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617CD8FE-B814-4481-AB6F-78451DEFF21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kapitulace stavby" sheetId="1" r:id="rId1"/>
    <sheet name="SO 01.1 - Vodovod" sheetId="2" r:id="rId2"/>
    <sheet name="SO 01.2 - Oprava MK po př..." sheetId="3" r:id="rId3"/>
    <sheet name="SO 02.1 - Vodovodní přípojky" sheetId="4" r:id="rId4"/>
    <sheet name="SO 02.2 - Oprava MK po př..." sheetId="5" r:id="rId5"/>
    <sheet name="SO 03.1 - Kanalizace" sheetId="6" r:id="rId6"/>
    <sheet name="SO 03.2 - Oprava MK po př..." sheetId="7" r:id="rId7"/>
    <sheet name="SO 04.1 - Kanalizační pří..." sheetId="8" r:id="rId8"/>
    <sheet name="SO 04.2 - Oprava MK po př..." sheetId="9" r:id="rId9"/>
    <sheet name="VRN - Vedlejší rozpočtové..." sheetId="10" r:id="rId10"/>
    <sheet name="SO 101 - Místní komunikace" sheetId="11" r:id="rId11"/>
    <sheet name="SO 310 - Uliční vpusti a ..." sheetId="12" r:id="rId12"/>
    <sheet name="DZP - Dočasné zapravení p..." sheetId="13" r:id="rId13"/>
  </sheets>
  <definedNames>
    <definedName name="_xlnm._FilterDatabase" localSheetId="12" hidden="1">'DZP - Dočasné zapravení p...'!$C$121:$K$189</definedName>
    <definedName name="_xlnm._FilterDatabase" localSheetId="1" hidden="1">'SO 01.1 - Vodovod'!$C$122:$K$330</definedName>
    <definedName name="_xlnm._FilterDatabase" localSheetId="2" hidden="1">'SO 01.2 - Oprava MK po př...'!$C$121:$K$182</definedName>
    <definedName name="_xlnm._FilterDatabase" localSheetId="3" hidden="1">'SO 02.1 - Vodovodní přípojky'!$C$121:$K$232</definedName>
    <definedName name="_xlnm._FilterDatabase" localSheetId="4" hidden="1">'SO 02.2 - Oprava MK po př...'!$C$121:$K$215</definedName>
    <definedName name="_xlnm._FilterDatabase" localSheetId="5" hidden="1">'SO 03.1 - Kanalizace'!$C$123:$K$355</definedName>
    <definedName name="_xlnm._FilterDatabase" localSheetId="6" hidden="1">'SO 03.2 - Oprava MK po př...'!$C$121:$K$216</definedName>
    <definedName name="_xlnm._FilterDatabase" localSheetId="7" hidden="1">'SO 04.1 - Kanalizační pří...'!$C$122:$K$252</definedName>
    <definedName name="_xlnm._FilterDatabase" localSheetId="8" hidden="1">'SO 04.2 - Oprava MK po př...'!$C$121:$K$217</definedName>
    <definedName name="_xlnm._FilterDatabase" localSheetId="10" hidden="1">'SO 101 - Místní komunikace'!$C$127:$K$322</definedName>
    <definedName name="_xlnm._FilterDatabase" localSheetId="11" hidden="1">'SO 310 - Uliční vpusti a ...'!$C$122:$K$205</definedName>
    <definedName name="_xlnm._FilterDatabase" localSheetId="9" hidden="1">'VRN - Vedlejší rozpočtové...'!$C$137:$K$328</definedName>
    <definedName name="_xlnm.Print_Titles" localSheetId="12">'DZP - Dočasné zapravení p...'!$121:$121</definedName>
    <definedName name="_xlnm.Print_Titles" localSheetId="0">'Rekapitulace stavby'!$92:$92</definedName>
    <definedName name="_xlnm.Print_Titles" localSheetId="1">'SO 01.1 - Vodovod'!$122:$122</definedName>
    <definedName name="_xlnm.Print_Titles" localSheetId="2">'SO 01.2 - Oprava MK po př...'!$121:$121</definedName>
    <definedName name="_xlnm.Print_Titles" localSheetId="3">'SO 02.1 - Vodovodní přípojky'!$121:$121</definedName>
    <definedName name="_xlnm.Print_Titles" localSheetId="4">'SO 02.2 - Oprava MK po př...'!$121:$121</definedName>
    <definedName name="_xlnm.Print_Titles" localSheetId="5">'SO 03.1 - Kanalizace'!$123:$123</definedName>
    <definedName name="_xlnm.Print_Titles" localSheetId="6">'SO 03.2 - Oprava MK po př...'!$121:$121</definedName>
    <definedName name="_xlnm.Print_Titles" localSheetId="7">'SO 04.1 - Kanalizační pří...'!$122:$122</definedName>
    <definedName name="_xlnm.Print_Titles" localSheetId="8">'SO 04.2 - Oprava MK po př...'!$121:$121</definedName>
    <definedName name="_xlnm.Print_Titles" localSheetId="10">'SO 101 - Místní komunikace'!$127:$127</definedName>
    <definedName name="_xlnm.Print_Titles" localSheetId="11">'SO 310 - Uliční vpusti a ...'!$122:$122</definedName>
    <definedName name="_xlnm.Print_Titles" localSheetId="9">'VRN - Vedlejší rozpočtové...'!$137:$137</definedName>
    <definedName name="_xlnm.Print_Area" localSheetId="12">'DZP - Dočasné zapravení p...'!$C$4:$J$76,'DZP - Dočasné zapravení p...'!$C$82:$J$103,'DZP - Dočasné zapravení p...'!$C$109:$K$189</definedName>
    <definedName name="_xlnm.Print_Area" localSheetId="0">'Rekapitulace stavby'!$D$4:$AO$76,'Rekapitulace stavby'!$C$82:$AQ$107</definedName>
    <definedName name="_xlnm.Print_Area" localSheetId="1">'SO 01.1 - Vodovod'!$C$4:$J$76,'SO 01.1 - Vodovod'!$C$82:$J$104,'SO 01.1 - Vodovod'!$C$110:$K$330</definedName>
    <definedName name="_xlnm.Print_Area" localSheetId="2">'SO 01.2 - Oprava MK po př...'!$C$4:$J$76,'SO 01.2 - Oprava MK po př...'!$C$82:$J$103,'SO 01.2 - Oprava MK po př...'!$C$109:$K$182</definedName>
    <definedName name="_xlnm.Print_Area" localSheetId="3">'SO 02.1 - Vodovodní přípojky'!$C$4:$J$76,'SO 02.1 - Vodovodní přípojky'!$C$82:$J$103,'SO 02.1 - Vodovodní přípojky'!$C$109:$K$232</definedName>
    <definedName name="_xlnm.Print_Area" localSheetId="4">'SO 02.2 - Oprava MK po př...'!$C$4:$J$76,'SO 02.2 - Oprava MK po př...'!$C$82:$J$103,'SO 02.2 - Oprava MK po př...'!$C$109:$K$215</definedName>
    <definedName name="_xlnm.Print_Area" localSheetId="5">'SO 03.1 - Kanalizace'!$C$4:$J$76,'SO 03.1 - Kanalizace'!$C$82:$J$105,'SO 03.1 - Kanalizace'!$C$111:$K$355</definedName>
    <definedName name="_xlnm.Print_Area" localSheetId="6">'SO 03.2 - Oprava MK po př...'!$C$4:$J$76,'SO 03.2 - Oprava MK po př...'!$C$82:$J$103,'SO 03.2 - Oprava MK po př...'!$C$109:$K$216</definedName>
    <definedName name="_xlnm.Print_Area" localSheetId="7">'SO 04.1 - Kanalizační pří...'!$C$4:$J$76,'SO 04.1 - Kanalizační pří...'!$C$82:$J$104,'SO 04.1 - Kanalizační pří...'!$C$110:$K$252</definedName>
    <definedName name="_xlnm.Print_Area" localSheetId="8">'SO 04.2 - Oprava MK po př...'!$C$4:$J$76,'SO 04.2 - Oprava MK po př...'!$C$82:$J$103,'SO 04.2 - Oprava MK po př...'!$C$109:$K$217</definedName>
    <definedName name="_xlnm.Print_Area" localSheetId="10">'SO 101 - Místní komunikace'!$C$4:$J$76,'SO 101 - Místní komunikace'!$C$82:$J$109,'SO 101 - Místní komunikace'!$C$115:$K$322</definedName>
    <definedName name="_xlnm.Print_Area" localSheetId="11">'SO 310 - Uliční vpusti a ...'!$C$4:$J$76,'SO 310 - Uliční vpusti a ...'!$C$82:$J$104,'SO 310 - Uliční vpusti a ...'!$C$110:$K$205</definedName>
    <definedName name="_xlnm.Print_Area" localSheetId="9">'VRN - Vedlejší rozpočtové...'!$C$4:$J$76,'VRN - Vedlejší rozpočtové...'!$C$82:$J$119,'VRN - Vedlejší rozpočtové...'!$C$125:$K$328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3" l="1"/>
  <c r="J36" i="13"/>
  <c r="AY106" i="1"/>
  <c r="J35" i="13"/>
  <c r="AX106" i="1" s="1"/>
  <c r="BI181" i="13"/>
  <c r="BH181" i="13"/>
  <c r="BG181" i="13"/>
  <c r="BF181" i="13"/>
  <c r="T181" i="13"/>
  <c r="T180" i="13"/>
  <c r="T179" i="13" s="1"/>
  <c r="R181" i="13"/>
  <c r="R180" i="13"/>
  <c r="R179" i="13" s="1"/>
  <c r="P181" i="13"/>
  <c r="P180" i="13"/>
  <c r="P179" i="13" s="1"/>
  <c r="BI174" i="13"/>
  <c r="BH174" i="13"/>
  <c r="BG174" i="13"/>
  <c r="BF174" i="13"/>
  <c r="T174" i="13"/>
  <c r="R174" i="13"/>
  <c r="P174" i="13"/>
  <c r="BI169" i="13"/>
  <c r="BH169" i="13"/>
  <c r="BG169" i="13"/>
  <c r="BF169" i="13"/>
  <c r="T169" i="13"/>
  <c r="R169" i="13"/>
  <c r="P169" i="13"/>
  <c r="BI164" i="13"/>
  <c r="BH164" i="13"/>
  <c r="BG164" i="13"/>
  <c r="BF164" i="13"/>
  <c r="T164" i="13"/>
  <c r="R164" i="13"/>
  <c r="P164" i="13"/>
  <c r="BI155" i="13"/>
  <c r="BH155" i="13"/>
  <c r="BG155" i="13"/>
  <c r="BF155" i="13"/>
  <c r="T155" i="13"/>
  <c r="T154" i="13" s="1"/>
  <c r="R155" i="13"/>
  <c r="R154" i="13"/>
  <c r="P155" i="13"/>
  <c r="P154" i="13"/>
  <c r="BI149" i="13"/>
  <c r="BH149" i="13"/>
  <c r="BG149" i="13"/>
  <c r="BF149" i="13"/>
  <c r="T149" i="13"/>
  <c r="R149" i="13"/>
  <c r="P149" i="13"/>
  <c r="BI143" i="13"/>
  <c r="BH143" i="13"/>
  <c r="BG143" i="13"/>
  <c r="BF143" i="13"/>
  <c r="T143" i="13"/>
  <c r="R143" i="13"/>
  <c r="P143" i="13"/>
  <c r="BI138" i="13"/>
  <c r="BH138" i="13"/>
  <c r="BG138" i="13"/>
  <c r="BF138" i="13"/>
  <c r="T138" i="13"/>
  <c r="R138" i="13"/>
  <c r="P138" i="13"/>
  <c r="BI130" i="13"/>
  <c r="BH130" i="13"/>
  <c r="BG130" i="13"/>
  <c r="BF130" i="13"/>
  <c r="T130" i="13"/>
  <c r="R130" i="13"/>
  <c r="P130" i="13"/>
  <c r="BI125" i="13"/>
  <c r="BH125" i="13"/>
  <c r="BG125" i="13"/>
  <c r="BF125" i="13"/>
  <c r="T125" i="13"/>
  <c r="R125" i="13"/>
  <c r="P125" i="13"/>
  <c r="F116" i="13"/>
  <c r="E114" i="13"/>
  <c r="F89" i="13"/>
  <c r="E87" i="13"/>
  <c r="J24" i="13"/>
  <c r="E24" i="13"/>
  <c r="J92" i="13" s="1"/>
  <c r="J23" i="13"/>
  <c r="J21" i="13"/>
  <c r="E21" i="13"/>
  <c r="J91" i="13" s="1"/>
  <c r="J20" i="13"/>
  <c r="J18" i="13"/>
  <c r="E18" i="13"/>
  <c r="F119" i="13" s="1"/>
  <c r="J17" i="13"/>
  <c r="J15" i="13"/>
  <c r="E15" i="13"/>
  <c r="F118" i="13" s="1"/>
  <c r="J14" i="13"/>
  <c r="J12" i="13"/>
  <c r="J116" i="13" s="1"/>
  <c r="E7" i="13"/>
  <c r="E85" i="13" s="1"/>
  <c r="J37" i="12"/>
  <c r="J36" i="12"/>
  <c r="AY105" i="1" s="1"/>
  <c r="J35" i="12"/>
  <c r="AX105" i="1" s="1"/>
  <c r="BI205" i="12"/>
  <c r="BH205" i="12"/>
  <c r="BG205" i="12"/>
  <c r="BF205" i="12"/>
  <c r="T205" i="12"/>
  <c r="R205" i="12"/>
  <c r="P205" i="12"/>
  <c r="BI204" i="12"/>
  <c r="BH204" i="12"/>
  <c r="BG204" i="12"/>
  <c r="BF204" i="12"/>
  <c r="T204" i="12"/>
  <c r="R204" i="12"/>
  <c r="P204" i="12"/>
  <c r="BI201" i="12"/>
  <c r="BH201" i="12"/>
  <c r="BG201" i="12"/>
  <c r="BF201" i="12"/>
  <c r="T201" i="12"/>
  <c r="T200" i="12" s="1"/>
  <c r="R201" i="12"/>
  <c r="R200" i="12" s="1"/>
  <c r="P201" i="12"/>
  <c r="P200" i="12"/>
  <c r="BI196" i="12"/>
  <c r="BH196" i="12"/>
  <c r="BG196" i="12"/>
  <c r="BF196" i="12"/>
  <c r="T196" i="12"/>
  <c r="R196" i="12"/>
  <c r="P196" i="12"/>
  <c r="BI192" i="12"/>
  <c r="BH192" i="12"/>
  <c r="BG192" i="12"/>
  <c r="BF192" i="12"/>
  <c r="T192" i="12"/>
  <c r="R192" i="12"/>
  <c r="P192" i="12"/>
  <c r="BI191" i="12"/>
  <c r="BH191" i="12"/>
  <c r="BG191" i="12"/>
  <c r="BF191" i="12"/>
  <c r="T191" i="12"/>
  <c r="R191" i="12"/>
  <c r="P191" i="12"/>
  <c r="BI190" i="12"/>
  <c r="BH190" i="12"/>
  <c r="BG190" i="12"/>
  <c r="BF190" i="12"/>
  <c r="T190" i="12"/>
  <c r="R190" i="12"/>
  <c r="P190" i="12"/>
  <c r="BI189" i="12"/>
  <c r="BH189" i="12"/>
  <c r="BG189" i="12"/>
  <c r="BF189" i="12"/>
  <c r="T189" i="12"/>
  <c r="R189" i="12"/>
  <c r="P189" i="12"/>
  <c r="BI184" i="12"/>
  <c r="BH184" i="12"/>
  <c r="BG184" i="12"/>
  <c r="BF184" i="12"/>
  <c r="T184" i="12"/>
  <c r="R184" i="12"/>
  <c r="P184" i="12"/>
  <c r="BI183" i="12"/>
  <c r="BH183" i="12"/>
  <c r="BG183" i="12"/>
  <c r="BF183" i="12"/>
  <c r="T183" i="12"/>
  <c r="R183" i="12"/>
  <c r="P183" i="12"/>
  <c r="BI182" i="12"/>
  <c r="BH182" i="12"/>
  <c r="BG182" i="12"/>
  <c r="BF182" i="12"/>
  <c r="T182" i="12"/>
  <c r="R182" i="12"/>
  <c r="P182" i="12"/>
  <c r="BI181" i="12"/>
  <c r="BH181" i="12"/>
  <c r="BG181" i="12"/>
  <c r="BF181" i="12"/>
  <c r="T181" i="12"/>
  <c r="R181" i="12"/>
  <c r="P181" i="12"/>
  <c r="BI177" i="12"/>
  <c r="BH177" i="12"/>
  <c r="BG177" i="12"/>
  <c r="BF177" i="12"/>
  <c r="T177" i="12"/>
  <c r="R177" i="12"/>
  <c r="P177" i="12"/>
  <c r="BI176" i="12"/>
  <c r="BH176" i="12"/>
  <c r="BG176" i="12"/>
  <c r="BF176" i="12"/>
  <c r="T176" i="12"/>
  <c r="R176" i="12"/>
  <c r="P176" i="12"/>
  <c r="BI175" i="12"/>
  <c r="BH175" i="12"/>
  <c r="BG175" i="12"/>
  <c r="BF175" i="12"/>
  <c r="T175" i="12"/>
  <c r="R175" i="12"/>
  <c r="P175" i="12"/>
  <c r="BI173" i="12"/>
  <c r="BH173" i="12"/>
  <c r="BG173" i="12"/>
  <c r="BF173" i="12"/>
  <c r="T173" i="12"/>
  <c r="R173" i="12"/>
  <c r="P173" i="12"/>
  <c r="BI172" i="12"/>
  <c r="BH172" i="12"/>
  <c r="BG172" i="12"/>
  <c r="BF172" i="12"/>
  <c r="T172" i="12"/>
  <c r="R172" i="12"/>
  <c r="P172" i="12"/>
  <c r="BI170" i="12"/>
  <c r="BH170" i="12"/>
  <c r="BG170" i="12"/>
  <c r="BF170" i="12"/>
  <c r="T170" i="12"/>
  <c r="R170" i="12"/>
  <c r="P170" i="12"/>
  <c r="BI166" i="12"/>
  <c r="BH166" i="12"/>
  <c r="BG166" i="12"/>
  <c r="BF166" i="12"/>
  <c r="T166" i="12"/>
  <c r="R166" i="12"/>
  <c r="P166" i="12"/>
  <c r="BI160" i="12"/>
  <c r="BH160" i="12"/>
  <c r="BG160" i="12"/>
  <c r="BF160" i="12"/>
  <c r="T160" i="12"/>
  <c r="T159" i="12" s="1"/>
  <c r="R160" i="12"/>
  <c r="R159" i="12"/>
  <c r="P160" i="12"/>
  <c r="P159" i="12" s="1"/>
  <c r="BI157" i="12"/>
  <c r="BH157" i="12"/>
  <c r="BG157" i="12"/>
  <c r="BF157" i="12"/>
  <c r="T157" i="12"/>
  <c r="R157" i="12"/>
  <c r="P157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1" i="12"/>
  <c r="BH141" i="12"/>
  <c r="BG141" i="12"/>
  <c r="BF141" i="12"/>
  <c r="T141" i="12"/>
  <c r="R141" i="12"/>
  <c r="P141" i="12"/>
  <c r="BI140" i="12"/>
  <c r="BH140" i="12"/>
  <c r="BG140" i="12"/>
  <c r="BF140" i="12"/>
  <c r="T140" i="12"/>
  <c r="R140" i="12"/>
  <c r="P140" i="12"/>
  <c r="BI137" i="12"/>
  <c r="BH137" i="12"/>
  <c r="BG137" i="12"/>
  <c r="BF137" i="12"/>
  <c r="T137" i="12"/>
  <c r="R137" i="12"/>
  <c r="P137" i="12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6" i="12"/>
  <c r="BH126" i="12"/>
  <c r="BG126" i="12"/>
  <c r="BF126" i="12"/>
  <c r="T126" i="12"/>
  <c r="R126" i="12"/>
  <c r="P126" i="12"/>
  <c r="J119" i="12"/>
  <c r="F117" i="12"/>
  <c r="E115" i="12"/>
  <c r="J91" i="12"/>
  <c r="F89" i="12"/>
  <c r="E87" i="12"/>
  <c r="J24" i="12"/>
  <c r="E24" i="12"/>
  <c r="J92" i="12" s="1"/>
  <c r="J23" i="12"/>
  <c r="J18" i="12"/>
  <c r="E18" i="12"/>
  <c r="F92" i="12"/>
  <c r="J17" i="12"/>
  <c r="J15" i="12"/>
  <c r="E15" i="12"/>
  <c r="F91" i="12" s="1"/>
  <c r="J14" i="12"/>
  <c r="J12" i="12"/>
  <c r="J89" i="12" s="1"/>
  <c r="E7" i="12"/>
  <c r="E113" i="12" s="1"/>
  <c r="J37" i="11"/>
  <c r="J36" i="11"/>
  <c r="AY104" i="1" s="1"/>
  <c r="J35" i="11"/>
  <c r="AX104" i="1" s="1"/>
  <c r="BI321" i="11"/>
  <c r="BH321" i="11"/>
  <c r="BG321" i="11"/>
  <c r="BF321" i="11"/>
  <c r="T321" i="11"/>
  <c r="R321" i="11"/>
  <c r="P321" i="11"/>
  <c r="BI320" i="11"/>
  <c r="BH320" i="11"/>
  <c r="BG320" i="11"/>
  <c r="BF320" i="11"/>
  <c r="T320" i="11"/>
  <c r="R320" i="11"/>
  <c r="P320" i="11"/>
  <c r="BI317" i="11"/>
  <c r="BH317" i="11"/>
  <c r="BG317" i="11"/>
  <c r="BF317" i="11"/>
  <c r="T317" i="11"/>
  <c r="R317" i="11"/>
  <c r="P317" i="11"/>
  <c r="BI316" i="11"/>
  <c r="BH316" i="11"/>
  <c r="BG316" i="11"/>
  <c r="BF316" i="11"/>
  <c r="T316" i="11"/>
  <c r="R316" i="11"/>
  <c r="P316" i="11"/>
  <c r="BI313" i="11"/>
  <c r="BH313" i="11"/>
  <c r="BG313" i="11"/>
  <c r="BF313" i="11"/>
  <c r="T313" i="11"/>
  <c r="R313" i="11"/>
  <c r="P313" i="11"/>
  <c r="BI310" i="11"/>
  <c r="BH310" i="11"/>
  <c r="BG310" i="11"/>
  <c r="BF310" i="11"/>
  <c r="T310" i="11"/>
  <c r="T309" i="11"/>
  <c r="R310" i="11"/>
  <c r="R309" i="11"/>
  <c r="P310" i="11"/>
  <c r="P309" i="11"/>
  <c r="BI306" i="11"/>
  <c r="BH306" i="11"/>
  <c r="BG306" i="11"/>
  <c r="BF306" i="11"/>
  <c r="T306" i="11"/>
  <c r="R306" i="11"/>
  <c r="P306" i="11"/>
  <c r="BI303" i="11"/>
  <c r="BH303" i="11"/>
  <c r="BG303" i="11"/>
  <c r="BF303" i="11"/>
  <c r="T303" i="11"/>
  <c r="R303" i="11"/>
  <c r="P303" i="11"/>
  <c r="BI300" i="11"/>
  <c r="BH300" i="11"/>
  <c r="BG300" i="11"/>
  <c r="BF300" i="11"/>
  <c r="T300" i="11"/>
  <c r="R300" i="11"/>
  <c r="P300" i="11"/>
  <c r="BI297" i="11"/>
  <c r="BH297" i="11"/>
  <c r="BG297" i="11"/>
  <c r="BF297" i="11"/>
  <c r="T297" i="11"/>
  <c r="R297" i="11"/>
  <c r="P297" i="11"/>
  <c r="BI296" i="11"/>
  <c r="BH296" i="11"/>
  <c r="BG296" i="11"/>
  <c r="BF296" i="11"/>
  <c r="T296" i="11"/>
  <c r="R296" i="11"/>
  <c r="P296" i="11"/>
  <c r="BI293" i="11"/>
  <c r="BH293" i="11"/>
  <c r="BG293" i="11"/>
  <c r="BF293" i="11"/>
  <c r="T293" i="11"/>
  <c r="R293" i="11"/>
  <c r="P293" i="11"/>
  <c r="BI292" i="11"/>
  <c r="BH292" i="11"/>
  <c r="BG292" i="11"/>
  <c r="BF292" i="11"/>
  <c r="T292" i="11"/>
  <c r="R292" i="11"/>
  <c r="P292" i="11"/>
  <c r="BI289" i="11"/>
  <c r="BH289" i="11"/>
  <c r="BG289" i="11"/>
  <c r="BF289" i="11"/>
  <c r="T289" i="11"/>
  <c r="R289" i="11"/>
  <c r="P289" i="11"/>
  <c r="BI288" i="11"/>
  <c r="BH288" i="11"/>
  <c r="BG288" i="11"/>
  <c r="BF288" i="11"/>
  <c r="T288" i="11"/>
  <c r="R288" i="11"/>
  <c r="P288" i="11"/>
  <c r="BI284" i="11"/>
  <c r="BH284" i="11"/>
  <c r="BG284" i="11"/>
  <c r="BF284" i="11"/>
  <c r="T284" i="11"/>
  <c r="R284" i="11"/>
  <c r="P284" i="11"/>
  <c r="BI283" i="11"/>
  <c r="BH283" i="11"/>
  <c r="BG283" i="11"/>
  <c r="BF283" i="11"/>
  <c r="T283" i="11"/>
  <c r="R283" i="11"/>
  <c r="P283" i="11"/>
  <c r="BI279" i="11"/>
  <c r="BH279" i="11"/>
  <c r="BG279" i="11"/>
  <c r="BF279" i="11"/>
  <c r="T279" i="11"/>
  <c r="R279" i="11"/>
  <c r="P279" i="11"/>
  <c r="BI275" i="11"/>
  <c r="BH275" i="11"/>
  <c r="BG275" i="11"/>
  <c r="BF275" i="11"/>
  <c r="T275" i="11"/>
  <c r="R275" i="11"/>
  <c r="P275" i="11"/>
  <c r="BI274" i="11"/>
  <c r="BH274" i="11"/>
  <c r="BG274" i="11"/>
  <c r="BF274" i="11"/>
  <c r="T274" i="11"/>
  <c r="R274" i="11"/>
  <c r="P274" i="11"/>
  <c r="BI269" i="11"/>
  <c r="BH269" i="11"/>
  <c r="BG269" i="11"/>
  <c r="BF269" i="11"/>
  <c r="T269" i="11"/>
  <c r="R269" i="11"/>
  <c r="P269" i="11"/>
  <c r="BI267" i="11"/>
  <c r="BH267" i="11"/>
  <c r="BG267" i="11"/>
  <c r="BF267" i="11"/>
  <c r="T267" i="11"/>
  <c r="R267" i="11"/>
  <c r="P267" i="11"/>
  <c r="BI265" i="11"/>
  <c r="BH265" i="11"/>
  <c r="BG265" i="11"/>
  <c r="BF265" i="11"/>
  <c r="T265" i="11"/>
  <c r="R265" i="11"/>
  <c r="P265" i="11"/>
  <c r="BI263" i="11"/>
  <c r="BH263" i="11"/>
  <c r="BG263" i="11"/>
  <c r="BF263" i="11"/>
  <c r="T263" i="11"/>
  <c r="R263" i="11"/>
  <c r="P263" i="11"/>
  <c r="BI256" i="11"/>
  <c r="BH256" i="11"/>
  <c r="BG256" i="11"/>
  <c r="BF256" i="11"/>
  <c r="T256" i="11"/>
  <c r="R256" i="11"/>
  <c r="P256" i="11"/>
  <c r="BI255" i="11"/>
  <c r="BH255" i="11"/>
  <c r="BG255" i="11"/>
  <c r="BF255" i="11"/>
  <c r="T255" i="11"/>
  <c r="R255" i="11"/>
  <c r="P255" i="11"/>
  <c r="BI254" i="11"/>
  <c r="BH254" i="11"/>
  <c r="BG254" i="11"/>
  <c r="BF254" i="11"/>
  <c r="T254" i="11"/>
  <c r="R254" i="11"/>
  <c r="P254" i="11"/>
  <c r="BI253" i="11"/>
  <c r="BH253" i="11"/>
  <c r="BG253" i="11"/>
  <c r="BF253" i="11"/>
  <c r="T253" i="11"/>
  <c r="R253" i="11"/>
  <c r="P253" i="11"/>
  <c r="BI252" i="11"/>
  <c r="BH252" i="11"/>
  <c r="BG252" i="11"/>
  <c r="BF252" i="11"/>
  <c r="T252" i="11"/>
  <c r="R252" i="11"/>
  <c r="P252" i="11"/>
  <c r="BI251" i="11"/>
  <c r="BH251" i="11"/>
  <c r="BG251" i="11"/>
  <c r="BF251" i="11"/>
  <c r="T251" i="11"/>
  <c r="R251" i="11"/>
  <c r="P251" i="11"/>
  <c r="BI250" i="11"/>
  <c r="BH250" i="11"/>
  <c r="BG250" i="11"/>
  <c r="BF250" i="11"/>
  <c r="T250" i="11"/>
  <c r="R250" i="11"/>
  <c r="P250" i="11"/>
  <c r="BI246" i="11"/>
  <c r="BH246" i="11"/>
  <c r="BG246" i="11"/>
  <c r="BF246" i="11"/>
  <c r="T246" i="11"/>
  <c r="R246" i="11"/>
  <c r="P246" i="11"/>
  <c r="BI243" i="11"/>
  <c r="BH243" i="11"/>
  <c r="BG243" i="11"/>
  <c r="BF243" i="11"/>
  <c r="T243" i="11"/>
  <c r="R243" i="11"/>
  <c r="P243" i="11"/>
  <c r="BI240" i="11"/>
  <c r="BH240" i="11"/>
  <c r="BG240" i="11"/>
  <c r="BF240" i="11"/>
  <c r="T240" i="11"/>
  <c r="R240" i="11"/>
  <c r="P240" i="11"/>
  <c r="BI239" i="11"/>
  <c r="BH239" i="11"/>
  <c r="BG239" i="11"/>
  <c r="BF239" i="11"/>
  <c r="T239" i="11"/>
  <c r="R239" i="11"/>
  <c r="P239" i="11"/>
  <c r="BI236" i="11"/>
  <c r="BH236" i="11"/>
  <c r="BG236" i="11"/>
  <c r="BF236" i="11"/>
  <c r="T236" i="11"/>
  <c r="R236" i="11"/>
  <c r="P236" i="11"/>
  <c r="BI233" i="11"/>
  <c r="BH233" i="11"/>
  <c r="BG233" i="11"/>
  <c r="BF233" i="11"/>
  <c r="T233" i="11"/>
  <c r="R233" i="11"/>
  <c r="P233" i="11"/>
  <c r="BI232" i="11"/>
  <c r="BH232" i="11"/>
  <c r="BG232" i="11"/>
  <c r="BF232" i="11"/>
  <c r="T232" i="11"/>
  <c r="R232" i="11"/>
  <c r="P232" i="11"/>
  <c r="BI231" i="11"/>
  <c r="BH231" i="11"/>
  <c r="BG231" i="11"/>
  <c r="BF231" i="11"/>
  <c r="T231" i="11"/>
  <c r="R231" i="11"/>
  <c r="P231" i="11"/>
  <c r="BI228" i="11"/>
  <c r="BH228" i="11"/>
  <c r="BG228" i="11"/>
  <c r="BF228" i="11"/>
  <c r="T228" i="11"/>
  <c r="R228" i="11"/>
  <c r="P228" i="11"/>
  <c r="BI226" i="11"/>
  <c r="BH226" i="11"/>
  <c r="BG226" i="11"/>
  <c r="BF226" i="11"/>
  <c r="T226" i="11"/>
  <c r="R226" i="11"/>
  <c r="P226" i="11"/>
  <c r="BI224" i="11"/>
  <c r="BH224" i="11"/>
  <c r="BG224" i="11"/>
  <c r="BF224" i="11"/>
  <c r="T224" i="11"/>
  <c r="R224" i="11"/>
  <c r="P224" i="11"/>
  <c r="BI222" i="11"/>
  <c r="BH222" i="11"/>
  <c r="BG222" i="11"/>
  <c r="BF222" i="11"/>
  <c r="T222" i="11"/>
  <c r="R222" i="11"/>
  <c r="P222" i="11"/>
  <c r="BI220" i="11"/>
  <c r="BH220" i="11"/>
  <c r="BG220" i="11"/>
  <c r="BF220" i="11"/>
  <c r="T220" i="11"/>
  <c r="R220" i="11"/>
  <c r="P220" i="11"/>
  <c r="BI216" i="11"/>
  <c r="BH216" i="11"/>
  <c r="BG216" i="11"/>
  <c r="BF216" i="11"/>
  <c r="T216" i="11"/>
  <c r="R216" i="11"/>
  <c r="P216" i="11"/>
  <c r="BI214" i="11"/>
  <c r="BH214" i="11"/>
  <c r="BG214" i="11"/>
  <c r="BF214" i="11"/>
  <c r="T214" i="11"/>
  <c r="R214" i="11"/>
  <c r="P214" i="11"/>
  <c r="BI212" i="11"/>
  <c r="BH212" i="11"/>
  <c r="BG212" i="11"/>
  <c r="BF212" i="11"/>
  <c r="T212" i="11"/>
  <c r="R212" i="11"/>
  <c r="P212" i="11"/>
  <c r="BI208" i="11"/>
  <c r="BH208" i="11"/>
  <c r="BG208" i="11"/>
  <c r="BF208" i="11"/>
  <c r="T208" i="11"/>
  <c r="R208" i="11"/>
  <c r="P208" i="11"/>
  <c r="BI204" i="11"/>
  <c r="BH204" i="11"/>
  <c r="BG204" i="11"/>
  <c r="BF204" i="11"/>
  <c r="T204" i="11"/>
  <c r="R204" i="11"/>
  <c r="P204" i="11"/>
  <c r="BI200" i="11"/>
  <c r="BH200" i="11"/>
  <c r="BG200" i="11"/>
  <c r="BF200" i="11"/>
  <c r="T200" i="11"/>
  <c r="R200" i="11"/>
  <c r="P200" i="11"/>
  <c r="BI196" i="11"/>
  <c r="BH196" i="11"/>
  <c r="BG196" i="11"/>
  <c r="BF196" i="11"/>
  <c r="T196" i="11"/>
  <c r="R196" i="11"/>
  <c r="P196" i="11"/>
  <c r="BI192" i="11"/>
  <c r="BH192" i="11"/>
  <c r="BG192" i="11"/>
  <c r="BF192" i="11"/>
  <c r="T192" i="11"/>
  <c r="R192" i="11"/>
  <c r="P192" i="11"/>
  <c r="BI188" i="11"/>
  <c r="BH188" i="11"/>
  <c r="BG188" i="11"/>
  <c r="BF188" i="11"/>
  <c r="T188" i="11"/>
  <c r="R188" i="11"/>
  <c r="P188" i="11"/>
  <c r="BI184" i="11"/>
  <c r="BH184" i="11"/>
  <c r="BG184" i="11"/>
  <c r="BF184" i="11"/>
  <c r="T184" i="11"/>
  <c r="R184" i="11"/>
  <c r="P184" i="11"/>
  <c r="BI178" i="11"/>
  <c r="BH178" i="11"/>
  <c r="BG178" i="11"/>
  <c r="BF178" i="11"/>
  <c r="T178" i="11"/>
  <c r="R178" i="11"/>
  <c r="P178" i="1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68" i="11"/>
  <c r="BH168" i="11"/>
  <c r="BG168" i="11"/>
  <c r="BF168" i="11"/>
  <c r="T168" i="11"/>
  <c r="R168" i="11"/>
  <c r="P168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1" i="11"/>
  <c r="BH161" i="11"/>
  <c r="BG161" i="11"/>
  <c r="BF161" i="11"/>
  <c r="T161" i="11"/>
  <c r="R161" i="11"/>
  <c r="P161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3" i="11"/>
  <c r="BH153" i="11"/>
  <c r="BG153" i="11"/>
  <c r="BF153" i="11"/>
  <c r="T153" i="11"/>
  <c r="R153" i="11"/>
  <c r="P153" i="11"/>
  <c r="BI150" i="11"/>
  <c r="BH150" i="11"/>
  <c r="BG150" i="11"/>
  <c r="BF150" i="11"/>
  <c r="T150" i="11"/>
  <c r="R150" i="11"/>
  <c r="P150" i="11"/>
  <c r="BI146" i="11"/>
  <c r="BH146" i="11"/>
  <c r="BG146" i="11"/>
  <c r="BF146" i="11"/>
  <c r="T146" i="11"/>
  <c r="R146" i="11"/>
  <c r="P146" i="11"/>
  <c r="BI142" i="11"/>
  <c r="BH142" i="11"/>
  <c r="BG142" i="11"/>
  <c r="BF142" i="11"/>
  <c r="T142" i="11"/>
  <c r="R142" i="11"/>
  <c r="P142" i="11"/>
  <c r="BI141" i="11"/>
  <c r="BH141" i="11"/>
  <c r="BG141" i="11"/>
  <c r="BF141" i="11"/>
  <c r="T141" i="11"/>
  <c r="R141" i="11"/>
  <c r="P141" i="11"/>
  <c r="BI138" i="11"/>
  <c r="BH138" i="11"/>
  <c r="BG138" i="11"/>
  <c r="BF138" i="11"/>
  <c r="T138" i="11"/>
  <c r="R138" i="11"/>
  <c r="P138" i="11"/>
  <c r="BI134" i="11"/>
  <c r="BH134" i="11"/>
  <c r="BG134" i="11"/>
  <c r="BF134" i="11"/>
  <c r="T134" i="11"/>
  <c r="R134" i="11"/>
  <c r="P134" i="11"/>
  <c r="BI131" i="11"/>
  <c r="BH131" i="11"/>
  <c r="BG131" i="11"/>
  <c r="BF131" i="11"/>
  <c r="T131" i="11"/>
  <c r="R131" i="11"/>
  <c r="P131" i="11"/>
  <c r="J124" i="11"/>
  <c r="F122" i="11"/>
  <c r="E120" i="11"/>
  <c r="J91" i="11"/>
  <c r="F89" i="11"/>
  <c r="E87" i="11"/>
  <c r="J24" i="11"/>
  <c r="E24" i="11"/>
  <c r="J92" i="11" s="1"/>
  <c r="J23" i="11"/>
  <c r="J18" i="11"/>
  <c r="E18" i="11"/>
  <c r="F125" i="11" s="1"/>
  <c r="J17" i="11"/>
  <c r="J15" i="11"/>
  <c r="E15" i="11"/>
  <c r="F124" i="11" s="1"/>
  <c r="J14" i="11"/>
  <c r="J12" i="11"/>
  <c r="J122" i="11" s="1"/>
  <c r="E7" i="11"/>
  <c r="E118" i="11" s="1"/>
  <c r="J37" i="10"/>
  <c r="J36" i="10"/>
  <c r="AY103" i="1"/>
  <c r="J35" i="10"/>
  <c r="AX103" i="1"/>
  <c r="BI325" i="10"/>
  <c r="BH325" i="10"/>
  <c r="BG325" i="10"/>
  <c r="BF325" i="10"/>
  <c r="T325" i="10"/>
  <c r="T324" i="10" s="1"/>
  <c r="R325" i="10"/>
  <c r="R324" i="10" s="1"/>
  <c r="P325" i="10"/>
  <c r="P324" i="10" s="1"/>
  <c r="BI320" i="10"/>
  <c r="BH320" i="10"/>
  <c r="BG320" i="10"/>
  <c r="BF320" i="10"/>
  <c r="T320" i="10"/>
  <c r="R320" i="10"/>
  <c r="P320" i="10"/>
  <c r="P307" i="10"/>
  <c r="BI312" i="10"/>
  <c r="BH312" i="10"/>
  <c r="BG312" i="10"/>
  <c r="BF312" i="10"/>
  <c r="T312" i="10"/>
  <c r="R312" i="10"/>
  <c r="P312" i="10"/>
  <c r="BI308" i="10"/>
  <c r="BH308" i="10"/>
  <c r="BG308" i="10"/>
  <c r="BF308" i="10"/>
  <c r="T308" i="10"/>
  <c r="T307" i="10" s="1"/>
  <c r="R308" i="10"/>
  <c r="R307" i="10" s="1"/>
  <c r="P308" i="10"/>
  <c r="BI303" i="10"/>
  <c r="BH303" i="10"/>
  <c r="BG303" i="10"/>
  <c r="BF303" i="10"/>
  <c r="T303" i="10"/>
  <c r="R303" i="10"/>
  <c r="P303" i="10"/>
  <c r="BI299" i="10"/>
  <c r="BH299" i="10"/>
  <c r="BG299" i="10"/>
  <c r="BF299" i="10"/>
  <c r="T299" i="10"/>
  <c r="R299" i="10"/>
  <c r="P299" i="10"/>
  <c r="BI295" i="10"/>
  <c r="BH295" i="10"/>
  <c r="BG295" i="10"/>
  <c r="BF295" i="10"/>
  <c r="T295" i="10"/>
  <c r="R295" i="10"/>
  <c r="P295" i="10"/>
  <c r="BI291" i="10"/>
  <c r="BH291" i="10"/>
  <c r="BG291" i="10"/>
  <c r="BF291" i="10"/>
  <c r="T291" i="10"/>
  <c r="R291" i="10"/>
  <c r="P291" i="10"/>
  <c r="BI287" i="10"/>
  <c r="BH287" i="10"/>
  <c r="BG287" i="10"/>
  <c r="BF287" i="10"/>
  <c r="T287" i="10"/>
  <c r="R287" i="10"/>
  <c r="P287" i="10"/>
  <c r="BI283" i="10"/>
  <c r="BH283" i="10"/>
  <c r="BG283" i="10"/>
  <c r="BF283" i="10"/>
  <c r="T283" i="10"/>
  <c r="R283" i="10"/>
  <c r="P283" i="10"/>
  <c r="BI279" i="10"/>
  <c r="BH279" i="10"/>
  <c r="BG279" i="10"/>
  <c r="BF279" i="10"/>
  <c r="T279" i="10"/>
  <c r="R279" i="10"/>
  <c r="P279" i="10"/>
  <c r="BI275" i="10"/>
  <c r="BH275" i="10"/>
  <c r="BG275" i="10"/>
  <c r="BF275" i="10"/>
  <c r="T275" i="10"/>
  <c r="R275" i="10"/>
  <c r="P275" i="10"/>
  <c r="BI270" i="10"/>
  <c r="BH270" i="10"/>
  <c r="BG270" i="10"/>
  <c r="BF270" i="10"/>
  <c r="T270" i="10"/>
  <c r="R270" i="10"/>
  <c r="P270" i="10"/>
  <c r="BI266" i="10"/>
  <c r="BH266" i="10"/>
  <c r="BG266" i="10"/>
  <c r="BF266" i="10"/>
  <c r="T266" i="10"/>
  <c r="R266" i="10"/>
  <c r="P266" i="10"/>
  <c r="BI261" i="10"/>
  <c r="BH261" i="10"/>
  <c r="BG261" i="10"/>
  <c r="BF261" i="10"/>
  <c r="T261" i="10"/>
  <c r="R261" i="10"/>
  <c r="P261" i="10"/>
  <c r="BI257" i="10"/>
  <c r="BH257" i="10"/>
  <c r="BG257" i="10"/>
  <c r="BF257" i="10"/>
  <c r="T257" i="10"/>
  <c r="R257" i="10"/>
  <c r="P257" i="10"/>
  <c r="BI253" i="10"/>
  <c r="BH253" i="10"/>
  <c r="BG253" i="10"/>
  <c r="BF253" i="10"/>
  <c r="T253" i="10"/>
  <c r="R253" i="10"/>
  <c r="P253" i="10"/>
  <c r="BI248" i="10"/>
  <c r="BH248" i="10"/>
  <c r="BG248" i="10"/>
  <c r="BF248" i="10"/>
  <c r="T248" i="10"/>
  <c r="T247" i="10"/>
  <c r="R248" i="10"/>
  <c r="R247" i="10" s="1"/>
  <c r="P248" i="10"/>
  <c r="P247" i="10" s="1"/>
  <c r="BI243" i="10"/>
  <c r="BH243" i="10"/>
  <c r="BG243" i="10"/>
  <c r="BF243" i="10"/>
  <c r="T243" i="10"/>
  <c r="T242" i="10" s="1"/>
  <c r="R243" i="10"/>
  <c r="R242" i="10" s="1"/>
  <c r="P243" i="10"/>
  <c r="P242" i="10" s="1"/>
  <c r="BI238" i="10"/>
  <c r="BH238" i="10"/>
  <c r="BG238" i="10"/>
  <c r="BF238" i="10"/>
  <c r="T238" i="10"/>
  <c r="R238" i="10"/>
  <c r="P238" i="10"/>
  <c r="BI234" i="10"/>
  <c r="BH234" i="10"/>
  <c r="BG234" i="10"/>
  <c r="BF234" i="10"/>
  <c r="T234" i="10"/>
  <c r="R234" i="10"/>
  <c r="P234" i="10"/>
  <c r="BI229" i="10"/>
  <c r="BH229" i="10"/>
  <c r="BG229" i="10"/>
  <c r="BF229" i="10"/>
  <c r="T229" i="10"/>
  <c r="T228" i="10" s="1"/>
  <c r="R229" i="10"/>
  <c r="R228" i="10"/>
  <c r="P229" i="10"/>
  <c r="P228" i="10"/>
  <c r="BI224" i="10"/>
  <c r="BH224" i="10"/>
  <c r="BG224" i="10"/>
  <c r="BF224" i="10"/>
  <c r="T224" i="10"/>
  <c r="T223" i="10" s="1"/>
  <c r="R224" i="10"/>
  <c r="R223" i="10" s="1"/>
  <c r="P224" i="10"/>
  <c r="P223" i="10"/>
  <c r="BI219" i="10"/>
  <c r="BH219" i="10"/>
  <c r="BG219" i="10"/>
  <c r="BF219" i="10"/>
  <c r="T219" i="10"/>
  <c r="T218" i="10" s="1"/>
  <c r="R219" i="10"/>
  <c r="R218" i="10"/>
  <c r="P219" i="10"/>
  <c r="P218" i="10"/>
  <c r="BI214" i="10"/>
  <c r="BH214" i="10"/>
  <c r="BG214" i="10"/>
  <c r="BF214" i="10"/>
  <c r="T214" i="10"/>
  <c r="T213" i="10" s="1"/>
  <c r="R214" i="10"/>
  <c r="R213" i="10" s="1"/>
  <c r="P214" i="10"/>
  <c r="P213" i="10"/>
  <c r="BI209" i="10"/>
  <c r="BH209" i="10"/>
  <c r="BG209" i="10"/>
  <c r="BF209" i="10"/>
  <c r="T209" i="10"/>
  <c r="T208" i="10" s="1"/>
  <c r="R209" i="10"/>
  <c r="R208" i="10"/>
  <c r="P209" i="10"/>
  <c r="P208" i="10"/>
  <c r="BI204" i="10"/>
  <c r="BH204" i="10"/>
  <c r="BG204" i="10"/>
  <c r="BF204" i="10"/>
  <c r="T204" i="10"/>
  <c r="R204" i="10"/>
  <c r="P204" i="10"/>
  <c r="BI200" i="10"/>
  <c r="BH200" i="10"/>
  <c r="BG200" i="10"/>
  <c r="BF200" i="10"/>
  <c r="T200" i="10"/>
  <c r="R200" i="10"/>
  <c r="P200" i="10"/>
  <c r="BI196" i="10"/>
  <c r="BH196" i="10"/>
  <c r="BG196" i="10"/>
  <c r="BF196" i="10"/>
  <c r="T196" i="10"/>
  <c r="R196" i="10"/>
  <c r="P196" i="10"/>
  <c r="BI191" i="10"/>
  <c r="BH191" i="10"/>
  <c r="BG191" i="10"/>
  <c r="BF191" i="10"/>
  <c r="T191" i="10"/>
  <c r="T190" i="10"/>
  <c r="R191" i="10"/>
  <c r="R190" i="10"/>
  <c r="P191" i="10"/>
  <c r="P190" i="10"/>
  <c r="BI186" i="10"/>
  <c r="BH186" i="10"/>
  <c r="BG186" i="10"/>
  <c r="BF186" i="10"/>
  <c r="T186" i="10"/>
  <c r="T185" i="10" s="1"/>
  <c r="R186" i="10"/>
  <c r="R185" i="10" s="1"/>
  <c r="P186" i="10"/>
  <c r="P185" i="10" s="1"/>
  <c r="BI181" i="10"/>
  <c r="BH181" i="10"/>
  <c r="BG181" i="10"/>
  <c r="BF181" i="10"/>
  <c r="T181" i="10"/>
  <c r="R181" i="10"/>
  <c r="P181" i="10"/>
  <c r="BI177" i="10"/>
  <c r="BH177" i="10"/>
  <c r="BG177" i="10"/>
  <c r="BF177" i="10"/>
  <c r="T177" i="10"/>
  <c r="R177" i="10"/>
  <c r="P177" i="10"/>
  <c r="BI173" i="10"/>
  <c r="BH173" i="10"/>
  <c r="BG173" i="10"/>
  <c r="BF173" i="10"/>
  <c r="T173" i="10"/>
  <c r="R173" i="10"/>
  <c r="P173" i="10"/>
  <c r="BI168" i="10"/>
  <c r="BH168" i="10"/>
  <c r="BG168" i="10"/>
  <c r="BF168" i="10"/>
  <c r="T168" i="10"/>
  <c r="T167" i="10" s="1"/>
  <c r="R168" i="10"/>
  <c r="R167" i="10"/>
  <c r="P168" i="10"/>
  <c r="P167" i="10" s="1"/>
  <c r="BI163" i="10"/>
  <c r="BH163" i="10"/>
  <c r="BG163" i="10"/>
  <c r="BF163" i="10"/>
  <c r="T163" i="10"/>
  <c r="R163" i="10"/>
  <c r="P163" i="10"/>
  <c r="BI159" i="10"/>
  <c r="BH159" i="10"/>
  <c r="BG159" i="10"/>
  <c r="BF159" i="10"/>
  <c r="T159" i="10"/>
  <c r="R159" i="10"/>
  <c r="P159" i="10"/>
  <c r="BI155" i="10"/>
  <c r="BH155" i="10"/>
  <c r="BG155" i="10"/>
  <c r="BF155" i="10"/>
  <c r="T155" i="10"/>
  <c r="R155" i="10"/>
  <c r="P155" i="10"/>
  <c r="BI150" i="10"/>
  <c r="BH150" i="10"/>
  <c r="BG150" i="10"/>
  <c r="BF150" i="10"/>
  <c r="T150" i="10"/>
  <c r="R150" i="10"/>
  <c r="P150" i="10"/>
  <c r="BI146" i="10"/>
  <c r="BH146" i="10"/>
  <c r="BG146" i="10"/>
  <c r="BF146" i="10"/>
  <c r="T146" i="10"/>
  <c r="R146" i="10"/>
  <c r="P146" i="10"/>
  <c r="BI141" i="10"/>
  <c r="BH141" i="10"/>
  <c r="BG141" i="10"/>
  <c r="BF141" i="10"/>
  <c r="T141" i="10"/>
  <c r="T140" i="10" s="1"/>
  <c r="R141" i="10"/>
  <c r="R140" i="10"/>
  <c r="P141" i="10"/>
  <c r="P140" i="10" s="1"/>
  <c r="F132" i="10"/>
  <c r="E130" i="10"/>
  <c r="F89" i="10"/>
  <c r="E87" i="10"/>
  <c r="J24" i="10"/>
  <c r="E24" i="10"/>
  <c r="J92" i="10" s="1"/>
  <c r="J23" i="10"/>
  <c r="J21" i="10"/>
  <c r="E21" i="10"/>
  <c r="J134" i="10" s="1"/>
  <c r="J20" i="10"/>
  <c r="J18" i="10"/>
  <c r="E18" i="10"/>
  <c r="F135" i="10" s="1"/>
  <c r="J17" i="10"/>
  <c r="J15" i="10"/>
  <c r="E15" i="10"/>
  <c r="F91" i="10" s="1"/>
  <c r="J14" i="10"/>
  <c r="J12" i="10"/>
  <c r="J132" i="10" s="1"/>
  <c r="E7" i="10"/>
  <c r="E128" i="10" s="1"/>
  <c r="J37" i="9"/>
  <c r="J36" i="9"/>
  <c r="AY102" i="1" s="1"/>
  <c r="J35" i="9"/>
  <c r="AX102" i="1" s="1"/>
  <c r="BI217" i="9"/>
  <c r="BH217" i="9"/>
  <c r="BG217" i="9"/>
  <c r="BF217" i="9"/>
  <c r="T217" i="9"/>
  <c r="T216" i="9" s="1"/>
  <c r="R217" i="9"/>
  <c r="R216" i="9" s="1"/>
  <c r="P217" i="9"/>
  <c r="P216" i="9" s="1"/>
  <c r="BI213" i="9"/>
  <c r="BH213" i="9"/>
  <c r="BG213" i="9"/>
  <c r="BF213" i="9"/>
  <c r="T213" i="9"/>
  <c r="R213" i="9"/>
  <c r="P213" i="9"/>
  <c r="BI210" i="9"/>
  <c r="BH210" i="9"/>
  <c r="BG210" i="9"/>
  <c r="BF210" i="9"/>
  <c r="T210" i="9"/>
  <c r="R210" i="9"/>
  <c r="P210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2" i="9"/>
  <c r="BH202" i="9"/>
  <c r="BG202" i="9"/>
  <c r="BF202" i="9"/>
  <c r="T202" i="9"/>
  <c r="R202" i="9"/>
  <c r="P202" i="9"/>
  <c r="BI199" i="9"/>
  <c r="BH199" i="9"/>
  <c r="BG199" i="9"/>
  <c r="BF199" i="9"/>
  <c r="T199" i="9"/>
  <c r="R199" i="9"/>
  <c r="P199" i="9"/>
  <c r="BI196" i="9"/>
  <c r="BH196" i="9"/>
  <c r="BG196" i="9"/>
  <c r="BF196" i="9"/>
  <c r="T196" i="9"/>
  <c r="R196" i="9"/>
  <c r="P196" i="9"/>
  <c r="BI193" i="9"/>
  <c r="BH193" i="9"/>
  <c r="BG193" i="9"/>
  <c r="BF193" i="9"/>
  <c r="T193" i="9"/>
  <c r="R193" i="9"/>
  <c r="P193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7" i="9"/>
  <c r="BH187" i="9"/>
  <c r="BG187" i="9"/>
  <c r="BF187" i="9"/>
  <c r="T187" i="9"/>
  <c r="R187" i="9"/>
  <c r="P187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79" i="9"/>
  <c r="BH179" i="9"/>
  <c r="BG179" i="9"/>
  <c r="BF179" i="9"/>
  <c r="T179" i="9"/>
  <c r="R179" i="9"/>
  <c r="P179" i="9"/>
  <c r="BI176" i="9"/>
  <c r="BH176" i="9"/>
  <c r="BG176" i="9"/>
  <c r="BF176" i="9"/>
  <c r="T176" i="9"/>
  <c r="R176" i="9"/>
  <c r="P176" i="9"/>
  <c r="BI174" i="9"/>
  <c r="BH174" i="9"/>
  <c r="BG174" i="9"/>
  <c r="BF174" i="9"/>
  <c r="T174" i="9"/>
  <c r="R174" i="9"/>
  <c r="P174" i="9"/>
  <c r="BI171" i="9"/>
  <c r="BH171" i="9"/>
  <c r="BG171" i="9"/>
  <c r="BF171" i="9"/>
  <c r="T171" i="9"/>
  <c r="R171" i="9"/>
  <c r="P171" i="9"/>
  <c r="BI168" i="9"/>
  <c r="BH168" i="9"/>
  <c r="BG168" i="9"/>
  <c r="BF168" i="9"/>
  <c r="T168" i="9"/>
  <c r="R168" i="9"/>
  <c r="P168" i="9"/>
  <c r="BI165" i="9"/>
  <c r="BH165" i="9"/>
  <c r="BG165" i="9"/>
  <c r="BF165" i="9"/>
  <c r="T165" i="9"/>
  <c r="R165" i="9"/>
  <c r="P165" i="9"/>
  <c r="BI162" i="9"/>
  <c r="BH162" i="9"/>
  <c r="BG162" i="9"/>
  <c r="BF162" i="9"/>
  <c r="T162" i="9"/>
  <c r="R162" i="9"/>
  <c r="P162" i="9"/>
  <c r="BI159" i="9"/>
  <c r="BH159" i="9"/>
  <c r="BG159" i="9"/>
  <c r="BF159" i="9"/>
  <c r="T159" i="9"/>
  <c r="R159" i="9"/>
  <c r="P159" i="9"/>
  <c r="BI156" i="9"/>
  <c r="BH156" i="9"/>
  <c r="BG156" i="9"/>
  <c r="BF156" i="9"/>
  <c r="T156" i="9"/>
  <c r="R156" i="9"/>
  <c r="P156" i="9"/>
  <c r="BI153" i="9"/>
  <c r="BH153" i="9"/>
  <c r="BG153" i="9"/>
  <c r="BF153" i="9"/>
  <c r="T153" i="9"/>
  <c r="R153" i="9"/>
  <c r="P153" i="9"/>
  <c r="BI148" i="9"/>
  <c r="BH148" i="9"/>
  <c r="BG148" i="9"/>
  <c r="BF148" i="9"/>
  <c r="T148" i="9"/>
  <c r="R148" i="9"/>
  <c r="P148" i="9"/>
  <c r="BI146" i="9"/>
  <c r="BH146" i="9"/>
  <c r="BG146" i="9"/>
  <c r="BF146" i="9"/>
  <c r="T146" i="9"/>
  <c r="R146" i="9"/>
  <c r="P146" i="9"/>
  <c r="BI144" i="9"/>
  <c r="BH144" i="9"/>
  <c r="BG144" i="9"/>
  <c r="BF144" i="9"/>
  <c r="T144" i="9"/>
  <c r="R144" i="9"/>
  <c r="P144" i="9"/>
  <c r="BI141" i="9"/>
  <c r="BH141" i="9"/>
  <c r="BG141" i="9"/>
  <c r="BF141" i="9"/>
  <c r="T141" i="9"/>
  <c r="R141" i="9"/>
  <c r="P141" i="9"/>
  <c r="BI138" i="9"/>
  <c r="BH138" i="9"/>
  <c r="BG138" i="9"/>
  <c r="BF138" i="9"/>
  <c r="T138" i="9"/>
  <c r="R138" i="9"/>
  <c r="P138" i="9"/>
  <c r="BI135" i="9"/>
  <c r="BH135" i="9"/>
  <c r="BG135" i="9"/>
  <c r="BF135" i="9"/>
  <c r="T135" i="9"/>
  <c r="R135" i="9"/>
  <c r="P135" i="9"/>
  <c r="BI131" i="9"/>
  <c r="BH131" i="9"/>
  <c r="BG131" i="9"/>
  <c r="BF131" i="9"/>
  <c r="T131" i="9"/>
  <c r="R131" i="9"/>
  <c r="P131" i="9"/>
  <c r="BI128" i="9"/>
  <c r="BH128" i="9"/>
  <c r="BG128" i="9"/>
  <c r="BF128" i="9"/>
  <c r="T128" i="9"/>
  <c r="R128" i="9"/>
  <c r="P128" i="9"/>
  <c r="BI125" i="9"/>
  <c r="BH125" i="9"/>
  <c r="BG125" i="9"/>
  <c r="BF125" i="9"/>
  <c r="T125" i="9"/>
  <c r="R125" i="9"/>
  <c r="P125" i="9"/>
  <c r="F116" i="9"/>
  <c r="E114" i="9"/>
  <c r="F89" i="9"/>
  <c r="E87" i="9"/>
  <c r="J24" i="9"/>
  <c r="E24" i="9"/>
  <c r="J92" i="9" s="1"/>
  <c r="J23" i="9"/>
  <c r="J21" i="9"/>
  <c r="E21" i="9"/>
  <c r="J118" i="9"/>
  <c r="J20" i="9"/>
  <c r="J18" i="9"/>
  <c r="E18" i="9"/>
  <c r="F92" i="9" s="1"/>
  <c r="J17" i="9"/>
  <c r="J15" i="9"/>
  <c r="E15" i="9"/>
  <c r="F118" i="9" s="1"/>
  <c r="J14" i="9"/>
  <c r="J12" i="9"/>
  <c r="J116" i="9" s="1"/>
  <c r="E7" i="9"/>
  <c r="E112" i="9"/>
  <c r="J37" i="8"/>
  <c r="J36" i="8"/>
  <c r="AY101" i="1" s="1"/>
  <c r="J35" i="8"/>
  <c r="AX101" i="1"/>
  <c r="BI252" i="8"/>
  <c r="BH252" i="8"/>
  <c r="BG252" i="8"/>
  <c r="BF252" i="8"/>
  <c r="T252" i="8"/>
  <c r="T251" i="8" s="1"/>
  <c r="R252" i="8"/>
  <c r="R251" i="8"/>
  <c r="P252" i="8"/>
  <c r="P251" i="8" s="1"/>
  <c r="BI248" i="8"/>
  <c r="BH248" i="8"/>
  <c r="BG248" i="8"/>
  <c r="BF248" i="8"/>
  <c r="T248" i="8"/>
  <c r="R248" i="8"/>
  <c r="P248" i="8"/>
  <c r="BI247" i="8"/>
  <c r="BH247" i="8"/>
  <c r="BG247" i="8"/>
  <c r="BF247" i="8"/>
  <c r="T247" i="8"/>
  <c r="R247" i="8"/>
  <c r="P247" i="8"/>
  <c r="BI244" i="8"/>
  <c r="BH244" i="8"/>
  <c r="BG244" i="8"/>
  <c r="BF244" i="8"/>
  <c r="T244" i="8"/>
  <c r="R244" i="8"/>
  <c r="P244" i="8"/>
  <c r="BI243" i="8"/>
  <c r="BH243" i="8"/>
  <c r="BG243" i="8"/>
  <c r="BF243" i="8"/>
  <c r="T243" i="8"/>
  <c r="R243" i="8"/>
  <c r="P243" i="8"/>
  <c r="BI239" i="8"/>
  <c r="BH239" i="8"/>
  <c r="BG239" i="8"/>
  <c r="BF239" i="8"/>
  <c r="T239" i="8"/>
  <c r="R239" i="8"/>
  <c r="P239" i="8"/>
  <c r="BI235" i="8"/>
  <c r="BH235" i="8"/>
  <c r="BG235" i="8"/>
  <c r="BF235" i="8"/>
  <c r="T235" i="8"/>
  <c r="R235" i="8"/>
  <c r="P235" i="8"/>
  <c r="BI232" i="8"/>
  <c r="BH232" i="8"/>
  <c r="BG232" i="8"/>
  <c r="BF232" i="8"/>
  <c r="T232" i="8"/>
  <c r="R232" i="8"/>
  <c r="P232" i="8"/>
  <c r="BI229" i="8"/>
  <c r="BH229" i="8"/>
  <c r="BG229" i="8"/>
  <c r="BF229" i="8"/>
  <c r="T229" i="8"/>
  <c r="R229" i="8"/>
  <c r="P229" i="8"/>
  <c r="BI228" i="8"/>
  <c r="BH228" i="8"/>
  <c r="BG228" i="8"/>
  <c r="BF228" i="8"/>
  <c r="T228" i="8"/>
  <c r="R228" i="8"/>
  <c r="P228" i="8"/>
  <c r="BI225" i="8"/>
  <c r="BH225" i="8"/>
  <c r="BG225" i="8"/>
  <c r="BF225" i="8"/>
  <c r="T225" i="8"/>
  <c r="R225" i="8"/>
  <c r="P225" i="8"/>
  <c r="BI224" i="8"/>
  <c r="BH224" i="8"/>
  <c r="BG224" i="8"/>
  <c r="BF224" i="8"/>
  <c r="T224" i="8"/>
  <c r="R224" i="8"/>
  <c r="P224" i="8"/>
  <c r="BI221" i="8"/>
  <c r="BH221" i="8"/>
  <c r="BG221" i="8"/>
  <c r="BF221" i="8"/>
  <c r="T221" i="8"/>
  <c r="R221" i="8"/>
  <c r="P221" i="8"/>
  <c r="BI218" i="8"/>
  <c r="BH218" i="8"/>
  <c r="BG218" i="8"/>
  <c r="BF218" i="8"/>
  <c r="T218" i="8"/>
  <c r="R218" i="8"/>
  <c r="P218" i="8"/>
  <c r="BI216" i="8"/>
  <c r="BH216" i="8"/>
  <c r="BG216" i="8"/>
  <c r="BF216" i="8"/>
  <c r="T216" i="8"/>
  <c r="T215" i="8"/>
  <c r="R216" i="8"/>
  <c r="R215" i="8" s="1"/>
  <c r="P216" i="8"/>
  <c r="P215" i="8" s="1"/>
  <c r="BI200" i="8"/>
  <c r="BH200" i="8"/>
  <c r="BG200" i="8"/>
  <c r="BF200" i="8"/>
  <c r="T200" i="8"/>
  <c r="T199" i="8"/>
  <c r="R200" i="8"/>
  <c r="R199" i="8"/>
  <c r="P200" i="8"/>
  <c r="P199" i="8"/>
  <c r="BI197" i="8"/>
  <c r="BH197" i="8"/>
  <c r="BG197" i="8"/>
  <c r="BF197" i="8"/>
  <c r="T197" i="8"/>
  <c r="R197" i="8"/>
  <c r="P197" i="8"/>
  <c r="BI182" i="8"/>
  <c r="BH182" i="8"/>
  <c r="BG182" i="8"/>
  <c r="BF182" i="8"/>
  <c r="T182" i="8"/>
  <c r="R182" i="8"/>
  <c r="P182" i="8"/>
  <c r="BI180" i="8"/>
  <c r="BH180" i="8"/>
  <c r="BG180" i="8"/>
  <c r="BF180" i="8"/>
  <c r="T180" i="8"/>
  <c r="R180" i="8"/>
  <c r="P180" i="8"/>
  <c r="P125" i="8" s="1"/>
  <c r="BI174" i="8"/>
  <c r="BH174" i="8"/>
  <c r="BG174" i="8"/>
  <c r="BF174" i="8"/>
  <c r="T174" i="8"/>
  <c r="R174" i="8"/>
  <c r="P174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51" i="8"/>
  <c r="BH151" i="8"/>
  <c r="BG151" i="8"/>
  <c r="BF151" i="8"/>
  <c r="T151" i="8"/>
  <c r="T125" i="8" s="1"/>
  <c r="R151" i="8"/>
  <c r="P151" i="8"/>
  <c r="BI146" i="8"/>
  <c r="BH146" i="8"/>
  <c r="BG146" i="8"/>
  <c r="BF146" i="8"/>
  <c r="T146" i="8"/>
  <c r="R146" i="8"/>
  <c r="P146" i="8"/>
  <c r="BI131" i="8"/>
  <c r="BH131" i="8"/>
  <c r="BG131" i="8"/>
  <c r="BF131" i="8"/>
  <c r="T131" i="8"/>
  <c r="R131" i="8"/>
  <c r="R125" i="8" s="1"/>
  <c r="P131" i="8"/>
  <c r="BI126" i="8"/>
  <c r="BH126" i="8"/>
  <c r="BG126" i="8"/>
  <c r="BF126" i="8"/>
  <c r="T126" i="8"/>
  <c r="R126" i="8"/>
  <c r="P126" i="8"/>
  <c r="F117" i="8"/>
  <c r="E115" i="8"/>
  <c r="F89" i="8"/>
  <c r="E87" i="8"/>
  <c r="J24" i="8"/>
  <c r="E24" i="8"/>
  <c r="J120" i="8" s="1"/>
  <c r="J23" i="8"/>
  <c r="J21" i="8"/>
  <c r="E21" i="8"/>
  <c r="J91" i="8" s="1"/>
  <c r="J20" i="8"/>
  <c r="J18" i="8"/>
  <c r="E18" i="8"/>
  <c r="F92" i="8" s="1"/>
  <c r="J17" i="8"/>
  <c r="J15" i="8"/>
  <c r="E15" i="8"/>
  <c r="F119" i="8"/>
  <c r="J14" i="8"/>
  <c r="J12" i="8"/>
  <c r="J89" i="8" s="1"/>
  <c r="E7" i="8"/>
  <c r="E85" i="8"/>
  <c r="J37" i="7"/>
  <c r="J36" i="7"/>
  <c r="AY100" i="1" s="1"/>
  <c r="J35" i="7"/>
  <c r="AX100" i="1"/>
  <c r="BI216" i="7"/>
  <c r="BH216" i="7"/>
  <c r="BG216" i="7"/>
  <c r="BF216" i="7"/>
  <c r="T216" i="7"/>
  <c r="T215" i="7" s="1"/>
  <c r="R216" i="7"/>
  <c r="R215" i="7" s="1"/>
  <c r="P216" i="7"/>
  <c r="P215" i="7"/>
  <c r="BI212" i="7"/>
  <c r="BH212" i="7"/>
  <c r="BG212" i="7"/>
  <c r="BF212" i="7"/>
  <c r="T212" i="7"/>
  <c r="R212" i="7"/>
  <c r="P212" i="7"/>
  <c r="BI209" i="7"/>
  <c r="BH209" i="7"/>
  <c r="BG209" i="7"/>
  <c r="BF209" i="7"/>
  <c r="T209" i="7"/>
  <c r="R209" i="7"/>
  <c r="P209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1" i="7"/>
  <c r="BH201" i="7"/>
  <c r="BG201" i="7"/>
  <c r="BF201" i="7"/>
  <c r="T201" i="7"/>
  <c r="R201" i="7"/>
  <c r="P201" i="7"/>
  <c r="BI198" i="7"/>
  <c r="BH198" i="7"/>
  <c r="BG198" i="7"/>
  <c r="BF198" i="7"/>
  <c r="T198" i="7"/>
  <c r="R198" i="7"/>
  <c r="P198" i="7"/>
  <c r="BI195" i="7"/>
  <c r="BH195" i="7"/>
  <c r="BG195" i="7"/>
  <c r="BF195" i="7"/>
  <c r="T195" i="7"/>
  <c r="R195" i="7"/>
  <c r="P195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78" i="7"/>
  <c r="BH178" i="7"/>
  <c r="BG178" i="7"/>
  <c r="BF178" i="7"/>
  <c r="T178" i="7"/>
  <c r="R178" i="7"/>
  <c r="P178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70" i="7"/>
  <c r="BH170" i="7"/>
  <c r="BG170" i="7"/>
  <c r="BF170" i="7"/>
  <c r="T170" i="7"/>
  <c r="R170" i="7"/>
  <c r="P170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1" i="7"/>
  <c r="BH161" i="7"/>
  <c r="BG161" i="7"/>
  <c r="BF161" i="7"/>
  <c r="T161" i="7"/>
  <c r="R161" i="7"/>
  <c r="P161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5" i="7"/>
  <c r="BH135" i="7"/>
  <c r="BG135" i="7"/>
  <c r="BF135" i="7"/>
  <c r="T135" i="7"/>
  <c r="R135" i="7"/>
  <c r="P135" i="7"/>
  <c r="BI131" i="7"/>
  <c r="BH131" i="7"/>
  <c r="BG131" i="7"/>
  <c r="BF131" i="7"/>
  <c r="T131" i="7"/>
  <c r="R131" i="7"/>
  <c r="P131" i="7"/>
  <c r="BI128" i="7"/>
  <c r="BH128" i="7"/>
  <c r="BG128" i="7"/>
  <c r="BF128" i="7"/>
  <c r="T128" i="7"/>
  <c r="R128" i="7"/>
  <c r="P128" i="7"/>
  <c r="BI125" i="7"/>
  <c r="BH125" i="7"/>
  <c r="BG125" i="7"/>
  <c r="BF125" i="7"/>
  <c r="F34" i="7" s="1"/>
  <c r="T125" i="7"/>
  <c r="R125" i="7"/>
  <c r="P125" i="7"/>
  <c r="F116" i="7"/>
  <c r="E114" i="7"/>
  <c r="F89" i="7"/>
  <c r="E87" i="7"/>
  <c r="J24" i="7"/>
  <c r="E24" i="7"/>
  <c r="J92" i="7"/>
  <c r="J23" i="7"/>
  <c r="J21" i="7"/>
  <c r="E21" i="7"/>
  <c r="J91" i="7" s="1"/>
  <c r="J20" i="7"/>
  <c r="J18" i="7"/>
  <c r="E18" i="7"/>
  <c r="F119" i="7"/>
  <c r="J17" i="7"/>
  <c r="J15" i="7"/>
  <c r="E15" i="7"/>
  <c r="F118" i="7"/>
  <c r="J14" i="7"/>
  <c r="J12" i="7"/>
  <c r="J116" i="7"/>
  <c r="E7" i="7"/>
  <c r="E85" i="7" s="1"/>
  <c r="J37" i="6"/>
  <c r="J36" i="6"/>
  <c r="AY99" i="1"/>
  <c r="J35" i="6"/>
  <c r="AX99" i="1"/>
  <c r="BI355" i="6"/>
  <c r="BH355" i="6"/>
  <c r="BG355" i="6"/>
  <c r="BF355" i="6"/>
  <c r="T355" i="6"/>
  <c r="T354" i="6"/>
  <c r="R355" i="6"/>
  <c r="R354" i="6"/>
  <c r="P355" i="6"/>
  <c r="P354" i="6"/>
  <c r="BI350" i="6"/>
  <c r="BH350" i="6"/>
  <c r="BG350" i="6"/>
  <c r="BF350" i="6"/>
  <c r="T350" i="6"/>
  <c r="R350" i="6"/>
  <c r="P350" i="6"/>
  <c r="BI349" i="6"/>
  <c r="BH349" i="6"/>
  <c r="BG349" i="6"/>
  <c r="BF349" i="6"/>
  <c r="T349" i="6"/>
  <c r="R349" i="6"/>
  <c r="P349" i="6"/>
  <c r="BI346" i="6"/>
  <c r="BH346" i="6"/>
  <c r="BG346" i="6"/>
  <c r="BF346" i="6"/>
  <c r="T346" i="6"/>
  <c r="R346" i="6"/>
  <c r="P346" i="6"/>
  <c r="BI345" i="6"/>
  <c r="BH345" i="6"/>
  <c r="BG345" i="6"/>
  <c r="BF345" i="6"/>
  <c r="T345" i="6"/>
  <c r="R345" i="6"/>
  <c r="P345" i="6"/>
  <c r="BI341" i="6"/>
  <c r="BH341" i="6"/>
  <c r="BG341" i="6"/>
  <c r="BF341" i="6"/>
  <c r="T341" i="6"/>
  <c r="R341" i="6"/>
  <c r="P341" i="6"/>
  <c r="BI338" i="6"/>
  <c r="BH338" i="6"/>
  <c r="BG338" i="6"/>
  <c r="BF338" i="6"/>
  <c r="T338" i="6"/>
  <c r="R338" i="6"/>
  <c r="P338" i="6"/>
  <c r="BI337" i="6"/>
  <c r="BH337" i="6"/>
  <c r="BG337" i="6"/>
  <c r="BF337" i="6"/>
  <c r="T337" i="6"/>
  <c r="R337" i="6"/>
  <c r="P337" i="6"/>
  <c r="BI334" i="6"/>
  <c r="BH334" i="6"/>
  <c r="BG334" i="6"/>
  <c r="BF334" i="6"/>
  <c r="T334" i="6"/>
  <c r="R334" i="6"/>
  <c r="P334" i="6"/>
  <c r="BI333" i="6"/>
  <c r="BH333" i="6"/>
  <c r="BG333" i="6"/>
  <c r="BF333" i="6"/>
  <c r="T333" i="6"/>
  <c r="R333" i="6"/>
  <c r="P333" i="6"/>
  <c r="BI330" i="6"/>
  <c r="BH330" i="6"/>
  <c r="BG330" i="6"/>
  <c r="BF330" i="6"/>
  <c r="T330" i="6"/>
  <c r="R330" i="6"/>
  <c r="P330" i="6"/>
  <c r="BI329" i="6"/>
  <c r="BH329" i="6"/>
  <c r="BG329" i="6"/>
  <c r="BF329" i="6"/>
  <c r="T329" i="6"/>
  <c r="R329" i="6"/>
  <c r="P329" i="6"/>
  <c r="BI326" i="6"/>
  <c r="BH326" i="6"/>
  <c r="BG326" i="6"/>
  <c r="BF326" i="6"/>
  <c r="T326" i="6"/>
  <c r="R326" i="6"/>
  <c r="P326" i="6"/>
  <c r="BI323" i="6"/>
  <c r="BH323" i="6"/>
  <c r="BG323" i="6"/>
  <c r="BF323" i="6"/>
  <c r="T323" i="6"/>
  <c r="R323" i="6"/>
  <c r="P323" i="6"/>
  <c r="BI322" i="6"/>
  <c r="BH322" i="6"/>
  <c r="BG322" i="6"/>
  <c r="BF322" i="6"/>
  <c r="T322" i="6"/>
  <c r="R322" i="6"/>
  <c r="P322" i="6"/>
  <c r="BI319" i="6"/>
  <c r="BH319" i="6"/>
  <c r="BG319" i="6"/>
  <c r="BF319" i="6"/>
  <c r="T319" i="6"/>
  <c r="R319" i="6"/>
  <c r="P319" i="6"/>
  <c r="BI318" i="6"/>
  <c r="BH318" i="6"/>
  <c r="BG318" i="6"/>
  <c r="BF318" i="6"/>
  <c r="T318" i="6"/>
  <c r="R318" i="6"/>
  <c r="P318" i="6"/>
  <c r="BI315" i="6"/>
  <c r="BH315" i="6"/>
  <c r="BG315" i="6"/>
  <c r="BF315" i="6"/>
  <c r="T315" i="6"/>
  <c r="R315" i="6"/>
  <c r="P315" i="6"/>
  <c r="BI314" i="6"/>
  <c r="BH314" i="6"/>
  <c r="BG314" i="6"/>
  <c r="BF314" i="6"/>
  <c r="T314" i="6"/>
  <c r="R314" i="6"/>
  <c r="P314" i="6"/>
  <c r="BI311" i="6"/>
  <c r="BH311" i="6"/>
  <c r="BG311" i="6"/>
  <c r="BF311" i="6"/>
  <c r="T311" i="6"/>
  <c r="R311" i="6"/>
  <c r="P311" i="6"/>
  <c r="BI308" i="6"/>
  <c r="BH308" i="6"/>
  <c r="BG308" i="6"/>
  <c r="BF308" i="6"/>
  <c r="T308" i="6"/>
  <c r="R308" i="6"/>
  <c r="P308" i="6"/>
  <c r="BI307" i="6"/>
  <c r="BH307" i="6"/>
  <c r="BG307" i="6"/>
  <c r="BF307" i="6"/>
  <c r="T307" i="6"/>
  <c r="R307" i="6"/>
  <c r="P307" i="6"/>
  <c r="BI304" i="6"/>
  <c r="BH304" i="6"/>
  <c r="BG304" i="6"/>
  <c r="BF304" i="6"/>
  <c r="T304" i="6"/>
  <c r="R304" i="6"/>
  <c r="P304" i="6"/>
  <c r="BI301" i="6"/>
  <c r="BH301" i="6"/>
  <c r="BG301" i="6"/>
  <c r="BF301" i="6"/>
  <c r="T301" i="6"/>
  <c r="R301" i="6"/>
  <c r="P301" i="6"/>
  <c r="BI300" i="6"/>
  <c r="BH300" i="6"/>
  <c r="BG300" i="6"/>
  <c r="BF300" i="6"/>
  <c r="T300" i="6"/>
  <c r="R300" i="6"/>
  <c r="P300" i="6"/>
  <c r="BI297" i="6"/>
  <c r="BH297" i="6"/>
  <c r="BG297" i="6"/>
  <c r="BF297" i="6"/>
  <c r="T297" i="6"/>
  <c r="R297" i="6"/>
  <c r="P297" i="6"/>
  <c r="BI294" i="6"/>
  <c r="BH294" i="6"/>
  <c r="BG294" i="6"/>
  <c r="BF294" i="6"/>
  <c r="T294" i="6"/>
  <c r="R294" i="6"/>
  <c r="P294" i="6"/>
  <c r="BI291" i="6"/>
  <c r="BH291" i="6"/>
  <c r="BG291" i="6"/>
  <c r="BF291" i="6"/>
  <c r="T291" i="6"/>
  <c r="R291" i="6"/>
  <c r="P291" i="6"/>
  <c r="BI288" i="6"/>
  <c r="BH288" i="6"/>
  <c r="BG288" i="6"/>
  <c r="BF288" i="6"/>
  <c r="T288" i="6"/>
  <c r="R288" i="6"/>
  <c r="P288" i="6"/>
  <c r="BI287" i="6"/>
  <c r="BH287" i="6"/>
  <c r="BG287" i="6"/>
  <c r="BF287" i="6"/>
  <c r="T287" i="6"/>
  <c r="R287" i="6"/>
  <c r="P287" i="6"/>
  <c r="BI283" i="6"/>
  <c r="BH283" i="6"/>
  <c r="BG283" i="6"/>
  <c r="BF283" i="6"/>
  <c r="T283" i="6"/>
  <c r="R283" i="6"/>
  <c r="P283" i="6"/>
  <c r="BI282" i="6"/>
  <c r="BH282" i="6"/>
  <c r="BG282" i="6"/>
  <c r="BF282" i="6"/>
  <c r="T282" i="6"/>
  <c r="R282" i="6"/>
  <c r="P282" i="6"/>
  <c r="BI279" i="6"/>
  <c r="BH279" i="6"/>
  <c r="BG279" i="6"/>
  <c r="BF279" i="6"/>
  <c r="T279" i="6"/>
  <c r="R279" i="6"/>
  <c r="P279" i="6"/>
  <c r="BI276" i="6"/>
  <c r="BH276" i="6"/>
  <c r="BG276" i="6"/>
  <c r="BF276" i="6"/>
  <c r="T276" i="6"/>
  <c r="R276" i="6"/>
  <c r="P276" i="6"/>
  <c r="BI270" i="6"/>
  <c r="BH270" i="6"/>
  <c r="BG270" i="6"/>
  <c r="BF270" i="6"/>
  <c r="T270" i="6"/>
  <c r="R270" i="6"/>
  <c r="P270" i="6"/>
  <c r="BI267" i="6"/>
  <c r="BH267" i="6"/>
  <c r="BG267" i="6"/>
  <c r="BF267" i="6"/>
  <c r="T267" i="6"/>
  <c r="R267" i="6"/>
  <c r="P267" i="6"/>
  <c r="BI266" i="6"/>
  <c r="BH266" i="6"/>
  <c r="BG266" i="6"/>
  <c r="BF266" i="6"/>
  <c r="T266" i="6"/>
  <c r="R266" i="6"/>
  <c r="P266" i="6"/>
  <c r="BI263" i="6"/>
  <c r="BH263" i="6"/>
  <c r="BG263" i="6"/>
  <c r="BF263" i="6"/>
  <c r="T263" i="6"/>
  <c r="R263" i="6"/>
  <c r="P263" i="6"/>
  <c r="BI260" i="6"/>
  <c r="BH260" i="6"/>
  <c r="BG260" i="6"/>
  <c r="BF260" i="6"/>
  <c r="T260" i="6"/>
  <c r="R260" i="6"/>
  <c r="P260" i="6"/>
  <c r="BI257" i="6"/>
  <c r="BH257" i="6"/>
  <c r="BG257" i="6"/>
  <c r="BF257" i="6"/>
  <c r="T257" i="6"/>
  <c r="R257" i="6"/>
  <c r="P257" i="6"/>
  <c r="BI254" i="6"/>
  <c r="BH254" i="6"/>
  <c r="BG254" i="6"/>
  <c r="BF254" i="6"/>
  <c r="T254" i="6"/>
  <c r="R254" i="6"/>
  <c r="P254" i="6"/>
  <c r="BI253" i="6"/>
  <c r="BH253" i="6"/>
  <c r="BG253" i="6"/>
  <c r="BF253" i="6"/>
  <c r="T253" i="6"/>
  <c r="R253" i="6"/>
  <c r="P253" i="6"/>
  <c r="BI247" i="6"/>
  <c r="BH247" i="6"/>
  <c r="BG247" i="6"/>
  <c r="BF247" i="6"/>
  <c r="T247" i="6"/>
  <c r="R247" i="6"/>
  <c r="P247" i="6"/>
  <c r="BI241" i="6"/>
  <c r="BH241" i="6"/>
  <c r="BG241" i="6"/>
  <c r="BF241" i="6"/>
  <c r="T241" i="6"/>
  <c r="R241" i="6"/>
  <c r="P241" i="6"/>
  <c r="BI236" i="6"/>
  <c r="BH236" i="6"/>
  <c r="BG236" i="6"/>
  <c r="BF236" i="6"/>
  <c r="T236" i="6"/>
  <c r="R236" i="6"/>
  <c r="P236" i="6"/>
  <c r="BI230" i="6"/>
  <c r="BH230" i="6"/>
  <c r="BG230" i="6"/>
  <c r="BF230" i="6"/>
  <c r="T230" i="6"/>
  <c r="T229" i="6" s="1"/>
  <c r="R230" i="6"/>
  <c r="R229" i="6"/>
  <c r="P230" i="6"/>
  <c r="P229" i="6"/>
  <c r="BI227" i="6"/>
  <c r="BH227" i="6"/>
  <c r="BG227" i="6"/>
  <c r="BF227" i="6"/>
  <c r="T227" i="6"/>
  <c r="R227" i="6"/>
  <c r="P227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08" i="6"/>
  <c r="BH208" i="6"/>
  <c r="BG208" i="6"/>
  <c r="BF208" i="6"/>
  <c r="T208" i="6"/>
  <c r="R208" i="6"/>
  <c r="P208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88" i="6"/>
  <c r="BH188" i="6"/>
  <c r="BG188" i="6"/>
  <c r="BF188" i="6"/>
  <c r="T188" i="6"/>
  <c r="R188" i="6"/>
  <c r="P188" i="6"/>
  <c r="BI168" i="6"/>
  <c r="BH168" i="6"/>
  <c r="BG168" i="6"/>
  <c r="BF168" i="6"/>
  <c r="T168" i="6"/>
  <c r="R168" i="6"/>
  <c r="P168" i="6"/>
  <c r="BI159" i="6"/>
  <c r="BH159" i="6"/>
  <c r="BG159" i="6"/>
  <c r="BF159" i="6"/>
  <c r="T159" i="6"/>
  <c r="R159" i="6"/>
  <c r="P159" i="6"/>
  <c r="BI148" i="6"/>
  <c r="BH148" i="6"/>
  <c r="BG148" i="6"/>
  <c r="BF148" i="6"/>
  <c r="T148" i="6"/>
  <c r="R148" i="6"/>
  <c r="P148" i="6"/>
  <c r="BI140" i="6"/>
  <c r="BH140" i="6"/>
  <c r="BG140" i="6"/>
  <c r="BF140" i="6"/>
  <c r="T140" i="6"/>
  <c r="R140" i="6"/>
  <c r="P140" i="6"/>
  <c r="BI136" i="6"/>
  <c r="BH136" i="6"/>
  <c r="BG136" i="6"/>
  <c r="BF136" i="6"/>
  <c r="T136" i="6"/>
  <c r="R136" i="6"/>
  <c r="P136" i="6"/>
  <c r="BI132" i="6"/>
  <c r="BH132" i="6"/>
  <c r="BG132" i="6"/>
  <c r="BF132" i="6"/>
  <c r="T132" i="6"/>
  <c r="R132" i="6"/>
  <c r="P132" i="6"/>
  <c r="BI127" i="6"/>
  <c r="BH127" i="6"/>
  <c r="BG127" i="6"/>
  <c r="BF127" i="6"/>
  <c r="T127" i="6"/>
  <c r="R127" i="6"/>
  <c r="P127" i="6"/>
  <c r="F118" i="6"/>
  <c r="E116" i="6"/>
  <c r="F89" i="6"/>
  <c r="E87" i="6"/>
  <c r="J24" i="6"/>
  <c r="E24" i="6"/>
  <c r="J92" i="6"/>
  <c r="J23" i="6"/>
  <c r="J21" i="6"/>
  <c r="E21" i="6"/>
  <c r="J91" i="6"/>
  <c r="J20" i="6"/>
  <c r="J18" i="6"/>
  <c r="E18" i="6"/>
  <c r="F121" i="6" s="1"/>
  <c r="J17" i="6"/>
  <c r="J15" i="6"/>
  <c r="E15" i="6"/>
  <c r="F91" i="6" s="1"/>
  <c r="J14" i="6"/>
  <c r="J12" i="6"/>
  <c r="J118" i="6" s="1"/>
  <c r="E7" i="6"/>
  <c r="E114" i="6" s="1"/>
  <c r="J37" i="5"/>
  <c r="J36" i="5"/>
  <c r="AY98" i="1"/>
  <c r="J35" i="5"/>
  <c r="AX98" i="1" s="1"/>
  <c r="BI215" i="5"/>
  <c r="BH215" i="5"/>
  <c r="BG215" i="5"/>
  <c r="BF215" i="5"/>
  <c r="T215" i="5"/>
  <c r="T214" i="5" s="1"/>
  <c r="R215" i="5"/>
  <c r="R214" i="5" s="1"/>
  <c r="P215" i="5"/>
  <c r="P214" i="5" s="1"/>
  <c r="BI211" i="5"/>
  <c r="BH211" i="5"/>
  <c r="BG211" i="5"/>
  <c r="BF211" i="5"/>
  <c r="T211" i="5"/>
  <c r="R211" i="5"/>
  <c r="P211" i="5"/>
  <c r="BI208" i="5"/>
  <c r="BH208" i="5"/>
  <c r="BG208" i="5"/>
  <c r="BF208" i="5"/>
  <c r="T208" i="5"/>
  <c r="R208" i="5"/>
  <c r="P208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199" i="5"/>
  <c r="BH199" i="5"/>
  <c r="BG199" i="5"/>
  <c r="BF199" i="5"/>
  <c r="T199" i="5"/>
  <c r="R199" i="5"/>
  <c r="P199" i="5"/>
  <c r="BI196" i="5"/>
  <c r="BH196" i="5"/>
  <c r="BG196" i="5"/>
  <c r="BF196" i="5"/>
  <c r="T196" i="5"/>
  <c r="R196" i="5"/>
  <c r="P196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7" i="5"/>
  <c r="BH177" i="5"/>
  <c r="BG177" i="5"/>
  <c r="BF177" i="5"/>
  <c r="T177" i="5"/>
  <c r="R177" i="5"/>
  <c r="P177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F116" i="5"/>
  <c r="E114" i="5"/>
  <c r="F89" i="5"/>
  <c r="E87" i="5"/>
  <c r="J24" i="5"/>
  <c r="E24" i="5"/>
  <c r="J119" i="5" s="1"/>
  <c r="J23" i="5"/>
  <c r="J21" i="5"/>
  <c r="E21" i="5"/>
  <c r="J118" i="5"/>
  <c r="J20" i="5"/>
  <c r="J18" i="5"/>
  <c r="E18" i="5"/>
  <c r="F119" i="5" s="1"/>
  <c r="J17" i="5"/>
  <c r="J15" i="5"/>
  <c r="E15" i="5"/>
  <c r="F118" i="5" s="1"/>
  <c r="J14" i="5"/>
  <c r="J12" i="5"/>
  <c r="J89" i="5"/>
  <c r="E7" i="5"/>
  <c r="E85" i="5"/>
  <c r="J37" i="4"/>
  <c r="J36" i="4"/>
  <c r="AY97" i="1" s="1"/>
  <c r="J35" i="4"/>
  <c r="AX97" i="1" s="1"/>
  <c r="BI232" i="4"/>
  <c r="BH232" i="4"/>
  <c r="BG232" i="4"/>
  <c r="BF232" i="4"/>
  <c r="T232" i="4"/>
  <c r="T231" i="4" s="1"/>
  <c r="R232" i="4"/>
  <c r="R231" i="4"/>
  <c r="P232" i="4"/>
  <c r="P231" i="4" s="1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19" i="4"/>
  <c r="BH219" i="4"/>
  <c r="BG219" i="4"/>
  <c r="BF219" i="4"/>
  <c r="T219" i="4"/>
  <c r="R219" i="4"/>
  <c r="P219" i="4"/>
  <c r="BI216" i="4"/>
  <c r="BH216" i="4"/>
  <c r="BG216" i="4"/>
  <c r="BF216" i="4"/>
  <c r="T216" i="4"/>
  <c r="R216" i="4"/>
  <c r="P216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188" i="4"/>
  <c r="BH188" i="4"/>
  <c r="BG188" i="4"/>
  <c r="BF188" i="4"/>
  <c r="T188" i="4"/>
  <c r="T187" i="4" s="1"/>
  <c r="R188" i="4"/>
  <c r="R187" i="4"/>
  <c r="P188" i="4"/>
  <c r="P187" i="4"/>
  <c r="BI185" i="4"/>
  <c r="BH185" i="4"/>
  <c r="BG185" i="4"/>
  <c r="BF185" i="4"/>
  <c r="T185" i="4"/>
  <c r="R185" i="4"/>
  <c r="P18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5" i="4"/>
  <c r="BH165" i="4"/>
  <c r="BG165" i="4"/>
  <c r="BF165" i="4"/>
  <c r="T165" i="4"/>
  <c r="R165" i="4"/>
  <c r="P165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T124" i="4" s="1"/>
  <c r="R161" i="4"/>
  <c r="P161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45" i="4"/>
  <c r="BH145" i="4"/>
  <c r="BG145" i="4"/>
  <c r="BF145" i="4"/>
  <c r="T145" i="4"/>
  <c r="R145" i="4"/>
  <c r="P145" i="4"/>
  <c r="BI141" i="4"/>
  <c r="BH141" i="4"/>
  <c r="BG141" i="4"/>
  <c r="BF141" i="4"/>
  <c r="T141" i="4"/>
  <c r="R141" i="4"/>
  <c r="P141" i="4"/>
  <c r="BI129" i="4"/>
  <c r="BH129" i="4"/>
  <c r="BG129" i="4"/>
  <c r="BF129" i="4"/>
  <c r="T129" i="4"/>
  <c r="R129" i="4"/>
  <c r="P129" i="4"/>
  <c r="BI125" i="4"/>
  <c r="BH125" i="4"/>
  <c r="BG125" i="4"/>
  <c r="BF125" i="4"/>
  <c r="T125" i="4"/>
  <c r="R125" i="4"/>
  <c r="R124" i="4" s="1"/>
  <c r="P125" i="4"/>
  <c r="P124" i="4" s="1"/>
  <c r="F116" i="4"/>
  <c r="E114" i="4"/>
  <c r="F89" i="4"/>
  <c r="E87" i="4"/>
  <c r="J24" i="4"/>
  <c r="E24" i="4"/>
  <c r="J92" i="4" s="1"/>
  <c r="J23" i="4"/>
  <c r="J21" i="4"/>
  <c r="E21" i="4"/>
  <c r="J118" i="4"/>
  <c r="J20" i="4"/>
  <c r="J18" i="4"/>
  <c r="E18" i="4"/>
  <c r="F92" i="4"/>
  <c r="J17" i="4"/>
  <c r="J15" i="4"/>
  <c r="E15" i="4"/>
  <c r="F91" i="4" s="1"/>
  <c r="J14" i="4"/>
  <c r="J12" i="4"/>
  <c r="J116" i="4" s="1"/>
  <c r="E7" i="4"/>
  <c r="E85" i="4"/>
  <c r="J37" i="3"/>
  <c r="J36" i="3"/>
  <c r="AY96" i="1" s="1"/>
  <c r="J35" i="3"/>
  <c r="AX96" i="1" s="1"/>
  <c r="BI182" i="3"/>
  <c r="BH182" i="3"/>
  <c r="BG182" i="3"/>
  <c r="BF182" i="3"/>
  <c r="T182" i="3"/>
  <c r="T181" i="3"/>
  <c r="R182" i="3"/>
  <c r="R181" i="3"/>
  <c r="P182" i="3"/>
  <c r="P181" i="3" s="1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F116" i="3"/>
  <c r="E114" i="3"/>
  <c r="F89" i="3"/>
  <c r="E87" i="3"/>
  <c r="J24" i="3"/>
  <c r="E24" i="3"/>
  <c r="J92" i="3" s="1"/>
  <c r="J23" i="3"/>
  <c r="J21" i="3"/>
  <c r="E21" i="3"/>
  <c r="J91" i="3"/>
  <c r="J20" i="3"/>
  <c r="J18" i="3"/>
  <c r="E18" i="3"/>
  <c r="F119" i="3" s="1"/>
  <c r="J17" i="3"/>
  <c r="J15" i="3"/>
  <c r="E15" i="3"/>
  <c r="F118" i="3"/>
  <c r="J14" i="3"/>
  <c r="J12" i="3"/>
  <c r="J89" i="3" s="1"/>
  <c r="E7" i="3"/>
  <c r="E112" i="3" s="1"/>
  <c r="J37" i="2"/>
  <c r="J36" i="2"/>
  <c r="AY95" i="1" s="1"/>
  <c r="J35" i="2"/>
  <c r="AX95" i="1" s="1"/>
  <c r="BI330" i="2"/>
  <c r="BH330" i="2"/>
  <c r="BG330" i="2"/>
  <c r="BF330" i="2"/>
  <c r="T330" i="2"/>
  <c r="T329" i="2" s="1"/>
  <c r="R330" i="2"/>
  <c r="R329" i="2" s="1"/>
  <c r="P330" i="2"/>
  <c r="P329" i="2"/>
  <c r="BI328" i="2"/>
  <c r="BH328" i="2"/>
  <c r="BG328" i="2"/>
  <c r="BF328" i="2"/>
  <c r="T328" i="2"/>
  <c r="R328" i="2"/>
  <c r="P328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79" i="2"/>
  <c r="BH179" i="2"/>
  <c r="BG179" i="2"/>
  <c r="BF179" i="2"/>
  <c r="T179" i="2"/>
  <c r="T178" i="2"/>
  <c r="R179" i="2"/>
  <c r="R178" i="2" s="1"/>
  <c r="P179" i="2"/>
  <c r="P178" i="2" s="1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F34" i="2" s="1"/>
  <c r="T153" i="2"/>
  <c r="R153" i="2"/>
  <c r="P153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39" i="2"/>
  <c r="F37" i="2" s="1"/>
  <c r="BH139" i="2"/>
  <c r="BG139" i="2"/>
  <c r="F35" i="2" s="1"/>
  <c r="BF139" i="2"/>
  <c r="T139" i="2"/>
  <c r="R139" i="2"/>
  <c r="P139" i="2"/>
  <c r="BI135" i="2"/>
  <c r="BH135" i="2"/>
  <c r="BG135" i="2"/>
  <c r="BF135" i="2"/>
  <c r="T135" i="2"/>
  <c r="R135" i="2"/>
  <c r="P135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F117" i="2"/>
  <c r="E115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20" i="2"/>
  <c r="J17" i="2"/>
  <c r="J15" i="2"/>
  <c r="E15" i="2"/>
  <c r="F91" i="2"/>
  <c r="J14" i="2"/>
  <c r="J12" i="2"/>
  <c r="J117" i="2" s="1"/>
  <c r="E7" i="2"/>
  <c r="E85" i="2" s="1"/>
  <c r="L90" i="1"/>
  <c r="AM90" i="1"/>
  <c r="AM89" i="1"/>
  <c r="L89" i="1"/>
  <c r="AM87" i="1"/>
  <c r="L87" i="1"/>
  <c r="L85" i="1"/>
  <c r="L84" i="1"/>
  <c r="J139" i="2"/>
  <c r="J322" i="2"/>
  <c r="J286" i="2"/>
  <c r="J271" i="2"/>
  <c r="J211" i="2"/>
  <c r="J152" i="2"/>
  <c r="J210" i="2"/>
  <c r="J293" i="2"/>
  <c r="BK257" i="2"/>
  <c r="BK240" i="2"/>
  <c r="BK186" i="2"/>
  <c r="BK292" i="2"/>
  <c r="BK232" i="2"/>
  <c r="AS94" i="1"/>
  <c r="J128" i="2"/>
  <c r="BK131" i="3"/>
  <c r="BK139" i="3"/>
  <c r="J125" i="3"/>
  <c r="J213" i="4"/>
  <c r="J161" i="4"/>
  <c r="J185" i="4"/>
  <c r="BK171" i="4"/>
  <c r="J232" i="4"/>
  <c r="BK232" i="4"/>
  <c r="BK219" i="4"/>
  <c r="J145" i="4"/>
  <c r="BK202" i="5"/>
  <c r="J196" i="5"/>
  <c r="J151" i="5"/>
  <c r="J138" i="5"/>
  <c r="J146" i="5"/>
  <c r="J190" i="5"/>
  <c r="J141" i="5"/>
  <c r="BK203" i="5"/>
  <c r="BK160" i="5"/>
  <c r="J203" i="5"/>
  <c r="J330" i="6"/>
  <c r="BK159" i="6"/>
  <c r="J254" i="6"/>
  <c r="BK282" i="6"/>
  <c r="J217" i="6"/>
  <c r="J263" i="6"/>
  <c r="BK158" i="7"/>
  <c r="BK181" i="7"/>
  <c r="BK131" i="7"/>
  <c r="J152" i="7"/>
  <c r="J128" i="7"/>
  <c r="J141" i="7"/>
  <c r="J161" i="7"/>
  <c r="J190" i="7"/>
  <c r="J155" i="7"/>
  <c r="J170" i="7"/>
  <c r="J200" i="8"/>
  <c r="BK126" i="8"/>
  <c r="J243" i="8"/>
  <c r="J170" i="8"/>
  <c r="BK167" i="8"/>
  <c r="J151" i="8"/>
  <c r="BK221" i="8"/>
  <c r="J126" i="8"/>
  <c r="J180" i="8"/>
  <c r="J174" i="9"/>
  <c r="BK183" i="9"/>
  <c r="J131" i="9"/>
  <c r="J176" i="9"/>
  <c r="BK320" i="10"/>
  <c r="J253" i="11"/>
  <c r="J157" i="11"/>
  <c r="J231" i="11"/>
  <c r="BK297" i="11"/>
  <c r="BK310" i="11"/>
  <c r="BK212" i="11"/>
  <c r="BK188" i="11"/>
  <c r="J289" i="11"/>
  <c r="BK303" i="11"/>
  <c r="BK233" i="11"/>
  <c r="J222" i="11"/>
  <c r="J146" i="11"/>
  <c r="J172" i="12"/>
  <c r="J134" i="12"/>
  <c r="J181" i="12"/>
  <c r="BK172" i="12"/>
  <c r="J191" i="12"/>
  <c r="BK127" i="12"/>
  <c r="BK176" i="12"/>
  <c r="BK204" i="12"/>
  <c r="BK170" i="12"/>
  <c r="BK164" i="13"/>
  <c r="BK138" i="13"/>
  <c r="J130" i="13"/>
  <c r="BK156" i="2"/>
  <c r="BK265" i="2"/>
  <c r="J171" i="2"/>
  <c r="J292" i="2"/>
  <c r="J315" i="2"/>
  <c r="BK179" i="2"/>
  <c r="J265" i="2"/>
  <c r="J310" i="2"/>
  <c r="BK176" i="2"/>
  <c r="BK268" i="2"/>
  <c r="J228" i="2"/>
  <c r="J169" i="2"/>
  <c r="BK175" i="3"/>
  <c r="BK172" i="3"/>
  <c r="J128" i="3"/>
  <c r="J224" i="4"/>
  <c r="J212" i="4"/>
  <c r="J216" i="4"/>
  <c r="J157" i="5"/>
  <c r="BK157" i="5"/>
  <c r="J337" i="6"/>
  <c r="BK322" i="6"/>
  <c r="J304" i="6"/>
  <c r="J127" i="6"/>
  <c r="BK236" i="6"/>
  <c r="BK350" i="6"/>
  <c r="J300" i="6"/>
  <c r="J338" i="6"/>
  <c r="J195" i="7"/>
  <c r="J198" i="7"/>
  <c r="J138" i="7"/>
  <c r="J204" i="7"/>
  <c r="J173" i="7"/>
  <c r="BK206" i="7"/>
  <c r="BK173" i="7"/>
  <c r="J174" i="8"/>
  <c r="J184" i="9"/>
  <c r="J168" i="9"/>
  <c r="J148" i="9"/>
  <c r="BK135" i="9"/>
  <c r="J219" i="10"/>
  <c r="J141" i="10"/>
  <c r="BK159" i="10"/>
  <c r="BK173" i="10"/>
  <c r="J257" i="10"/>
  <c r="BK141" i="10"/>
  <c r="BK274" i="11"/>
  <c r="BK216" i="11"/>
  <c r="J178" i="11"/>
  <c r="BK131" i="11"/>
  <c r="J138" i="11"/>
  <c r="BK284" i="11"/>
  <c r="BK161" i="11"/>
  <c r="J216" i="11"/>
  <c r="BK157" i="11"/>
  <c r="BK246" i="11"/>
  <c r="BK153" i="11"/>
  <c r="BK148" i="12"/>
  <c r="BK196" i="12"/>
  <c r="J190" i="12"/>
  <c r="BK166" i="12"/>
  <c r="J133" i="12"/>
  <c r="BK250" i="2"/>
  <c r="BK159" i="2"/>
  <c r="BK200" i="2"/>
  <c r="J247" i="2"/>
  <c r="BK169" i="2"/>
  <c r="BK283" i="2"/>
  <c r="J135" i="2"/>
  <c r="BK126" i="2"/>
  <c r="BK310" i="2"/>
  <c r="BK243" i="2"/>
  <c r="BK233" i="2"/>
  <c r="J156" i="2"/>
  <c r="BK177" i="5"/>
  <c r="J193" i="5"/>
  <c r="BK169" i="5"/>
  <c r="BK151" i="5"/>
  <c r="J154" i="5"/>
  <c r="BK204" i="5"/>
  <c r="J144" i="5"/>
  <c r="BK341" i="6"/>
  <c r="J326" i="6"/>
  <c r="J311" i="6"/>
  <c r="BK333" i="6"/>
  <c r="BK297" i="6"/>
  <c r="BK253" i="6"/>
  <c r="BK334" i="6"/>
  <c r="BK254" i="6"/>
  <c r="J236" i="6"/>
  <c r="BK182" i="7"/>
  <c r="J167" i="7"/>
  <c r="BK146" i="7"/>
  <c r="BK161" i="7"/>
  <c r="J158" i="7"/>
  <c r="J125" i="7"/>
  <c r="J131" i="7"/>
  <c r="BK205" i="7"/>
  <c r="BK198" i="7"/>
  <c r="BK152" i="7"/>
  <c r="J235" i="8"/>
  <c r="BK200" i="8"/>
  <c r="J197" i="8"/>
  <c r="J252" i="8"/>
  <c r="BK252" i="8"/>
  <c r="J166" i="8"/>
  <c r="J225" i="8"/>
  <c r="J216" i="8"/>
  <c r="BK151" i="8"/>
  <c r="BK180" i="8"/>
  <c r="J206" i="9"/>
  <c r="J162" i="9"/>
  <c r="J153" i="9"/>
  <c r="BK182" i="9"/>
  <c r="BK144" i="9"/>
  <c r="BK193" i="9"/>
  <c r="J156" i="9"/>
  <c r="J196" i="9"/>
  <c r="BK199" i="9"/>
  <c r="BK168" i="9"/>
  <c r="J173" i="10"/>
  <c r="BK238" i="10"/>
  <c r="J209" i="10"/>
  <c r="J275" i="10"/>
  <c r="BK291" i="10"/>
  <c r="J186" i="10"/>
  <c r="BK248" i="10"/>
  <c r="BK283" i="10"/>
  <c r="BK191" i="10"/>
  <c r="J159" i="10"/>
  <c r="J191" i="10"/>
  <c r="J297" i="11"/>
  <c r="J293" i="11"/>
  <c r="BK224" i="11"/>
  <c r="J288" i="11"/>
  <c r="J228" i="11"/>
  <c r="BK222" i="11"/>
  <c r="BK138" i="11"/>
  <c r="J252" i="11"/>
  <c r="BK141" i="11"/>
  <c r="BK256" i="11"/>
  <c r="BK321" i="11"/>
  <c r="BK267" i="11"/>
  <c r="BK142" i="11"/>
  <c r="J267" i="11"/>
  <c r="BK204" i="11"/>
  <c r="BK275" i="11"/>
  <c r="J313" i="11"/>
  <c r="BK134" i="12"/>
  <c r="J204" i="12"/>
  <c r="J155" i="13"/>
  <c r="J164" i="13"/>
  <c r="J126" i="2"/>
  <c r="J300" i="2"/>
  <c r="BK279" i="2"/>
  <c r="J236" i="2"/>
  <c r="BK328" i="2"/>
  <c r="BK171" i="2"/>
  <c r="J313" i="2"/>
  <c r="BK258" i="2"/>
  <c r="J233" i="2"/>
  <c r="BK225" i="2"/>
  <c r="BK152" i="2"/>
  <c r="J149" i="3"/>
  <c r="BK169" i="3"/>
  <c r="BK182" i="3"/>
  <c r="BK164" i="3"/>
  <c r="BK149" i="3"/>
  <c r="BK178" i="3"/>
  <c r="BK125" i="3"/>
  <c r="BK136" i="3"/>
  <c r="J129" i="4"/>
  <c r="J219" i="4"/>
  <c r="J165" i="4"/>
  <c r="BK185" i="4"/>
  <c r="J173" i="4"/>
  <c r="BK165" i="4"/>
  <c r="BK224" i="4"/>
  <c r="J205" i="4"/>
  <c r="J125" i="4"/>
  <c r="BK211" i="5"/>
  <c r="J169" i="5"/>
  <c r="J172" i="5"/>
  <c r="BK190" i="5"/>
  <c r="BK138" i="5"/>
  <c r="BK187" i="5"/>
  <c r="BK174" i="5"/>
  <c r="J125" i="5"/>
  <c r="BK215" i="5"/>
  <c r="J215" i="5"/>
  <c r="J307" i="6"/>
  <c r="J333" i="6"/>
  <c r="J301" i="6"/>
  <c r="BK201" i="6"/>
  <c r="J318" i="6"/>
  <c r="BK230" i="6"/>
  <c r="BK318" i="6"/>
  <c r="BK345" i="6"/>
  <c r="BK337" i="6"/>
  <c r="BK294" i="6"/>
  <c r="BK283" i="6"/>
  <c r="J350" i="6"/>
  <c r="BK311" i="6"/>
  <c r="BK287" i="6"/>
  <c r="J230" i="6"/>
  <c r="J188" i="6"/>
  <c r="BK227" i="6"/>
  <c r="BK198" i="6"/>
  <c r="J276" i="6"/>
  <c r="BK217" i="6"/>
  <c r="BK127" i="6"/>
  <c r="J205" i="7"/>
  <c r="J175" i="7"/>
  <c r="BK159" i="9"/>
  <c r="BK206" i="9"/>
  <c r="BK213" i="9"/>
  <c r="J199" i="9"/>
  <c r="J182" i="9"/>
  <c r="J155" i="10"/>
  <c r="J234" i="10"/>
  <c r="BK219" i="10"/>
  <c r="J295" i="10"/>
  <c r="J279" i="10"/>
  <c r="BK168" i="10"/>
  <c r="J196" i="10"/>
  <c r="J283" i="10"/>
  <c r="J255" i="11"/>
  <c r="J208" i="11"/>
  <c r="J142" i="11"/>
  <c r="J303" i="11"/>
  <c r="J256" i="11"/>
  <c r="BK292" i="11"/>
  <c r="J184" i="11"/>
  <c r="BK236" i="11"/>
  <c r="BK200" i="11"/>
  <c r="BK150" i="11"/>
  <c r="J176" i="12"/>
  <c r="J150" i="12"/>
  <c r="BK128" i="12"/>
  <c r="J182" i="12"/>
  <c r="J183" i="12"/>
  <c r="J175" i="12"/>
  <c r="BK182" i="12"/>
  <c r="BK181" i="12"/>
  <c r="BK177" i="12"/>
  <c r="BK157" i="12"/>
  <c r="BK184" i="12"/>
  <c r="J173" i="12"/>
  <c r="J149" i="13"/>
  <c r="BK181" i="13"/>
  <c r="BK130" i="13"/>
  <c r="BK128" i="2"/>
  <c r="BK264" i="2"/>
  <c r="J203" i="2"/>
  <c r="J283" i="2"/>
  <c r="J219" i="2"/>
  <c r="BK276" i="2"/>
  <c r="BK325" i="2"/>
  <c r="J275" i="2"/>
  <c r="BK163" i="2"/>
  <c r="BK206" i="2"/>
  <c r="J272" i="2"/>
  <c r="BK237" i="2"/>
  <c r="BK203" i="2"/>
  <c r="BK161" i="3"/>
  <c r="J167" i="3"/>
  <c r="BK155" i="3"/>
  <c r="J141" i="4"/>
  <c r="BK173" i="4"/>
  <c r="J162" i="4"/>
  <c r="BK209" i="4"/>
  <c r="J177" i="5"/>
  <c r="BK154" i="5"/>
  <c r="J187" i="5"/>
  <c r="J163" i="5"/>
  <c r="BK184" i="5"/>
  <c r="BK128" i="5"/>
  <c r="BK330" i="6"/>
  <c r="J198" i="6"/>
  <c r="BK247" i="6"/>
  <c r="J247" i="6"/>
  <c r="BK346" i="6"/>
  <c r="J297" i="6"/>
  <c r="BK136" i="6"/>
  <c r="J185" i="7"/>
  <c r="J216" i="7"/>
  <c r="BK148" i="7"/>
  <c r="J178" i="7"/>
  <c r="J201" i="7"/>
  <c r="BK197" i="8"/>
  <c r="BK229" i="8"/>
  <c r="BK248" i="8"/>
  <c r="J248" i="8"/>
  <c r="J182" i="8"/>
  <c r="J205" i="9"/>
  <c r="BK125" i="9"/>
  <c r="BK148" i="9"/>
  <c r="J217" i="9"/>
  <c r="BK156" i="9"/>
  <c r="J125" i="9"/>
  <c r="J266" i="10"/>
  <c r="J200" i="10"/>
  <c r="J233" i="11"/>
  <c r="BK220" i="11"/>
  <c r="J243" i="11"/>
  <c r="J265" i="11"/>
  <c r="BK184" i="11"/>
  <c r="BK208" i="11"/>
  <c r="J153" i="11"/>
  <c r="BK288" i="11"/>
  <c r="J175" i="11"/>
  <c r="J170" i="12"/>
  <c r="J127" i="12"/>
  <c r="BK190" i="12"/>
  <c r="J160" i="12"/>
  <c r="J140" i="12"/>
  <c r="BK201" i="12"/>
  <c r="J128" i="12"/>
  <c r="J174" i="13"/>
  <c r="J190" i="2"/>
  <c r="BK322" i="2"/>
  <c r="BK296" i="2"/>
  <c r="J257" i="2"/>
  <c r="J237" i="2"/>
  <c r="J179" i="2"/>
  <c r="BK218" i="2"/>
  <c r="BK313" i="2"/>
  <c r="BK254" i="2"/>
  <c r="BK228" i="2"/>
  <c r="J163" i="2"/>
  <c r="J297" i="2"/>
  <c r="BK219" i="2"/>
  <c r="J200" i="2"/>
  <c r="BK153" i="2"/>
  <c r="BK282" i="2"/>
  <c r="J261" i="2"/>
  <c r="J232" i="2"/>
  <c r="J222" i="2"/>
  <c r="BK139" i="2"/>
  <c r="J169" i="3"/>
  <c r="J178" i="3"/>
  <c r="J152" i="3"/>
  <c r="J175" i="3"/>
  <c r="BK152" i="3"/>
  <c r="J182" i="3"/>
  <c r="BK143" i="3"/>
  <c r="J146" i="3"/>
  <c r="BK146" i="3"/>
  <c r="BK212" i="4"/>
  <c r="J202" i="4"/>
  <c r="BK125" i="4"/>
  <c r="BK208" i="4"/>
  <c r="BK145" i="4"/>
  <c r="BK161" i="4"/>
  <c r="BK201" i="4"/>
  <c r="BK188" i="4"/>
  <c r="J211" i="5"/>
  <c r="J202" i="5"/>
  <c r="J160" i="5"/>
  <c r="BK180" i="5"/>
  <c r="BK188" i="5"/>
  <c r="BK163" i="5"/>
  <c r="BK208" i="5"/>
  <c r="J184" i="5"/>
  <c r="J166" i="5"/>
  <c r="BK266" i="6"/>
  <c r="J345" i="6"/>
  <c r="J291" i="6"/>
  <c r="J267" i="6"/>
  <c r="BK197" i="6"/>
  <c r="BK263" i="6"/>
  <c r="J266" i="6"/>
  <c r="J197" i="6"/>
  <c r="BK241" i="6"/>
  <c r="BK267" i="6"/>
  <c r="BK212" i="7"/>
  <c r="J192" i="7"/>
  <c r="J148" i="7"/>
  <c r="BK175" i="7"/>
  <c r="BK164" i="7"/>
  <c r="J164" i="7"/>
  <c r="J209" i="7"/>
  <c r="BK155" i="7"/>
  <c r="BK167" i="7"/>
  <c r="BK195" i="7"/>
  <c r="J146" i="7"/>
  <c r="BK170" i="7"/>
  <c r="BK125" i="7"/>
  <c r="J239" i="8"/>
  <c r="BK243" i="8"/>
  <c r="BK247" i="8"/>
  <c r="BK239" i="8"/>
  <c r="J218" i="8"/>
  <c r="J221" i="8"/>
  <c r="BK218" i="8"/>
  <c r="BK182" i="8"/>
  <c r="BK170" i="8"/>
  <c r="BK184" i="9"/>
  <c r="BK190" i="9"/>
  <c r="J135" i="9"/>
  <c r="J171" i="9"/>
  <c r="J128" i="9"/>
  <c r="BK146" i="9"/>
  <c r="J210" i="9"/>
  <c r="BK153" i="9"/>
  <c r="J202" i="9"/>
  <c r="BK131" i="9"/>
  <c r="BK253" i="10"/>
  <c r="BK204" i="10"/>
  <c r="BK299" i="10"/>
  <c r="J320" i="10"/>
  <c r="BK177" i="10"/>
  <c r="BK261" i="10"/>
  <c r="BK181" i="10"/>
  <c r="J204" i="10"/>
  <c r="BK232" i="11"/>
  <c r="J269" i="11"/>
  <c r="BK289" i="11"/>
  <c r="BK252" i="11"/>
  <c r="BK168" i="11"/>
  <c r="J188" i="11"/>
  <c r="J284" i="11"/>
  <c r="J165" i="11"/>
  <c r="J316" i="11"/>
  <c r="J254" i="11"/>
  <c r="J150" i="11"/>
  <c r="J274" i="11"/>
  <c r="J236" i="11"/>
  <c r="BK175" i="11"/>
  <c r="J317" i="11"/>
  <c r="J239" i="11"/>
  <c r="J220" i="11"/>
  <c r="BK126" i="12"/>
  <c r="J184" i="12"/>
  <c r="BK205" i="12"/>
  <c r="J137" i="12"/>
  <c r="BK169" i="13"/>
  <c r="BK143" i="13"/>
  <c r="BK149" i="13"/>
  <c r="J176" i="2"/>
  <c r="BK318" i="2"/>
  <c r="J282" i="2"/>
  <c r="BK272" i="2"/>
  <c r="J197" i="2"/>
  <c r="J318" i="2"/>
  <c r="BK315" i="2"/>
  <c r="J264" i="2"/>
  <c r="J243" i="2"/>
  <c r="BK211" i="2"/>
  <c r="BK300" i="2"/>
  <c r="BK261" i="2"/>
  <c r="J325" i="2"/>
  <c r="BK297" i="2"/>
  <c r="BK271" i="2"/>
  <c r="J225" i="2"/>
  <c r="BK194" i="2"/>
  <c r="J148" i="2"/>
  <c r="BK157" i="4"/>
  <c r="J208" i="4"/>
  <c r="BK129" i="4"/>
  <c r="BK162" i="4"/>
  <c r="BK158" i="4"/>
  <c r="BK213" i="4"/>
  <c r="BK227" i="4"/>
  <c r="J157" i="4"/>
  <c r="J204" i="5"/>
  <c r="BK172" i="5"/>
  <c r="BK141" i="5"/>
  <c r="BK199" i="5"/>
  <c r="BK181" i="5"/>
  <c r="J355" i="6"/>
  <c r="BK308" i="6"/>
  <c r="BK291" i="6"/>
  <c r="J282" i="6"/>
  <c r="BK319" i="6"/>
  <c r="J283" i="6"/>
  <c r="BK141" i="7"/>
  <c r="J189" i="7"/>
  <c r="BK144" i="7"/>
  <c r="BK187" i="9"/>
  <c r="J191" i="9"/>
  <c r="BK207" i="9"/>
  <c r="J159" i="9"/>
  <c r="BK202" i="9"/>
  <c r="BK210" i="9"/>
  <c r="J141" i="9"/>
  <c r="BK214" i="10"/>
  <c r="J291" i="10"/>
  <c r="J238" i="10"/>
  <c r="BK287" i="10"/>
  <c r="BK266" i="10"/>
  <c r="J325" i="10"/>
  <c r="J243" i="10"/>
  <c r="BK308" i="10"/>
  <c r="J287" i="10"/>
  <c r="BK186" i="10"/>
  <c r="J181" i="10"/>
  <c r="J246" i="11"/>
  <c r="BK158" i="11"/>
  <c r="BK283" i="11"/>
  <c r="J275" i="11"/>
  <c r="J200" i="11"/>
  <c r="BK253" i="11"/>
  <c r="BK300" i="11"/>
  <c r="BK196" i="11"/>
  <c r="BK317" i="11"/>
  <c r="BK240" i="11"/>
  <c r="BK313" i="11"/>
  <c r="BK255" i="11"/>
  <c r="J321" i="11"/>
  <c r="J174" i="11"/>
  <c r="BK243" i="11"/>
  <c r="J192" i="11"/>
  <c r="BK164" i="11"/>
  <c r="BK316" i="11"/>
  <c r="J310" i="11"/>
  <c r="J196" i="12"/>
  <c r="BK155" i="13"/>
  <c r="J181" i="13"/>
  <c r="J169" i="13"/>
  <c r="J206" i="2"/>
  <c r="J296" i="2"/>
  <c r="J218" i="2"/>
  <c r="BK275" i="2"/>
  <c r="J279" i="2"/>
  <c r="BK229" i="2"/>
  <c r="J153" i="2"/>
  <c r="BK190" i="2"/>
  <c r="J330" i="2"/>
  <c r="BK244" i="2"/>
  <c r="J159" i="2"/>
  <c r="BK167" i="3"/>
  <c r="J172" i="3"/>
  <c r="J131" i="3"/>
  <c r="BK158" i="3"/>
  <c r="J209" i="4"/>
  <c r="J188" i="4"/>
  <c r="BK141" i="4"/>
  <c r="J223" i="4"/>
  <c r="BK202" i="4"/>
  <c r="BK166" i="5"/>
  <c r="J315" i="6"/>
  <c r="BK323" i="6"/>
  <c r="BK148" i="6"/>
  <c r="BK288" i="6"/>
  <c r="J322" i="6"/>
  <c r="BK315" i="6"/>
  <c r="J159" i="6"/>
  <c r="BK301" i="6"/>
  <c r="J208" i="6"/>
  <c r="J219" i="6"/>
  <c r="BK205" i="6"/>
  <c r="BK204" i="7"/>
  <c r="BK138" i="7"/>
  <c r="BK178" i="7"/>
  <c r="J181" i="7"/>
  <c r="BK185" i="7"/>
  <c r="BK190" i="7"/>
  <c r="J171" i="8"/>
  <c r="J224" i="8"/>
  <c r="J193" i="9"/>
  <c r="J183" i="9"/>
  <c r="J187" i="9"/>
  <c r="BK217" i="9"/>
  <c r="J146" i="9"/>
  <c r="J138" i="9"/>
  <c r="J253" i="10"/>
  <c r="J312" i="10"/>
  <c r="BK257" i="10"/>
  <c r="BK312" i="10"/>
  <c r="BK150" i="10"/>
  <c r="J146" i="10"/>
  <c r="J161" i="11"/>
  <c r="J296" i="11"/>
  <c r="BK174" i="11"/>
  <c r="J131" i="11"/>
  <c r="BK178" i="11"/>
  <c r="BK239" i="11"/>
  <c r="J240" i="11"/>
  <c r="BK214" i="11"/>
  <c r="BK231" i="11"/>
  <c r="BK192" i="11"/>
  <c r="J292" i="11"/>
  <c r="J226" i="11"/>
  <c r="BK191" i="12"/>
  <c r="BK160" i="12"/>
  <c r="BK192" i="12"/>
  <c r="BK160" i="2"/>
  <c r="J240" i="2"/>
  <c r="BK330" i="2"/>
  <c r="J268" i="2"/>
  <c r="J215" i="2"/>
  <c r="BK148" i="2"/>
  <c r="BK286" i="2"/>
  <c r="BK214" i="2"/>
  <c r="BK222" i="2"/>
  <c r="J201" i="4"/>
  <c r="BK193" i="5"/>
  <c r="BK144" i="5"/>
  <c r="J208" i="5"/>
  <c r="J135" i="5"/>
  <c r="J188" i="5"/>
  <c r="BK168" i="6"/>
  <c r="J148" i="6"/>
  <c r="J257" i="6"/>
  <c r="J319" i="6"/>
  <c r="BK208" i="6"/>
  <c r="J341" i="6"/>
  <c r="J288" i="6"/>
  <c r="J346" i="6"/>
  <c r="BK260" i="6"/>
  <c r="J201" i="6"/>
  <c r="J168" i="6"/>
  <c r="J260" i="6"/>
  <c r="BK209" i="7"/>
  <c r="J135" i="7"/>
  <c r="J167" i="8"/>
  <c r="J179" i="9"/>
  <c r="BK179" i="9"/>
  <c r="J190" i="9"/>
  <c r="J213" i="9"/>
  <c r="BK191" i="9"/>
  <c r="J303" i="10"/>
  <c r="BK325" i="10"/>
  <c r="J248" i="10"/>
  <c r="BK200" i="10"/>
  <c r="BK229" i="10"/>
  <c r="J163" i="10"/>
  <c r="BK293" i="11"/>
  <c r="BK306" i="11"/>
  <c r="J250" i="11"/>
  <c r="BK134" i="11"/>
  <c r="J320" i="11"/>
  <c r="BK226" i="11"/>
  <c r="BK263" i="11"/>
  <c r="J168" i="11"/>
  <c r="J214" i="11"/>
  <c r="J164" i="11"/>
  <c r="BK228" i="11"/>
  <c r="J126" i="12"/>
  <c r="BK133" i="12"/>
  <c r="J189" i="12"/>
  <c r="BK183" i="12"/>
  <c r="J177" i="12"/>
  <c r="BK141" i="12"/>
  <c r="BK125" i="13"/>
  <c r="BK307" i="2"/>
  <c r="J251" i="2"/>
  <c r="BK191" i="2"/>
  <c r="J244" i="2"/>
  <c r="J160" i="2"/>
  <c r="BK215" i="2"/>
  <c r="J191" i="2"/>
  <c r="J254" i="2"/>
  <c r="J214" i="2"/>
  <c r="J155" i="3"/>
  <c r="J158" i="3"/>
  <c r="J164" i="3"/>
  <c r="J227" i="4"/>
  <c r="BK205" i="4"/>
  <c r="J181" i="5"/>
  <c r="BK135" i="5"/>
  <c r="BK146" i="5"/>
  <c r="BK125" i="5"/>
  <c r="BK338" i="6"/>
  <c r="J205" i="6"/>
  <c r="BK279" i="6"/>
  <c r="J308" i="6"/>
  <c r="BK355" i="6"/>
  <c r="BK307" i="6"/>
  <c r="J323" i="6"/>
  <c r="BK276" i="6"/>
  <c r="J136" i="6"/>
  <c r="J227" i="6"/>
  <c r="BK140" i="6"/>
  <c r="BK257" i="6"/>
  <c r="BK189" i="7"/>
  <c r="J212" i="7"/>
  <c r="J182" i="7"/>
  <c r="J206" i="7"/>
  <c r="J188" i="7"/>
  <c r="J229" i="8"/>
  <c r="BK216" i="8"/>
  <c r="J247" i="8"/>
  <c r="BK171" i="8"/>
  <c r="J131" i="8"/>
  <c r="BK138" i="9"/>
  <c r="BK165" i="9"/>
  <c r="J207" i="9"/>
  <c r="BK163" i="10"/>
  <c r="J224" i="10"/>
  <c r="BK243" i="10"/>
  <c r="BK295" i="10"/>
  <c r="J308" i="10"/>
  <c r="J150" i="10"/>
  <c r="J300" i="11"/>
  <c r="BK251" i="11"/>
  <c r="J224" i="11"/>
  <c r="BK254" i="11"/>
  <c r="J283" i="11"/>
  <c r="J141" i="11"/>
  <c r="BK146" i="11"/>
  <c r="J251" i="11"/>
  <c r="BK165" i="11"/>
  <c r="J134" i="11"/>
  <c r="J232" i="11"/>
  <c r="J158" i="11"/>
  <c r="BK137" i="12"/>
  <c r="J201" i="12"/>
  <c r="J148" i="12"/>
  <c r="BK173" i="12"/>
  <c r="J157" i="12"/>
  <c r="BK150" i="12"/>
  <c r="J138" i="13"/>
  <c r="BK293" i="2"/>
  <c r="BK135" i="2"/>
  <c r="J307" i="2"/>
  <c r="J289" i="2"/>
  <c r="J250" i="2"/>
  <c r="BK236" i="2"/>
  <c r="J139" i="3"/>
  <c r="BK223" i="4"/>
  <c r="BK216" i="4"/>
  <c r="J128" i="5"/>
  <c r="J180" i="5"/>
  <c r="J199" i="5"/>
  <c r="J314" i="6"/>
  <c r="J329" i="6"/>
  <c r="BK314" i="6"/>
  <c r="BK132" i="6"/>
  <c r="J294" i="6"/>
  <c r="J140" i="6"/>
  <c r="BK300" i="6"/>
  <c r="J241" i="6"/>
  <c r="J132" i="6"/>
  <c r="J349" i="6"/>
  <c r="J334" i="6"/>
  <c r="BK188" i="6"/>
  <c r="BK349" i="6"/>
  <c r="BK326" i="6"/>
  <c r="BK304" i="6"/>
  <c r="BK270" i="6"/>
  <c r="J204" i="6"/>
  <c r="J270" i="6"/>
  <c r="BK204" i="6"/>
  <c r="J279" i="6"/>
  <c r="BK128" i="7"/>
  <c r="BK232" i="8"/>
  <c r="BK235" i="8"/>
  <c r="J244" i="8"/>
  <c r="BK244" i="8"/>
  <c r="J228" i="8"/>
  <c r="BK131" i="8"/>
  <c r="BK146" i="8"/>
  <c r="BK224" i="8"/>
  <c r="J146" i="8"/>
  <c r="BK196" i="9"/>
  <c r="BK171" i="9"/>
  <c r="BK128" i="9"/>
  <c r="BK141" i="9"/>
  <c r="BK174" i="9"/>
  <c r="J165" i="9"/>
  <c r="BK205" i="9"/>
  <c r="J144" i="9"/>
  <c r="J229" i="10"/>
  <c r="J261" i="10"/>
  <c r="BK234" i="10"/>
  <c r="BK303" i="10"/>
  <c r="BK155" i="10"/>
  <c r="J168" i="10"/>
  <c r="BK209" i="10"/>
  <c r="BK224" i="10"/>
  <c r="BK279" i="10"/>
  <c r="J299" i="10"/>
  <c r="J177" i="10"/>
  <c r="BK279" i="11"/>
  <c r="BK320" i="11"/>
  <c r="J279" i="11"/>
  <c r="J212" i="11"/>
  <c r="BK189" i="12"/>
  <c r="BK140" i="12"/>
  <c r="J143" i="13"/>
  <c r="J125" i="13"/>
  <c r="BK174" i="13"/>
  <c r="BK303" i="2"/>
  <c r="J229" i="2"/>
  <c r="J328" i="2"/>
  <c r="J276" i="2"/>
  <c r="J194" i="2"/>
  <c r="BK251" i="2"/>
  <c r="J303" i="2"/>
  <c r="J258" i="2"/>
  <c r="J186" i="2"/>
  <c r="BK197" i="2"/>
  <c r="BK289" i="2"/>
  <c r="BK247" i="2"/>
  <c r="BK210" i="2"/>
  <c r="J143" i="3"/>
  <c r="J161" i="3"/>
  <c r="J136" i="3"/>
  <c r="BK128" i="3"/>
  <c r="BK228" i="4"/>
  <c r="J171" i="4"/>
  <c r="J228" i="4"/>
  <c r="J158" i="4"/>
  <c r="BK196" i="5"/>
  <c r="J174" i="5"/>
  <c r="J131" i="5"/>
  <c r="BK131" i="5"/>
  <c r="BK219" i="6"/>
  <c r="J253" i="6"/>
  <c r="BK329" i="6"/>
  <c r="J287" i="6"/>
  <c r="BK216" i="7"/>
  <c r="J144" i="7"/>
  <c r="BK188" i="7"/>
  <c r="BK192" i="7"/>
  <c r="BK201" i="7"/>
  <c r="BK135" i="7"/>
  <c r="BK166" i="8"/>
  <c r="BK228" i="8"/>
  <c r="J232" i="8"/>
  <c r="BK225" i="8"/>
  <c r="BK174" i="8"/>
  <c r="BK176" i="9"/>
  <c r="BK162" i="9"/>
  <c r="J270" i="10"/>
  <c r="J214" i="10"/>
  <c r="BK270" i="10"/>
  <c r="BK275" i="10"/>
  <c r="BK196" i="10"/>
  <c r="BK146" i="10"/>
  <c r="J263" i="11"/>
  <c r="BK265" i="11"/>
  <c r="BK269" i="11"/>
  <c r="BK250" i="11"/>
  <c r="J306" i="11"/>
  <c r="J204" i="11"/>
  <c r="BK296" i="11"/>
  <c r="J196" i="11"/>
  <c r="J166" i="12"/>
  <c r="J192" i="12"/>
  <c r="BK175" i="12"/>
  <c r="J141" i="12"/>
  <c r="J205" i="12"/>
  <c r="F36" i="2"/>
  <c r="J34" i="2" l="1"/>
  <c r="T246" i="6"/>
  <c r="P147" i="7"/>
  <c r="P123" i="7" s="1"/>
  <c r="P122" i="7" s="1"/>
  <c r="AU100" i="1" s="1"/>
  <c r="BK242" i="8"/>
  <c r="J242" i="8"/>
  <c r="J102" i="8"/>
  <c r="R147" i="9"/>
  <c r="P145" i="10"/>
  <c r="P139" i="10" s="1"/>
  <c r="P138" i="10" s="1"/>
  <c r="AU103" i="1" s="1"/>
  <c r="T265" i="10"/>
  <c r="T130" i="11"/>
  <c r="R227" i="11"/>
  <c r="P312" i="11"/>
  <c r="P311" i="11" s="1"/>
  <c r="P138" i="3"/>
  <c r="P163" i="3"/>
  <c r="P222" i="4"/>
  <c r="BK191" i="7"/>
  <c r="J191" i="7" s="1"/>
  <c r="J101" i="7" s="1"/>
  <c r="T124" i="9"/>
  <c r="P181" i="9"/>
  <c r="R130" i="11"/>
  <c r="P227" i="11"/>
  <c r="T319" i="11"/>
  <c r="T318" i="11"/>
  <c r="P191" i="7"/>
  <c r="BK192" i="9"/>
  <c r="J192" i="9"/>
  <c r="J101" i="9" s="1"/>
  <c r="P154" i="10"/>
  <c r="P233" i="10"/>
  <c r="T252" i="10"/>
  <c r="R185" i="2"/>
  <c r="P321" i="2"/>
  <c r="T138" i="3"/>
  <c r="T163" i="3"/>
  <c r="BK189" i="5"/>
  <c r="J189" i="5" s="1"/>
  <c r="J101" i="5" s="1"/>
  <c r="P275" i="6"/>
  <c r="T124" i="7"/>
  <c r="R242" i="8"/>
  <c r="P192" i="9"/>
  <c r="P177" i="11"/>
  <c r="BK287" i="11"/>
  <c r="J287" i="11"/>
  <c r="J103" i="11" s="1"/>
  <c r="R125" i="2"/>
  <c r="BK314" i="2"/>
  <c r="J314" i="2" s="1"/>
  <c r="J101" i="2" s="1"/>
  <c r="BK138" i="3"/>
  <c r="J138" i="3"/>
  <c r="J99" i="3" s="1"/>
  <c r="BK163" i="3"/>
  <c r="J163" i="3" s="1"/>
  <c r="J100" i="3" s="1"/>
  <c r="P200" i="4"/>
  <c r="P123" i="4"/>
  <c r="P122" i="4"/>
  <c r="AU97" i="1" s="1"/>
  <c r="BK145" i="5"/>
  <c r="J145" i="5"/>
  <c r="J99" i="5" s="1"/>
  <c r="R275" i="6"/>
  <c r="T242" i="8"/>
  <c r="R124" i="9"/>
  <c r="BK181" i="9"/>
  <c r="J181" i="9" s="1"/>
  <c r="J100" i="9" s="1"/>
  <c r="R172" i="10"/>
  <c r="P265" i="10"/>
  <c r="P125" i="12"/>
  <c r="P165" i="12"/>
  <c r="P203" i="12"/>
  <c r="P202" i="12" s="1"/>
  <c r="BK125" i="2"/>
  <c r="R321" i="2"/>
  <c r="BK222" i="4"/>
  <c r="J222" i="4"/>
  <c r="J101" i="4" s="1"/>
  <c r="BK124" i="5"/>
  <c r="T275" i="6"/>
  <c r="T147" i="7"/>
  <c r="P124" i="9"/>
  <c r="R181" i="9"/>
  <c r="BK145" i="10"/>
  <c r="J145" i="10"/>
  <c r="J99" i="10" s="1"/>
  <c r="R252" i="10"/>
  <c r="BK177" i="11"/>
  <c r="J177" i="11"/>
  <c r="J100" i="11"/>
  <c r="T227" i="11"/>
  <c r="P319" i="11"/>
  <c r="P318" i="11" s="1"/>
  <c r="T125" i="12"/>
  <c r="T203" i="12"/>
  <c r="T202" i="12"/>
  <c r="BK130" i="11"/>
  <c r="J130" i="11" s="1"/>
  <c r="J98" i="11" s="1"/>
  <c r="T173" i="11"/>
  <c r="R249" i="11"/>
  <c r="R319" i="11"/>
  <c r="R318" i="11"/>
  <c r="BK125" i="12"/>
  <c r="BK165" i="12"/>
  <c r="J165" i="12"/>
  <c r="J100" i="12" s="1"/>
  <c r="R203" i="12"/>
  <c r="R202" i="12"/>
  <c r="P185" i="2"/>
  <c r="T314" i="2"/>
  <c r="BK124" i="3"/>
  <c r="J124" i="3" s="1"/>
  <c r="J98" i="3" s="1"/>
  <c r="R168" i="3"/>
  <c r="R222" i="4"/>
  <c r="R123" i="4" s="1"/>
  <c r="R122" i="4" s="1"/>
  <c r="T145" i="5"/>
  <c r="R126" i="6"/>
  <c r="P235" i="6"/>
  <c r="R344" i="6"/>
  <c r="BK147" i="7"/>
  <c r="J147" i="7" s="1"/>
  <c r="J99" i="7" s="1"/>
  <c r="BK217" i="8"/>
  <c r="J217" i="8"/>
  <c r="J101" i="8"/>
  <c r="T147" i="9"/>
  <c r="T154" i="10"/>
  <c r="T274" i="10"/>
  <c r="R125" i="12"/>
  <c r="R124" i="12" s="1"/>
  <c r="R123" i="12" s="1"/>
  <c r="R165" i="12"/>
  <c r="BK203" i="12"/>
  <c r="BK202" i="12" s="1"/>
  <c r="J202" i="12" s="1"/>
  <c r="J102" i="12" s="1"/>
  <c r="BK147" i="9"/>
  <c r="J147" i="9"/>
  <c r="J99" i="9"/>
  <c r="T195" i="10"/>
  <c r="R233" i="10"/>
  <c r="BK274" i="10"/>
  <c r="J274" i="10" s="1"/>
  <c r="J116" i="10" s="1"/>
  <c r="T165" i="12"/>
  <c r="P172" i="10"/>
  <c r="BK173" i="11"/>
  <c r="J173" i="11"/>
  <c r="J99" i="11" s="1"/>
  <c r="T249" i="11"/>
  <c r="BK185" i="2"/>
  <c r="J185" i="2" s="1"/>
  <c r="J100" i="2" s="1"/>
  <c r="P314" i="2"/>
  <c r="BK200" i="4"/>
  <c r="J200" i="4"/>
  <c r="J100" i="4" s="1"/>
  <c r="R189" i="5"/>
  <c r="P126" i="6"/>
  <c r="P125" i="6"/>
  <c r="P124" i="6" s="1"/>
  <c r="AU99" i="1" s="1"/>
  <c r="T235" i="6"/>
  <c r="P344" i="6"/>
  <c r="R191" i="7"/>
  <c r="P242" i="8"/>
  <c r="R154" i="10"/>
  <c r="P195" i="10"/>
  <c r="T321" i="2"/>
  <c r="R138" i="3"/>
  <c r="R200" i="4"/>
  <c r="P124" i="5"/>
  <c r="R179" i="5"/>
  <c r="BK246" i="6"/>
  <c r="J246" i="6" s="1"/>
  <c r="J101" i="6" s="1"/>
  <c r="BK124" i="7"/>
  <c r="BK124" i="9"/>
  <c r="T181" i="9"/>
  <c r="R145" i="10"/>
  <c r="R139" i="10" s="1"/>
  <c r="R138" i="10" s="1"/>
  <c r="BK195" i="10"/>
  <c r="J195" i="10" s="1"/>
  <c r="J105" i="10" s="1"/>
  <c r="P274" i="10"/>
  <c r="T222" i="4"/>
  <c r="P246" i="6"/>
  <c r="BK344" i="6"/>
  <c r="J344" i="6" s="1"/>
  <c r="J103" i="6" s="1"/>
  <c r="P124" i="7"/>
  <c r="P180" i="7"/>
  <c r="BK172" i="10"/>
  <c r="J172" i="10"/>
  <c r="J102" i="10" s="1"/>
  <c r="BK252" i="10"/>
  <c r="J252" i="10" s="1"/>
  <c r="J114" i="10" s="1"/>
  <c r="BK124" i="13"/>
  <c r="J124" i="13" s="1"/>
  <c r="J98" i="13" s="1"/>
  <c r="T185" i="2"/>
  <c r="T124" i="2" s="1"/>
  <c r="T123" i="2" s="1"/>
  <c r="BK321" i="2"/>
  <c r="J321" i="2" s="1"/>
  <c r="J102" i="2" s="1"/>
  <c r="P124" i="3"/>
  <c r="BK168" i="3"/>
  <c r="J168" i="3" s="1"/>
  <c r="J101" i="3" s="1"/>
  <c r="T200" i="4"/>
  <c r="T123" i="4" s="1"/>
  <c r="T122" i="4" s="1"/>
  <c r="P145" i="5"/>
  <c r="T179" i="5"/>
  <c r="R246" i="6"/>
  <c r="BK180" i="7"/>
  <c r="J180" i="7" s="1"/>
  <c r="J100" i="7" s="1"/>
  <c r="T233" i="10"/>
  <c r="R265" i="10"/>
  <c r="R173" i="11"/>
  <c r="P249" i="11"/>
  <c r="BK312" i="11"/>
  <c r="J312" i="11" s="1"/>
  <c r="J106" i="11" s="1"/>
  <c r="P124" i="13"/>
  <c r="R145" i="5"/>
  <c r="R180" i="7"/>
  <c r="P217" i="8"/>
  <c r="P124" i="8"/>
  <c r="P123" i="8" s="1"/>
  <c r="AU101" i="1" s="1"/>
  <c r="P147" i="9"/>
  <c r="R274" i="10"/>
  <c r="R124" i="3"/>
  <c r="T168" i="3"/>
  <c r="T189" i="5"/>
  <c r="BK126" i="6"/>
  <c r="BK125" i="6" s="1"/>
  <c r="J125" i="6" s="1"/>
  <c r="J97" i="6" s="1"/>
  <c r="J126" i="6"/>
  <c r="J98" i="6" s="1"/>
  <c r="BK235" i="6"/>
  <c r="J235" i="6"/>
  <c r="J100" i="6" s="1"/>
  <c r="R124" i="7"/>
  <c r="T180" i="7"/>
  <c r="R217" i="8"/>
  <c r="R124" i="8"/>
  <c r="R123" i="8" s="1"/>
  <c r="P252" i="10"/>
  <c r="P173" i="11"/>
  <c r="BK249" i="11"/>
  <c r="J249" i="11"/>
  <c r="J102" i="11"/>
  <c r="T312" i="11"/>
  <c r="T311" i="11" s="1"/>
  <c r="BK265" i="10"/>
  <c r="J265" i="10" s="1"/>
  <c r="J115" i="10" s="1"/>
  <c r="R177" i="11"/>
  <c r="R287" i="11"/>
  <c r="P125" i="2"/>
  <c r="R314" i="2"/>
  <c r="T124" i="3"/>
  <c r="T123" i="3" s="1"/>
  <c r="T122" i="3" s="1"/>
  <c r="R163" i="3"/>
  <c r="R124" i="5"/>
  <c r="R123" i="5" s="1"/>
  <c r="R122" i="5" s="1"/>
  <c r="P179" i="5"/>
  <c r="BK275" i="6"/>
  <c r="J275" i="6"/>
  <c r="J102" i="6"/>
  <c r="R147" i="7"/>
  <c r="T217" i="8"/>
  <c r="T124" i="8"/>
  <c r="T123" i="8" s="1"/>
  <c r="R192" i="9"/>
  <c r="T172" i="10"/>
  <c r="R195" i="10"/>
  <c r="BK233" i="10"/>
  <c r="J233" i="10"/>
  <c r="J111" i="10" s="1"/>
  <c r="P130" i="11"/>
  <c r="BK227" i="11"/>
  <c r="J227" i="11" s="1"/>
  <c r="J101" i="11" s="1"/>
  <c r="P287" i="11"/>
  <c r="R312" i="11"/>
  <c r="R311" i="11"/>
  <c r="T124" i="13"/>
  <c r="T125" i="2"/>
  <c r="T124" i="5"/>
  <c r="T123" i="5"/>
  <c r="T122" i="5" s="1"/>
  <c r="BK179" i="5"/>
  <c r="J179" i="5"/>
  <c r="J100" i="5" s="1"/>
  <c r="T126" i="6"/>
  <c r="T125" i="6"/>
  <c r="T124" i="6" s="1"/>
  <c r="R235" i="6"/>
  <c r="T344" i="6"/>
  <c r="T191" i="7"/>
  <c r="T192" i="9"/>
  <c r="BK154" i="10"/>
  <c r="J154" i="10"/>
  <c r="J100" i="10"/>
  <c r="T177" i="11"/>
  <c r="T287" i="11"/>
  <c r="BK319" i="11"/>
  <c r="BK318" i="11" s="1"/>
  <c r="J318" i="11" s="1"/>
  <c r="J107" i="11" s="1"/>
  <c r="J319" i="11"/>
  <c r="J108" i="11" s="1"/>
  <c r="R163" i="13"/>
  <c r="P168" i="3"/>
  <c r="P189" i="5"/>
  <c r="T145" i="10"/>
  <c r="T139" i="10" s="1"/>
  <c r="T138" i="10" s="1"/>
  <c r="R124" i="13"/>
  <c r="R123" i="13" s="1"/>
  <c r="R122" i="13" s="1"/>
  <c r="BK163" i="13"/>
  <c r="J163" i="13" s="1"/>
  <c r="J100" i="13" s="1"/>
  <c r="P163" i="13"/>
  <c r="T163" i="13"/>
  <c r="BK187" i="4"/>
  <c r="J187" i="4" s="1"/>
  <c r="J99" i="4" s="1"/>
  <c r="BK216" i="9"/>
  <c r="J216" i="9"/>
  <c r="J102" i="9" s="1"/>
  <c r="BK125" i="8"/>
  <c r="BK124" i="8" s="1"/>
  <c r="BK329" i="2"/>
  <c r="J329" i="2"/>
  <c r="J103" i="2"/>
  <c r="BK199" i="8"/>
  <c r="J199" i="8" s="1"/>
  <c r="J99" i="8" s="1"/>
  <c r="BK215" i="8"/>
  <c r="J215" i="8"/>
  <c r="J100" i="8" s="1"/>
  <c r="BK324" i="10"/>
  <c r="J324" i="10"/>
  <c r="J118" i="10" s="1"/>
  <c r="BK159" i="12"/>
  <c r="J159" i="12"/>
  <c r="J99" i="12"/>
  <c r="BK181" i="3"/>
  <c r="BK123" i="3" s="1"/>
  <c r="BK122" i="3" s="1"/>
  <c r="J122" i="3" s="1"/>
  <c r="J96" i="3" s="1"/>
  <c r="J181" i="3"/>
  <c r="J102" i="3" s="1"/>
  <c r="BK190" i="10"/>
  <c r="J190" i="10"/>
  <c r="J104" i="10" s="1"/>
  <c r="BK213" i="10"/>
  <c r="J213" i="10"/>
  <c r="J107" i="10" s="1"/>
  <c r="BK228" i="10"/>
  <c r="J228" i="10"/>
  <c r="J110" i="10" s="1"/>
  <c r="BK200" i="12"/>
  <c r="J200" i="12" s="1"/>
  <c r="J101" i="12" s="1"/>
  <c r="BK242" i="10"/>
  <c r="J242" i="10" s="1"/>
  <c r="J112" i="10" s="1"/>
  <c r="BK309" i="11"/>
  <c r="BK129" i="11" s="1"/>
  <c r="J309" i="11"/>
  <c r="J104" i="11" s="1"/>
  <c r="BK178" i="2"/>
  <c r="J178" i="2" s="1"/>
  <c r="J99" i="2" s="1"/>
  <c r="BK251" i="8"/>
  <c r="J251" i="8" s="1"/>
  <c r="J103" i="8" s="1"/>
  <c r="BK354" i="6"/>
  <c r="J354" i="6" s="1"/>
  <c r="J104" i="6" s="1"/>
  <c r="BK140" i="10"/>
  <c r="J140" i="10" s="1"/>
  <c r="J98" i="10" s="1"/>
  <c r="BK218" i="10"/>
  <c r="J218" i="10"/>
  <c r="J108" i="10"/>
  <c r="BK215" i="7"/>
  <c r="J215" i="7"/>
  <c r="J102" i="7"/>
  <c r="BK167" i="10"/>
  <c r="J167" i="10" s="1"/>
  <c r="J101" i="10" s="1"/>
  <c r="BK223" i="10"/>
  <c r="J223" i="10"/>
  <c r="J109" i="10"/>
  <c r="BK229" i="6"/>
  <c r="J229" i="6" s="1"/>
  <c r="J99" i="6" s="1"/>
  <c r="BK231" i="4"/>
  <c r="J231" i="4"/>
  <c r="J102" i="4"/>
  <c r="BK214" i="5"/>
  <c r="J214" i="5"/>
  <c r="J102" i="5"/>
  <c r="BK247" i="10"/>
  <c r="J247" i="10" s="1"/>
  <c r="J113" i="10" s="1"/>
  <c r="BK185" i="10"/>
  <c r="J185" i="10"/>
  <c r="J103" i="10"/>
  <c r="BK208" i="10"/>
  <c r="J208" i="10"/>
  <c r="J106" i="10"/>
  <c r="BK307" i="10"/>
  <c r="J307" i="10" s="1"/>
  <c r="J117" i="10" s="1"/>
  <c r="BK154" i="13"/>
  <c r="J154" i="13"/>
  <c r="J99" i="13" s="1"/>
  <c r="BK180" i="13"/>
  <c r="J180" i="13"/>
  <c r="J102" i="13" s="1"/>
  <c r="J119" i="13"/>
  <c r="F91" i="13"/>
  <c r="J203" i="12"/>
  <c r="J103" i="12" s="1"/>
  <c r="J89" i="13"/>
  <c r="BE181" i="13"/>
  <c r="BE155" i="13"/>
  <c r="BE125" i="13"/>
  <c r="F92" i="13"/>
  <c r="J118" i="13"/>
  <c r="BE138" i="13"/>
  <c r="BE143" i="13"/>
  <c r="BE149" i="13"/>
  <c r="BE169" i="13"/>
  <c r="J125" i="12"/>
  <c r="J98" i="12"/>
  <c r="BE130" i="13"/>
  <c r="E112" i="13"/>
  <c r="BE164" i="13"/>
  <c r="BE174" i="13"/>
  <c r="F119" i="12"/>
  <c r="BE128" i="12"/>
  <c r="BE137" i="12"/>
  <c r="BE141" i="12"/>
  <c r="BE190" i="12"/>
  <c r="BE160" i="12"/>
  <c r="BE173" i="12"/>
  <c r="BE201" i="12"/>
  <c r="E85" i="12"/>
  <c r="F120" i="12"/>
  <c r="BE150" i="12"/>
  <c r="BE192" i="12"/>
  <c r="J117" i="12"/>
  <c r="BE127" i="12"/>
  <c r="BE134" i="12"/>
  <c r="BE175" i="12"/>
  <c r="BE204" i="12"/>
  <c r="BE166" i="12"/>
  <c r="BE181" i="12"/>
  <c r="BE126" i="12"/>
  <c r="BE133" i="12"/>
  <c r="BE148" i="12"/>
  <c r="BE170" i="12"/>
  <c r="BE182" i="12"/>
  <c r="BE184" i="12"/>
  <c r="J120" i="12"/>
  <c r="BE205" i="12"/>
  <c r="BE196" i="12"/>
  <c r="BE172" i="12"/>
  <c r="BE177" i="12"/>
  <c r="BE191" i="12"/>
  <c r="BE176" i="12"/>
  <c r="BE140" i="12"/>
  <c r="BE157" i="12"/>
  <c r="BE189" i="12"/>
  <c r="BE183" i="12"/>
  <c r="F91" i="11"/>
  <c r="BE131" i="11"/>
  <c r="BE134" i="11"/>
  <c r="BE164" i="11"/>
  <c r="BE168" i="11"/>
  <c r="BE252" i="11"/>
  <c r="BE265" i="11"/>
  <c r="BE289" i="11"/>
  <c r="BE313" i="11"/>
  <c r="E85" i="11"/>
  <c r="J125" i="11"/>
  <c r="BE204" i="11"/>
  <c r="BE226" i="11"/>
  <c r="BE250" i="11"/>
  <c r="BE269" i="11"/>
  <c r="BE158" i="11"/>
  <c r="BE178" i="11"/>
  <c r="BE216" i="11"/>
  <c r="BE243" i="11"/>
  <c r="BE255" i="11"/>
  <c r="BE284" i="11"/>
  <c r="BE300" i="11"/>
  <c r="BE157" i="11"/>
  <c r="BE275" i="11"/>
  <c r="BE150" i="11"/>
  <c r="BE239" i="11"/>
  <c r="BE263" i="11"/>
  <c r="BE274" i="11"/>
  <c r="BE214" i="11"/>
  <c r="BE233" i="11"/>
  <c r="BE254" i="11"/>
  <c r="BE283" i="11"/>
  <c r="BE200" i="11"/>
  <c r="BE208" i="11"/>
  <c r="BE297" i="11"/>
  <c r="BE188" i="11"/>
  <c r="BE317" i="11"/>
  <c r="F92" i="11"/>
  <c r="BE138" i="11"/>
  <c r="BE222" i="11"/>
  <c r="BE231" i="11"/>
  <c r="BE232" i="11"/>
  <c r="BE251" i="11"/>
  <c r="BE256" i="11"/>
  <c r="BE320" i="11"/>
  <c r="J89" i="11"/>
  <c r="BE228" i="11"/>
  <c r="BE236" i="11"/>
  <c r="BE321" i="11"/>
  <c r="BE142" i="11"/>
  <c r="BE161" i="11"/>
  <c r="BE184" i="11"/>
  <c r="BE240" i="11"/>
  <c r="BE246" i="11"/>
  <c r="BE293" i="11"/>
  <c r="BE303" i="11"/>
  <c r="BE141" i="11"/>
  <c r="BE165" i="11"/>
  <c r="BE192" i="11"/>
  <c r="BE296" i="11"/>
  <c r="BE153" i="11"/>
  <c r="BE212" i="11"/>
  <c r="BE292" i="11"/>
  <c r="BE310" i="11"/>
  <c r="BE174" i="11"/>
  <c r="BE146" i="11"/>
  <c r="BE196" i="11"/>
  <c r="BE220" i="11"/>
  <c r="BE224" i="11"/>
  <c r="BE253" i="11"/>
  <c r="BE267" i="11"/>
  <c r="BE279" i="11"/>
  <c r="BE175" i="11"/>
  <c r="BE306" i="11"/>
  <c r="BE288" i="11"/>
  <c r="BE316" i="11"/>
  <c r="F134" i="10"/>
  <c r="F92" i="10"/>
  <c r="BE155" i="10"/>
  <c r="BE150" i="10"/>
  <c r="BE186" i="10"/>
  <c r="BE204" i="10"/>
  <c r="BE173" i="10"/>
  <c r="BE181" i="10"/>
  <c r="BE214" i="10"/>
  <c r="BE219" i="10"/>
  <c r="J124" i="9"/>
  <c r="J98" i="9"/>
  <c r="J89" i="10"/>
  <c r="BE200" i="10"/>
  <c r="BE291" i="10"/>
  <c r="BE312" i="10"/>
  <c r="BE168" i="10"/>
  <c r="BE177" i="10"/>
  <c r="BE234" i="10"/>
  <c r="BE248" i="10"/>
  <c r="BE159" i="10"/>
  <c r="BE224" i="10"/>
  <c r="BE238" i="10"/>
  <c r="BE325" i="10"/>
  <c r="J91" i="10"/>
  <c r="J135" i="10"/>
  <c r="BE146" i="10"/>
  <c r="BE196" i="10"/>
  <c r="BE253" i="10"/>
  <c r="BE279" i="10"/>
  <c r="BE287" i="10"/>
  <c r="BE303" i="10"/>
  <c r="E85" i="10"/>
  <c r="BE163" i="10"/>
  <c r="BE209" i="10"/>
  <c r="BE266" i="10"/>
  <c r="BE270" i="10"/>
  <c r="BE308" i="10"/>
  <c r="BE320" i="10"/>
  <c r="BE229" i="10"/>
  <c r="BE257" i="10"/>
  <c r="BE299" i="10"/>
  <c r="BE261" i="10"/>
  <c r="BE283" i="10"/>
  <c r="BE243" i="10"/>
  <c r="BE141" i="10"/>
  <c r="BE191" i="10"/>
  <c r="BE275" i="10"/>
  <c r="BE295" i="10"/>
  <c r="J119" i="9"/>
  <c r="BE135" i="9"/>
  <c r="BE128" i="9"/>
  <c r="BE138" i="9"/>
  <c r="BE148" i="9"/>
  <c r="BE162" i="9"/>
  <c r="BE210" i="9"/>
  <c r="BE168" i="9"/>
  <c r="BE174" i="9"/>
  <c r="BE183" i="9"/>
  <c r="BE156" i="9"/>
  <c r="J89" i="9"/>
  <c r="BE179" i="9"/>
  <c r="E85" i="9"/>
  <c r="BE131" i="9"/>
  <c r="BE144" i="9"/>
  <c r="BE165" i="9"/>
  <c r="BE207" i="9"/>
  <c r="BE213" i="9"/>
  <c r="F119" i="9"/>
  <c r="BE146" i="9"/>
  <c r="BE153" i="9"/>
  <c r="BE171" i="9"/>
  <c r="BE217" i="9"/>
  <c r="J91" i="9"/>
  <c r="BE125" i="9"/>
  <c r="BE190" i="9"/>
  <c r="BE159" i="9"/>
  <c r="BE199" i="9"/>
  <c r="BE184" i="9"/>
  <c r="BE187" i="9"/>
  <c r="BE196" i="9"/>
  <c r="BE205" i="9"/>
  <c r="BE191" i="9"/>
  <c r="F91" i="9"/>
  <c r="BE176" i="9"/>
  <c r="BE182" i="9"/>
  <c r="BE193" i="9"/>
  <c r="BE206" i="9"/>
  <c r="BE141" i="9"/>
  <c r="BE202" i="9"/>
  <c r="F91" i="8"/>
  <c r="BE146" i="8"/>
  <c r="E113" i="8"/>
  <c r="BE170" i="8"/>
  <c r="BE197" i="8"/>
  <c r="BE126" i="8"/>
  <c r="BE151" i="8"/>
  <c r="BE167" i="8"/>
  <c r="BE218" i="8"/>
  <c r="BE239" i="8"/>
  <c r="J117" i="8"/>
  <c r="BE235" i="8"/>
  <c r="BE174" i="8"/>
  <c r="BE228" i="8"/>
  <c r="J92" i="8"/>
  <c r="F120" i="8"/>
  <c r="BE182" i="8"/>
  <c r="BE244" i="8"/>
  <c r="BE224" i="8"/>
  <c r="J119" i="8"/>
  <c r="BE166" i="8"/>
  <c r="BE200" i="8"/>
  <c r="BE247" i="8"/>
  <c r="BE248" i="8"/>
  <c r="BE252" i="8"/>
  <c r="BE225" i="8"/>
  <c r="BE229" i="8"/>
  <c r="BE131" i="8"/>
  <c r="BE171" i="8"/>
  <c r="BE232" i="8"/>
  <c r="J124" i="7"/>
  <c r="J98" i="7"/>
  <c r="BE243" i="8"/>
  <c r="BE216" i="8"/>
  <c r="BE221" i="8"/>
  <c r="BE180" i="8"/>
  <c r="J118" i="7"/>
  <c r="E112" i="7"/>
  <c r="BE138" i="7"/>
  <c r="F91" i="7"/>
  <c r="BE125" i="7"/>
  <c r="F92" i="7"/>
  <c r="BE155" i="7"/>
  <c r="BE181" i="7"/>
  <c r="J119" i="7"/>
  <c r="BE189" i="7"/>
  <c r="BE192" i="7"/>
  <c r="J89" i="7"/>
  <c r="BE216" i="7"/>
  <c r="BE152" i="7"/>
  <c r="BE158" i="7"/>
  <c r="BE185" i="7"/>
  <c r="BE188" i="7"/>
  <c r="BE190" i="7"/>
  <c r="BE212" i="7"/>
  <c r="BE131" i="7"/>
  <c r="BE175" i="7"/>
  <c r="BE182" i="7"/>
  <c r="BE135" i="7"/>
  <c r="BE141" i="7"/>
  <c r="BE167" i="7"/>
  <c r="BE209" i="7"/>
  <c r="BE128" i="7"/>
  <c r="BE144" i="7"/>
  <c r="BE148" i="7"/>
  <c r="BE161" i="7"/>
  <c r="BE198" i="7"/>
  <c r="BE204" i="7"/>
  <c r="BE146" i="7"/>
  <c r="BE173" i="7"/>
  <c r="BE178" i="7"/>
  <c r="BE195" i="7"/>
  <c r="BE164" i="7"/>
  <c r="BE201" i="7"/>
  <c r="BE205" i="7"/>
  <c r="BE170" i="7"/>
  <c r="BE206" i="7"/>
  <c r="BA100" i="1"/>
  <c r="E85" i="6"/>
  <c r="F92" i="6"/>
  <c r="F120" i="6"/>
  <c r="J121" i="6"/>
  <c r="BE132" i="6"/>
  <c r="BE253" i="6"/>
  <c r="BE263" i="6"/>
  <c r="BE282" i="6"/>
  <c r="BE288" i="6"/>
  <c r="BE279" i="6"/>
  <c r="BE287" i="6"/>
  <c r="BE260" i="6"/>
  <c r="BE219" i="6"/>
  <c r="BE254" i="6"/>
  <c r="BE188" i="6"/>
  <c r="BE276" i="6"/>
  <c r="BE230" i="6"/>
  <c r="BE241" i="6"/>
  <c r="BE257" i="6"/>
  <c r="J89" i="6"/>
  <c r="BE140" i="6"/>
  <c r="BE198" i="6"/>
  <c r="BE201" i="6"/>
  <c r="BE236" i="6"/>
  <c r="BE247" i="6"/>
  <c r="BE204" i="6"/>
  <c r="BE294" i="6"/>
  <c r="BE315" i="6"/>
  <c r="BE341" i="6"/>
  <c r="BE346" i="6"/>
  <c r="BE159" i="6"/>
  <c r="J124" i="5"/>
  <c r="J98" i="5"/>
  <c r="BE127" i="6"/>
  <c r="BE304" i="6"/>
  <c r="BE338" i="6"/>
  <c r="BE345" i="6"/>
  <c r="BE349" i="6"/>
  <c r="BE350" i="6"/>
  <c r="BE355" i="6"/>
  <c r="BE323" i="6"/>
  <c r="BE333" i="6"/>
  <c r="J120" i="6"/>
  <c r="BE318" i="6"/>
  <c r="BE319" i="6"/>
  <c r="BE329" i="6"/>
  <c r="BE330" i="6"/>
  <c r="BE148" i="6"/>
  <c r="BE197" i="6"/>
  <c r="BE208" i="6"/>
  <c r="BE267" i="6"/>
  <c r="BE270" i="6"/>
  <c r="BE283" i="6"/>
  <c r="BE297" i="6"/>
  <c r="BE301" i="6"/>
  <c r="BE307" i="6"/>
  <c r="BE314" i="6"/>
  <c r="BE322" i="6"/>
  <c r="BE168" i="6"/>
  <c r="BE205" i="6"/>
  <c r="BE217" i="6"/>
  <c r="BE227" i="6"/>
  <c r="BE266" i="6"/>
  <c r="BE291" i="6"/>
  <c r="BE300" i="6"/>
  <c r="BE308" i="6"/>
  <c r="BE334" i="6"/>
  <c r="BE136" i="6"/>
  <c r="BE326" i="6"/>
  <c r="BE337" i="6"/>
  <c r="BE311" i="6"/>
  <c r="BE202" i="5"/>
  <c r="BE208" i="5"/>
  <c r="E112" i="5"/>
  <c r="BE144" i="5"/>
  <c r="BE188" i="5"/>
  <c r="J116" i="5"/>
  <c r="BE160" i="5"/>
  <c r="BE174" i="5"/>
  <c r="BE180" i="5"/>
  <c r="BE190" i="5"/>
  <c r="BE211" i="5"/>
  <c r="BE215" i="5"/>
  <c r="J92" i="5"/>
  <c r="BE135" i="5"/>
  <c r="BE141" i="5"/>
  <c r="BE181" i="5"/>
  <c r="J91" i="5"/>
  <c r="BE146" i="5"/>
  <c r="BE151" i="5"/>
  <c r="BE166" i="5"/>
  <c r="BE184" i="5"/>
  <c r="BE196" i="5"/>
  <c r="BE203" i="5"/>
  <c r="BE193" i="5"/>
  <c r="BE169" i="5"/>
  <c r="BE172" i="5"/>
  <c r="BE199" i="5"/>
  <c r="BE154" i="5"/>
  <c r="F91" i="5"/>
  <c r="BE125" i="5"/>
  <c r="BE128" i="5"/>
  <c r="BE131" i="5"/>
  <c r="BE177" i="5"/>
  <c r="BE204" i="5"/>
  <c r="BE138" i="5"/>
  <c r="BE157" i="5"/>
  <c r="BE163" i="5"/>
  <c r="BE187" i="5"/>
  <c r="F92" i="5"/>
  <c r="BE208" i="4"/>
  <c r="F118" i="4"/>
  <c r="BE173" i="4"/>
  <c r="J89" i="4"/>
  <c r="BE141" i="4"/>
  <c r="E112" i="4"/>
  <c r="BE219" i="4"/>
  <c r="BE125" i="4"/>
  <c r="BE224" i="4"/>
  <c r="J91" i="4"/>
  <c r="F119" i="4"/>
  <c r="BE161" i="4"/>
  <c r="BE129" i="4"/>
  <c r="BE145" i="4"/>
  <c r="BE157" i="4"/>
  <c r="BE158" i="4"/>
  <c r="BE165" i="4"/>
  <c r="BE212" i="4"/>
  <c r="BE202" i="4"/>
  <c r="BE209" i="4"/>
  <c r="BE171" i="4"/>
  <c r="BE188" i="4"/>
  <c r="J119" i="4"/>
  <c r="BE223" i="4"/>
  <c r="BE232" i="4"/>
  <c r="BE185" i="4"/>
  <c r="BE201" i="4"/>
  <c r="BE162" i="4"/>
  <c r="BE205" i="4"/>
  <c r="BE213" i="4"/>
  <c r="BE216" i="4"/>
  <c r="BE227" i="4"/>
  <c r="BE228" i="4"/>
  <c r="J125" i="2"/>
  <c r="J98" i="2"/>
  <c r="E85" i="3"/>
  <c r="F92" i="3"/>
  <c r="BE158" i="3"/>
  <c r="F91" i="3"/>
  <c r="J118" i="3"/>
  <c r="BE143" i="3"/>
  <c r="BE155" i="3"/>
  <c r="BE149" i="3"/>
  <c r="BE172" i="3"/>
  <c r="BE136" i="3"/>
  <c r="BE178" i="3"/>
  <c r="BE182" i="3"/>
  <c r="J119" i="3"/>
  <c r="J116" i="3"/>
  <c r="BE125" i="3"/>
  <c r="BE128" i="3"/>
  <c r="BE131" i="3"/>
  <c r="BE139" i="3"/>
  <c r="BE161" i="3"/>
  <c r="BE164" i="3"/>
  <c r="BE167" i="3"/>
  <c r="BE175" i="3"/>
  <c r="BE146" i="3"/>
  <c r="BE152" i="3"/>
  <c r="BE169" i="3"/>
  <c r="F92" i="2"/>
  <c r="F119" i="2"/>
  <c r="BE135" i="2"/>
  <c r="BE148" i="2"/>
  <c r="BE179" i="2"/>
  <c r="BE240" i="2"/>
  <c r="BE250" i="2"/>
  <c r="BE265" i="2"/>
  <c r="BE271" i="2"/>
  <c r="BE286" i="2"/>
  <c r="BE200" i="2"/>
  <c r="BE328" i="2"/>
  <c r="BA95" i="1"/>
  <c r="BE163" i="2"/>
  <c r="BE214" i="2"/>
  <c r="BE232" i="2"/>
  <c r="BE247" i="2"/>
  <c r="E113" i="2"/>
  <c r="J120" i="2"/>
  <c r="BE152" i="2"/>
  <c r="BE171" i="2"/>
  <c r="BE206" i="2"/>
  <c r="BE210" i="2"/>
  <c r="BE228" i="2"/>
  <c r="BE264" i="2"/>
  <c r="BE268" i="2"/>
  <c r="BE272" i="2"/>
  <c r="BE276" i="2"/>
  <c r="BE300" i="2"/>
  <c r="BE325" i="2"/>
  <c r="BC95" i="1"/>
  <c r="BE330" i="2"/>
  <c r="J119" i="2"/>
  <c r="BE126" i="2"/>
  <c r="BE139" i="2"/>
  <c r="BE153" i="2"/>
  <c r="BE186" i="2"/>
  <c r="BE197" i="2"/>
  <c r="BE203" i="2"/>
  <c r="BE218" i="2"/>
  <c r="BE236" i="2"/>
  <c r="BE243" i="2"/>
  <c r="BE244" i="2"/>
  <c r="BE257" i="2"/>
  <c r="BE297" i="2"/>
  <c r="BE190" i="2"/>
  <c r="BE222" i="2"/>
  <c r="BE225" i="2"/>
  <c r="BE229" i="2"/>
  <c r="BE237" i="2"/>
  <c r="BE251" i="2"/>
  <c r="BE275" i="2"/>
  <c r="BE279" i="2"/>
  <c r="BE282" i="2"/>
  <c r="BE283" i="2"/>
  <c r="BE289" i="2"/>
  <c r="BE293" i="2"/>
  <c r="BE315" i="2"/>
  <c r="BE194" i="2"/>
  <c r="BE313" i="2"/>
  <c r="AW95" i="1"/>
  <c r="J89" i="2"/>
  <c r="BE176" i="2"/>
  <c r="BE191" i="2"/>
  <c r="BE211" i="2"/>
  <c r="BE219" i="2"/>
  <c r="BE128" i="2"/>
  <c r="BE156" i="2"/>
  <c r="BE215" i="2"/>
  <c r="BE233" i="2"/>
  <c r="BE254" i="2"/>
  <c r="BE258" i="2"/>
  <c r="BE261" i="2"/>
  <c r="BE292" i="2"/>
  <c r="BE296" i="2"/>
  <c r="BE303" i="2"/>
  <c r="BE318" i="2"/>
  <c r="BE322" i="2"/>
  <c r="BE310" i="2"/>
  <c r="BB95" i="1"/>
  <c r="BE159" i="2"/>
  <c r="BE160" i="2"/>
  <c r="BE169" i="2"/>
  <c r="BE307" i="2"/>
  <c r="BD95" i="1"/>
  <c r="F37" i="3"/>
  <c r="BD96" i="1" s="1"/>
  <c r="F37" i="6"/>
  <c r="BD99" i="1"/>
  <c r="F34" i="13"/>
  <c r="BA106" i="1"/>
  <c r="F36" i="7"/>
  <c r="BC100" i="1"/>
  <c r="J34" i="9"/>
  <c r="AW102" i="1"/>
  <c r="F34" i="12"/>
  <c r="BA105" i="1"/>
  <c r="J34" i="4"/>
  <c r="AW97" i="1" s="1"/>
  <c r="J34" i="8"/>
  <c r="AW101" i="1"/>
  <c r="F36" i="10"/>
  <c r="BC103" i="1" s="1"/>
  <c r="F37" i="5"/>
  <c r="BD98" i="1" s="1"/>
  <c r="F37" i="11"/>
  <c r="BD104" i="1" s="1"/>
  <c r="F35" i="3"/>
  <c r="BB96" i="1"/>
  <c r="F34" i="6"/>
  <c r="BA99" i="1"/>
  <c r="F37" i="12"/>
  <c r="BD105" i="1"/>
  <c r="F37" i="4"/>
  <c r="BD97" i="1"/>
  <c r="F37" i="8"/>
  <c r="BD101" i="1"/>
  <c r="F35" i="10"/>
  <c r="BB103" i="1" s="1"/>
  <c r="J34" i="13"/>
  <c r="AW106" i="1"/>
  <c r="J34" i="3"/>
  <c r="AW96" i="1" s="1"/>
  <c r="F36" i="6"/>
  <c r="BC99" i="1" s="1"/>
  <c r="J34" i="11"/>
  <c r="AW104" i="1" s="1"/>
  <c r="F34" i="4"/>
  <c r="BA97" i="1"/>
  <c r="F37" i="7"/>
  <c r="BD100" i="1"/>
  <c r="J34" i="10"/>
  <c r="AW103" i="1"/>
  <c r="F35" i="13"/>
  <c r="BB106" i="1"/>
  <c r="F35" i="4"/>
  <c r="BB97" i="1"/>
  <c r="F36" i="8"/>
  <c r="BC101" i="1" s="1"/>
  <c r="F34" i="11"/>
  <c r="BA104" i="1"/>
  <c r="J34" i="5"/>
  <c r="AW98" i="1" s="1"/>
  <c r="F34" i="9"/>
  <c r="BA102" i="1" s="1"/>
  <c r="J34" i="12"/>
  <c r="AW105" i="1" s="1"/>
  <c r="F36" i="3"/>
  <c r="BC96" i="1"/>
  <c r="J34" i="6"/>
  <c r="AW99" i="1"/>
  <c r="F36" i="12"/>
  <c r="BC105" i="1"/>
  <c r="F35" i="6"/>
  <c r="BB99" i="1" s="1"/>
  <c r="F35" i="11"/>
  <c r="BB104" i="1"/>
  <c r="F34" i="5"/>
  <c r="BA98" i="1"/>
  <c r="F35" i="9"/>
  <c r="BB102" i="1"/>
  <c r="F37" i="13"/>
  <c r="BD106" i="1"/>
  <c r="J34" i="7"/>
  <c r="AW100" i="1"/>
  <c r="F35" i="8"/>
  <c r="BB101" i="1"/>
  <c r="F36" i="11"/>
  <c r="BC104" i="1" s="1"/>
  <c r="F35" i="5"/>
  <c r="BB98" i="1"/>
  <c r="F36" i="9"/>
  <c r="BC102" i="1"/>
  <c r="F35" i="12"/>
  <c r="BB105" i="1" s="1"/>
  <c r="F34" i="3"/>
  <c r="BA96" i="1"/>
  <c r="F35" i="7"/>
  <c r="BB100" i="1"/>
  <c r="F34" i="10"/>
  <c r="BA103" i="1"/>
  <c r="F36" i="4"/>
  <c r="BC97" i="1"/>
  <c r="F34" i="8"/>
  <c r="BA101" i="1"/>
  <c r="F37" i="10"/>
  <c r="BD103" i="1"/>
  <c r="F36" i="5"/>
  <c r="BC98" i="1" s="1"/>
  <c r="F37" i="9"/>
  <c r="BD102" i="1"/>
  <c r="F36" i="13"/>
  <c r="BC106" i="1"/>
  <c r="J124" i="8" l="1"/>
  <c r="J97" i="8" s="1"/>
  <c r="BK123" i="8"/>
  <c r="J123" i="8" s="1"/>
  <c r="J96" i="8" s="1"/>
  <c r="J125" i="8"/>
  <c r="J98" i="8" s="1"/>
  <c r="BK124" i="4"/>
  <c r="BK123" i="5"/>
  <c r="J123" i="5" s="1"/>
  <c r="J97" i="5" s="1"/>
  <c r="P124" i="2"/>
  <c r="P123" i="2"/>
  <c r="AU95" i="1" s="1"/>
  <c r="BK124" i="2"/>
  <c r="BK123" i="2"/>
  <c r="J123" i="2" s="1"/>
  <c r="J30" i="2" s="1"/>
  <c r="AG95" i="1" s="1"/>
  <c r="AN95" i="1" s="1"/>
  <c r="R123" i="9"/>
  <c r="R122" i="9"/>
  <c r="R125" i="6"/>
  <c r="R124" i="6" s="1"/>
  <c r="T123" i="13"/>
  <c r="T122" i="13" s="1"/>
  <c r="P123" i="13"/>
  <c r="P122" i="13"/>
  <c r="AU106" i="1"/>
  <c r="BK123" i="7"/>
  <c r="BK122" i="7" s="1"/>
  <c r="J122" i="7" s="1"/>
  <c r="J30" i="7" s="1"/>
  <c r="AG100" i="1" s="1"/>
  <c r="P129" i="11"/>
  <c r="P128" i="11"/>
  <c r="AU104" i="1"/>
  <c r="R124" i="2"/>
  <c r="R123" i="2" s="1"/>
  <c r="P123" i="3"/>
  <c r="P122" i="3"/>
  <c r="AU96" i="1" s="1"/>
  <c r="P123" i="5"/>
  <c r="P122" i="5"/>
  <c r="AU98" i="1"/>
  <c r="R129" i="11"/>
  <c r="R128" i="11"/>
  <c r="BK123" i="9"/>
  <c r="J123" i="9"/>
  <c r="J97" i="9" s="1"/>
  <c r="T124" i="12"/>
  <c r="T123" i="12"/>
  <c r="R123" i="3"/>
  <c r="R122" i="3"/>
  <c r="BK124" i="12"/>
  <c r="J124" i="12"/>
  <c r="J97" i="12"/>
  <c r="P124" i="12"/>
  <c r="P123" i="12" s="1"/>
  <c r="AU105" i="1" s="1"/>
  <c r="P123" i="9"/>
  <c r="P122" i="9" s="1"/>
  <c r="AU102" i="1" s="1"/>
  <c r="T129" i="11"/>
  <c r="T128" i="11"/>
  <c r="T123" i="7"/>
  <c r="T122" i="7"/>
  <c r="R123" i="7"/>
  <c r="R122" i="7"/>
  <c r="T123" i="9"/>
  <c r="T122" i="9"/>
  <c r="BK311" i="11"/>
  <c r="J311" i="11" s="1"/>
  <c r="J105" i="11" s="1"/>
  <c r="BK139" i="10"/>
  <c r="J139" i="10"/>
  <c r="J97" i="10"/>
  <c r="BK123" i="13"/>
  <c r="J123" i="13" s="1"/>
  <c r="J97" i="13" s="1"/>
  <c r="BK179" i="13"/>
  <c r="J179" i="13" s="1"/>
  <c r="J101" i="13" s="1"/>
  <c r="J129" i="11"/>
  <c r="J97" i="11"/>
  <c r="BK124" i="6"/>
  <c r="J124" i="6"/>
  <c r="J96" i="6" s="1"/>
  <c r="J123" i="3"/>
  <c r="J97" i="3" s="1"/>
  <c r="F33" i="2"/>
  <c r="AZ95" i="1"/>
  <c r="F33" i="5"/>
  <c r="AZ98" i="1"/>
  <c r="J33" i="11"/>
  <c r="AV104" i="1" s="1"/>
  <c r="AT104" i="1" s="1"/>
  <c r="J33" i="2"/>
  <c r="AV95" i="1"/>
  <c r="AT95" i="1"/>
  <c r="F33" i="4"/>
  <c r="AZ97" i="1" s="1"/>
  <c r="J33" i="8"/>
  <c r="AV101" i="1"/>
  <c r="AT101" i="1"/>
  <c r="BA94" i="1"/>
  <c r="AW94" i="1" s="1"/>
  <c r="AK30" i="1" s="1"/>
  <c r="J33" i="5"/>
  <c r="AV98" i="1"/>
  <c r="AT98" i="1"/>
  <c r="J33" i="12"/>
  <c r="AV105" i="1" s="1"/>
  <c r="AT105" i="1" s="1"/>
  <c r="F33" i="6"/>
  <c r="AZ99" i="1" s="1"/>
  <c r="J33" i="3"/>
  <c r="AV96" i="1"/>
  <c r="AT96" i="1"/>
  <c r="F33" i="11"/>
  <c r="AZ104" i="1"/>
  <c r="F33" i="3"/>
  <c r="AZ96" i="1"/>
  <c r="F33" i="8"/>
  <c r="AZ101" i="1" s="1"/>
  <c r="BB94" i="1"/>
  <c r="AX94" i="1"/>
  <c r="J33" i="6"/>
  <c r="AV99" i="1"/>
  <c r="AT99" i="1"/>
  <c r="BC94" i="1"/>
  <c r="W32" i="1"/>
  <c r="J30" i="3"/>
  <c r="AG96" i="1" s="1"/>
  <c r="F33" i="7"/>
  <c r="AZ100" i="1"/>
  <c r="J33" i="4"/>
  <c r="AV97" i="1" s="1"/>
  <c r="AT97" i="1" s="1"/>
  <c r="F33" i="10"/>
  <c r="AZ103" i="1"/>
  <c r="J33" i="7"/>
  <c r="AV100" i="1" s="1"/>
  <c r="AT100" i="1" s="1"/>
  <c r="F33" i="13"/>
  <c r="AZ106" i="1"/>
  <c r="F33" i="9"/>
  <c r="AZ102" i="1"/>
  <c r="J33" i="9"/>
  <c r="AV102" i="1"/>
  <c r="AT102" i="1"/>
  <c r="J33" i="10"/>
  <c r="AV103" i="1"/>
  <c r="AT103" i="1"/>
  <c r="F33" i="12"/>
  <c r="AZ105" i="1" s="1"/>
  <c r="BD94" i="1"/>
  <c r="W33" i="1"/>
  <c r="J33" i="13"/>
  <c r="AV106" i="1"/>
  <c r="AT106" i="1"/>
  <c r="AN100" i="1" l="1"/>
  <c r="J30" i="8"/>
  <c r="AG101" i="1" s="1"/>
  <c r="AN101" i="1" s="1"/>
  <c r="J124" i="4"/>
  <c r="J98" i="4" s="1"/>
  <c r="BK123" i="4"/>
  <c r="BK122" i="9"/>
  <c r="J122" i="9"/>
  <c r="J96" i="9"/>
  <c r="BK128" i="11"/>
  <c r="J128" i="11"/>
  <c r="BK138" i="10"/>
  <c r="J138" i="10"/>
  <c r="J96" i="10"/>
  <c r="BK122" i="5"/>
  <c r="J122" i="5"/>
  <c r="J96" i="7"/>
  <c r="BK123" i="12"/>
  <c r="J123" i="12"/>
  <c r="J30" i="12" s="1"/>
  <c r="AG105" i="1" s="1"/>
  <c r="J96" i="2"/>
  <c r="BK122" i="13"/>
  <c r="J122" i="13" s="1"/>
  <c r="J96" i="13" s="1"/>
  <c r="J123" i="7"/>
  <c r="J97" i="7"/>
  <c r="J124" i="2"/>
  <c r="J97" i="2"/>
  <c r="J39" i="8"/>
  <c r="J39" i="7"/>
  <c r="AN96" i="1"/>
  <c r="J39" i="3"/>
  <c r="J39" i="2"/>
  <c r="AU94" i="1"/>
  <c r="W31" i="1"/>
  <c r="J30" i="11"/>
  <c r="AG104" i="1"/>
  <c r="J30" i="5"/>
  <c r="AG98" i="1" s="1"/>
  <c r="J30" i="6"/>
  <c r="AG99" i="1" s="1"/>
  <c r="AZ94" i="1"/>
  <c r="AV94" i="1" s="1"/>
  <c r="AK29" i="1" s="1"/>
  <c r="W30" i="1"/>
  <c r="AY94" i="1"/>
  <c r="J123" i="4" l="1"/>
  <c r="J97" i="4" s="1"/>
  <c r="BK122" i="4"/>
  <c r="J122" i="4" s="1"/>
  <c r="J39" i="11"/>
  <c r="J39" i="12"/>
  <c r="J39" i="5"/>
  <c r="J96" i="11"/>
  <c r="J96" i="12"/>
  <c r="J96" i="5"/>
  <c r="J39" i="6"/>
  <c r="AN99" i="1"/>
  <c r="AN104" i="1"/>
  <c r="AN98" i="1"/>
  <c r="AN105" i="1"/>
  <c r="J30" i="13"/>
  <c r="AG106" i="1"/>
  <c r="J30" i="10"/>
  <c r="AG103" i="1"/>
  <c r="AN103" i="1"/>
  <c r="J30" i="9"/>
  <c r="AG102" i="1"/>
  <c r="AN102" i="1"/>
  <c r="AT94" i="1"/>
  <c r="W29" i="1"/>
  <c r="J96" i="4" l="1"/>
  <c r="J30" i="4"/>
  <c r="J39" i="10"/>
  <c r="J39" i="9"/>
  <c r="J39" i="13"/>
  <c r="AN106" i="1"/>
  <c r="AG97" i="1" l="1"/>
  <c r="J39" i="4"/>
  <c r="AN97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<sst xmlns="http://schemas.openxmlformats.org/spreadsheetml/2006/main" count="18174" uniqueCount="1859">
  <si>
    <t>Export Komplet</t>
  </si>
  <si>
    <t/>
  </si>
  <si>
    <t>2.0</t>
  </si>
  <si>
    <t>ZAMOK</t>
  </si>
  <si>
    <t>False</t>
  </si>
  <si>
    <t>{0bea5327-36fc-4390-a4f1-b19a9496b2d1}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</si>
  <si>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</si>
  <si>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</si>
  <si>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</si>
  <si>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</si>
  <si>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</si>
  <si>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</si>
  <si>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</si>
  <si>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</si>
  <si>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JSL25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</si>
  <si>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</si>
  <si>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</si>
  <si>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Tábor, Mostecká - Rekonstrukce vodovodu a kanalizace</t>
  </si>
  <si>
    <t>KSO:</t>
  </si>
  <si>
    <t>CC-CZ:</t>
  </si>
  <si>
    <t>Místo:</t>
  </si>
  <si>
    <t xml:space="preserve"> </t>
  </si>
  <si>
    <t>Datum:</t>
  </si>
  <si>
    <t>2. 11. 2024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</si>
  <si>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</si>
  <si>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</si>
  <si>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</si>
  <si>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</si>
  <si>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</si>
  <si>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</si>
  <si>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</si>
  <si>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</si>
  <si>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</si>
  <si>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</si>
  <si>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</si>
  <si>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</si>
  <si>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</si>
  <si>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</si>
  <si>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</si>
  <si>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</si>
  <si>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</si>
  <si>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</si>
  <si>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</si>
  <si>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</si>
  <si>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</si>
  <si>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</si>
  <si>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</si>
  <si>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</si>
  <si>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</si>
  <si>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</si>
  <si>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</si>
  <si>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</si>
  <si>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</si>
  <si>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</si>
  <si>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</si>
  <si>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</si>
  <si>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</si>
  <si>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</si>
  <si>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</si>
  <si>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</si>
  <si>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</si>
  <si>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</si>
  <si>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</si>
  <si>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</si>
  <si>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</si>
  <si>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</si>
  <si>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</si>
  <si>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</si>
  <si>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</si>
  <si>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</si>
  <si>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</si>
  <si>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</si>
  <si>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</si>
  <si>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</si>
  <si>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</si>
  <si>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</si>
  <si>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</si>
  <si>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</si>
  <si>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</si>
  <si>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>Vodovod</t>
  </si>
  <si>
    <t>STA</t>
  </si>
  <si>
    <t>1</t>
  </si>
  <si>
    <t>{c9dcfa81-dbe1-4929-bb1c-15218fab3823}</t>
  </si>
  <si>
    <t>2</t>
  </si>
  <si>
    <t>SO 01.2</t>
  </si>
  <si>
    <t>Oprava MK po překopech vodovodu</t>
  </si>
  <si>
    <t>{6b2b40e3-a147-4e09-92f2-753b1a4541b7}</t>
  </si>
  <si>
    <t>SO 02.1</t>
  </si>
  <si>
    <t>Vodovodní přípojky</t>
  </si>
  <si>
    <t>{a490e206-a8db-434e-bd8b-0092312ac021}</t>
  </si>
  <si>
    <t>SO 02.2</t>
  </si>
  <si>
    <t>Oprava MK po překopech vodovodních přípojek</t>
  </si>
  <si>
    <t>{7695c63b-7302-4ab6-b009-291bd01afe68}</t>
  </si>
  <si>
    <t>SO 03.1</t>
  </si>
  <si>
    <t>Kanalizace</t>
  </si>
  <si>
    <t>{e4e7bb07-6a82-4a96-93a2-01b8715559c4}</t>
  </si>
  <si>
    <t>SO 03.2</t>
  </si>
  <si>
    <t>Oprava MK po překopech kanalizace</t>
  </si>
  <si>
    <t>{75a57b9b-2e83-4295-a3d4-718bc3106e80}</t>
  </si>
  <si>
    <t>SO 04.1</t>
  </si>
  <si>
    <t>Kanalizační přípojky</t>
  </si>
  <si>
    <t>{cb0956ad-06ac-4786-a596-1f3c2ac067bb}</t>
  </si>
  <si>
    <t>SO 04.2</t>
  </si>
  <si>
    <t>Oprava MK po překopech kanalizačních přípojek</t>
  </si>
  <si>
    <t>{da4c5543-c116-4e90-9337-1a7a7fdefa6b}</t>
  </si>
  <si>
    <t>VRN</t>
  </si>
  <si>
    <t>Vedlejší rozpočtové náklady</t>
  </si>
  <si>
    <t>{2a62e621-71bb-4ea4-9cea-b1c019b6c29b}</t>
  </si>
  <si>
    <t>SO 101</t>
  </si>
  <si>
    <t>Místní komunikace</t>
  </si>
  <si>
    <t>{bbdf121f-8e37-4908-a941-5438b9ec6fdf}</t>
  </si>
  <si>
    <t>SO 310</t>
  </si>
  <si>
    <t>Uliční vpusti a dešťové svody</t>
  </si>
  <si>
    <t>{255330bc-13b3-423e-acff-5219baf90ec6}</t>
  </si>
  <si>
    <t>DZP</t>
  </si>
  <si>
    <t>Dočasné zapravení povrchů na zimu 2026/2027</t>
  </si>
  <si>
    <t>{ae0e5902-45ef-4c69-9458-5ba06e90cb47}</t>
  </si>
  <si>
    <t>KRYCÍ LIST SOUPISU PRACÍ</t>
  </si>
  <si>
    <t>Objekt:</t>
  </si>
  <si>
    <t>SO 01.1 - Vodovod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</si>
  <si>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</si>
  <si>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</si>
  <si>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</si>
  <si>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</si>
  <si>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</si>
  <si>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</si>
  <si>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</si>
  <si>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</si>
  <si>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</si>
  <si>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89 - Ostatní konstrukce a práce na trubním vedení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</si>
  <si>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</si>
  <si>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</si>
  <si>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</si>
  <si>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</si>
  <si>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</si>
  <si>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</si>
  <si>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</si>
  <si>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</si>
  <si>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</si>
  <si>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</si>
  <si>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</si>
  <si>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</si>
  <si>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</si>
  <si>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</si>
  <si>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</si>
  <si>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</si>
  <si>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</si>
  <si>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</si>
  <si>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</si>
  <si>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</si>
  <si>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119001405</t>
  </si>
  <si>
    <t>Dočasné zajištění potrubí z PE DN do 200 mm</t>
  </si>
  <si>
    <t>m</t>
  </si>
  <si>
    <t>CS ÚRS 2025 02</t>
  </si>
  <si>
    <t>4</t>
  </si>
  <si>
    <t>435534783</t>
  </si>
  <si>
    <t>VV</t>
  </si>
  <si>
    <t>"STL"1,1*2</t>
  </si>
  <si>
    <t>119001421</t>
  </si>
  <si>
    <t>Dočasné zajištění kabelů a kabelových tratí ze 3 volně ložených kabelů</t>
  </si>
  <si>
    <t>1692560143</t>
  </si>
  <si>
    <t>"T-Mobile" 1,1</t>
  </si>
  <si>
    <t>"NN" 1,1</t>
  </si>
  <si>
    <t>"Cetin" 1,1*2</t>
  </si>
  <si>
    <t>"uzel, odbočení Hromádkova" 1,1*6</t>
  </si>
  <si>
    <t>"Hromádkova VO" 1,1</t>
  </si>
  <si>
    <t>Součet</t>
  </si>
  <si>
    <t>3</t>
  </si>
  <si>
    <t>132254204</t>
  </si>
  <si>
    <t>Hloubení zapažených rýh š do 2000 mm v hornině třídy těžitelnosti I skupiny 3 objem do 500 m3</t>
  </si>
  <si>
    <t>m3</t>
  </si>
  <si>
    <t>996599572</t>
  </si>
  <si>
    <t>"část výkopu v souběhu, část mimo výko pro kanalizaci (plocha x hl.)" 54,4*1,7</t>
  </si>
  <si>
    <t>"samostatná rýha" 118,0*1,1*(1,77-0,52)</t>
  </si>
  <si>
    <t>139001101</t>
  </si>
  <si>
    <t>Příplatek za ztížení vykopávky v blízkosti podzemního vedení</t>
  </si>
  <si>
    <t>1642834456</t>
  </si>
  <si>
    <t>"STL" 1,0*1,0*1,0</t>
  </si>
  <si>
    <t>"T-Mobile" 1,1*1,0*1,0</t>
  </si>
  <si>
    <t>"NN" 1,1*1,0*1,0</t>
  </si>
  <si>
    <t>"Cetin" 1,1*1,0*1,0*2</t>
  </si>
  <si>
    <t>"uzel, odbočení Hromádkova" 2,0*1,0*1,0</t>
  </si>
  <si>
    <t>"STL+Cetin" 1,0*1,5*1,0</t>
  </si>
  <si>
    <t>"Hromádkova VO" 1,1*1,0*1,0</t>
  </si>
  <si>
    <t>5</t>
  </si>
  <si>
    <t>151101101</t>
  </si>
  <si>
    <t>Zřízení příložného pažení a rozepření stěn rýh hl do 2 m</t>
  </si>
  <si>
    <t>m2</t>
  </si>
  <si>
    <t>-1865609359</t>
  </si>
  <si>
    <t>"v souběhu, a ul. Hromádkova" 76,33*1,71+13,7*1,7</t>
  </si>
  <si>
    <t>"samostatná rýha" 118,0*1,77*2</t>
  </si>
  <si>
    <t>6</t>
  </si>
  <si>
    <t>151101111</t>
  </si>
  <si>
    <t>Odstranění příložného pažení a rozepření stěn rýh hl do 2 m</t>
  </si>
  <si>
    <t>1298487702</t>
  </si>
  <si>
    <t>7</t>
  </si>
  <si>
    <t>162751117</t>
  </si>
  <si>
    <t>Vodorovné přemístění přes 9 000 do 10000 m výkopku/sypaniny z horniny třídy těžitelnosti I skupiny 1 až 3</t>
  </si>
  <si>
    <t>564686895</t>
  </si>
  <si>
    <t>"odvoz veškeré zeminy" 254,73</t>
  </si>
  <si>
    <t>8</t>
  </si>
  <si>
    <t>162751119</t>
  </si>
  <si>
    <t>Příplatek k vodorovnému přemístění výkopku/sypaniny z horniny třídy těžitelnosti I skupiny 1 až 3 ZKD 1000 m přes 10000 m</t>
  </si>
  <si>
    <t>-1807173431</t>
  </si>
  <si>
    <t>"odvoz do 12 km" 254,73*2</t>
  </si>
  <si>
    <t>10</t>
  </si>
  <si>
    <t>171251201</t>
  </si>
  <si>
    <t>Uložení sypaniny na skládky nebo meziskládky</t>
  </si>
  <si>
    <t>2100667127</t>
  </si>
  <si>
    <t>9</t>
  </si>
  <si>
    <t>171201231</t>
  </si>
  <si>
    <t>Poplatek za uložení zeminy a kamení na recyklační skládce (skládkovné) kód odpadu 17 05 04</t>
  </si>
  <si>
    <t>t</t>
  </si>
  <si>
    <t>1764872103</t>
  </si>
  <si>
    <t>254,73*1,9</t>
  </si>
  <si>
    <t>11</t>
  </si>
  <si>
    <t>174151101</t>
  </si>
  <si>
    <t>Zásyp jam, šachet rýh nebo kolem objektů sypaninou se zhutněním</t>
  </si>
  <si>
    <t>475325716</t>
  </si>
  <si>
    <t>"výkop" 254,73</t>
  </si>
  <si>
    <t>odpočet zabudovaných konstrukcí</t>
  </si>
  <si>
    <t>"lože" -18,42</t>
  </si>
  <si>
    <t>"obsyp" -71,838</t>
  </si>
  <si>
    <t>M</t>
  </si>
  <si>
    <t>58981122</t>
  </si>
  <si>
    <t>recyklát betonový frakce 0/32</t>
  </si>
  <si>
    <t>-908261080</t>
  </si>
  <si>
    <t>164,472*2,035 'Přepočtené koeficientem množství</t>
  </si>
  <si>
    <t>13</t>
  </si>
  <si>
    <t>175151101</t>
  </si>
  <si>
    <t>Obsypání potrubí strojně sypaninou bez prohození, uloženou do 3 m</t>
  </si>
  <si>
    <t>1478515928</t>
  </si>
  <si>
    <t>"souběh" 54,4*(0,49-0,1)</t>
  </si>
  <si>
    <t>"samostatný výkop" 118,0*1,1*(0,49-0,1)</t>
  </si>
  <si>
    <t>"odpočet potrubí" -(193,33+13,65)*3,14159*0,045*0,045</t>
  </si>
  <si>
    <t>14</t>
  </si>
  <si>
    <t>58331351</t>
  </si>
  <si>
    <t>kamenivo těžené drobné frakce 0/4</t>
  </si>
  <si>
    <t>391956969</t>
  </si>
  <si>
    <t>70,521*2,035 'Přepočtené koeficientem množství</t>
  </si>
  <si>
    <t>Vodorovné konstrukce</t>
  </si>
  <si>
    <t>15</t>
  </si>
  <si>
    <t>451572111</t>
  </si>
  <si>
    <t>Lože pod potrubí otevřený výkop z kameniva drobného těženého</t>
  </si>
  <si>
    <t>-1211966836</t>
  </si>
  <si>
    <t>část v souběhu s kanalizací, ul. Hromádkova</t>
  </si>
  <si>
    <t>54,4*0,1</t>
  </si>
  <si>
    <t>samostatná rýha</t>
  </si>
  <si>
    <t>118,0*1,1*0,1</t>
  </si>
  <si>
    <t>Trubní vedení</t>
  </si>
  <si>
    <t>16</t>
  </si>
  <si>
    <t>850311811</t>
  </si>
  <si>
    <t>Bourání stávajícího potrubí z trub litinových DN 150</t>
  </si>
  <si>
    <t>818166899</t>
  </si>
  <si>
    <t>"dle D.1.06 ID TR.01 - DN 80" 181,0</t>
  </si>
  <si>
    <t>"dle D.1.06 ID TR.02 - DN 100" 17,0</t>
  </si>
  <si>
    <t>17</t>
  </si>
  <si>
    <t>857242122</t>
  </si>
  <si>
    <t>Montáž litinových tvarovek jednoosých přírubových otevřený výkop DN 80</t>
  </si>
  <si>
    <t>kus</t>
  </si>
  <si>
    <t>-1966230057</t>
  </si>
  <si>
    <t>18</t>
  </si>
  <si>
    <t>55251810</t>
  </si>
  <si>
    <t>koleno přírubové s patkou pro připojení k hydrantu 80/90mm</t>
  </si>
  <si>
    <t>527776139</t>
  </si>
  <si>
    <t>"dle D.1.06 ID TL.02" 3</t>
  </si>
  <si>
    <t>19</t>
  </si>
  <si>
    <t>55253233</t>
  </si>
  <si>
    <t>tvarovka přírubová litinová vodovodní FF-kus PN10/16 DN 80 dl 100mm</t>
  </si>
  <si>
    <t>-1684501808</t>
  </si>
  <si>
    <t>"dle D.1.06 ID TL.01" 3</t>
  </si>
  <si>
    <t>20</t>
  </si>
  <si>
    <t>55253641</t>
  </si>
  <si>
    <t>přechod přírubový,práškový epoxid tl 250µm FFR-kus litinový DN 100/80</t>
  </si>
  <si>
    <t>128688239</t>
  </si>
  <si>
    <t>"dle D.1.06 ID TL.05" 2</t>
  </si>
  <si>
    <t>55253966</t>
  </si>
  <si>
    <t>koleno přírubové z tvárné litiny,práškový epoxid tl 250µm FFK-kus DN 80-11,25°</t>
  </si>
  <si>
    <t>1593462045</t>
  </si>
  <si>
    <t>"dle D.1.06 ID TL.04" 1</t>
  </si>
  <si>
    <t>22</t>
  </si>
  <si>
    <t>55253237</t>
  </si>
  <si>
    <t>tvarovka přírubová litinová vodovodní FF-kus PN10/16 DN 80 dl 300mm</t>
  </si>
  <si>
    <t>650663794</t>
  </si>
  <si>
    <t>"dle D.1.06 ID TL.03" 1</t>
  </si>
  <si>
    <t>23</t>
  </si>
  <si>
    <t>55253235</t>
  </si>
  <si>
    <t>tvarovka přírubová litinová vodovodní FF-kus PN10/16 DN 80 dl 200mm</t>
  </si>
  <si>
    <t>2124920773</t>
  </si>
  <si>
    <t>"dle D.1.06 ID TL.02" 2</t>
  </si>
  <si>
    <t>24</t>
  </si>
  <si>
    <t>857244122</t>
  </si>
  <si>
    <t>Montáž litinových tvarovek odbočných přírubových otevřený výkop DN 80</t>
  </si>
  <si>
    <t>1610295735</t>
  </si>
  <si>
    <t>25</t>
  </si>
  <si>
    <t>55253511</t>
  </si>
  <si>
    <t>tvarovka přírubová litinová s přírubovou odbočkou,práškový epoxid tl 250µm T-kus DN 80/80</t>
  </si>
  <si>
    <t>-217828207</t>
  </si>
  <si>
    <t>"dle D.1.06 ID TL.10" 1</t>
  </si>
  <si>
    <t>26</t>
  </si>
  <si>
    <t>857261131</t>
  </si>
  <si>
    <t>Montáž litinových tvarovek jednoosých hrdlových otevřený výkop s integrovaným těsněním DN 100</t>
  </si>
  <si>
    <t>-2132735988</t>
  </si>
  <si>
    <t>27</t>
  </si>
  <si>
    <t>799410000016R</t>
  </si>
  <si>
    <t>SPOJKA HRDLOVÁ UNIVERZÁLNÍ 100</t>
  </si>
  <si>
    <t>-306303276</t>
  </si>
  <si>
    <t>"dle D.1.06 ID TP.06" 3</t>
  </si>
  <si>
    <t>28</t>
  </si>
  <si>
    <t>857264122</t>
  </si>
  <si>
    <t>Montáž litinových tvarovek odbočných přírubových otevřený výkop DN 100</t>
  </si>
  <si>
    <t>-425068025</t>
  </si>
  <si>
    <t>29</t>
  </si>
  <si>
    <t>55253515</t>
  </si>
  <si>
    <t>tvarovka přírubová litinová s přírubovou odbočkou,práškový epoxid tl 250µm T-kus DN 100/80</t>
  </si>
  <si>
    <t>-1669842180</t>
  </si>
  <si>
    <t>"dle D.1.06 ID TL.09" 2</t>
  </si>
  <si>
    <t>30</t>
  </si>
  <si>
    <t>55253592</t>
  </si>
  <si>
    <t>kříž přírubový litinový PN10/16 TT-kus DN 100/100</t>
  </si>
  <si>
    <t>-2000883390</t>
  </si>
  <si>
    <t>"dle D.1.06 ID TL.11" 1</t>
  </si>
  <si>
    <t>31</t>
  </si>
  <si>
    <t>797410000016</t>
  </si>
  <si>
    <t>SYNOFLEX - SPOJKA 100 (104-132)</t>
  </si>
  <si>
    <t>-820070454</t>
  </si>
  <si>
    <t>"dle D.1.06 ID TL.08" 1</t>
  </si>
  <si>
    <t>32</t>
  </si>
  <si>
    <t>871241211</t>
  </si>
  <si>
    <t>Montáž potrubí z PE100 RC SDR 11 otevřený výkop svařovaných elektrotvarovkou d 90 x 8,2 mm</t>
  </si>
  <si>
    <t>967051110</t>
  </si>
  <si>
    <t>33</t>
  </si>
  <si>
    <t>28613556</t>
  </si>
  <si>
    <t>potrubí vodovodní dvouvrstvé PE100 RC SDR11 90x8,2mm</t>
  </si>
  <si>
    <t>1362238822</t>
  </si>
  <si>
    <t>"dle D.1.06 ID T.02" 193</t>
  </si>
  <si>
    <t>34</t>
  </si>
  <si>
    <t>871251211</t>
  </si>
  <si>
    <t>Montáž potrubí z PE100 RC SDR 11 otevřený výkop svařovaných elektrotvarovkou d 110 x 10,0 mm</t>
  </si>
  <si>
    <t>1999306880</t>
  </si>
  <si>
    <t>35</t>
  </si>
  <si>
    <t>28613116</t>
  </si>
  <si>
    <t>potrubí vodovodní jednovrstvé PE100 RC PN 16 SDR11 110x10,0mm</t>
  </si>
  <si>
    <t>-321153242</t>
  </si>
  <si>
    <t>"dle D.1.06 ID T.01" 17</t>
  </si>
  <si>
    <t>36</t>
  </si>
  <si>
    <t>877241101</t>
  </si>
  <si>
    <t>Montáž elektrospojek na vodovodním potrubí z PE trub d 90</t>
  </si>
  <si>
    <t>-311961477</t>
  </si>
  <si>
    <t>37</t>
  </si>
  <si>
    <t>28615974</t>
  </si>
  <si>
    <t>elektrospojka SDR11 PE 100 PN16 D 90mm</t>
  </si>
  <si>
    <t>-77927992</t>
  </si>
  <si>
    <t>"dle D.1.06 ID TP.04" 6</t>
  </si>
  <si>
    <t>38</t>
  </si>
  <si>
    <t>WVN.FFD91013W</t>
  </si>
  <si>
    <t>Oblouk 11° PE100 RC SDR11 90</t>
  </si>
  <si>
    <t>-1928842894</t>
  </si>
  <si>
    <t>"dle D.1.06 ID TP.02" 2</t>
  </si>
  <si>
    <t>39</t>
  </si>
  <si>
    <t>877241101R1</t>
  </si>
  <si>
    <t>Montáž lemového nákružku s otočnou přírubou na vodovodním potrubí z PE trub d 90</t>
  </si>
  <si>
    <t>-616841774</t>
  </si>
  <si>
    <t>40</t>
  </si>
  <si>
    <t>28654368</t>
  </si>
  <si>
    <t>příruba volná k lemovému nákružku z polypropylénu 90</t>
  </si>
  <si>
    <t>288233527</t>
  </si>
  <si>
    <t>"dle D.1.06 ID TP.06" 4</t>
  </si>
  <si>
    <t>41</t>
  </si>
  <si>
    <t>28653135</t>
  </si>
  <si>
    <t>nákružek lemový PE 100 SDR11 90mm</t>
  </si>
  <si>
    <t>1997088063</t>
  </si>
  <si>
    <t>42</t>
  </si>
  <si>
    <t>877251101</t>
  </si>
  <si>
    <t>Montáž elektrospojek na vodovodním potrubí z PE trub d 110</t>
  </si>
  <si>
    <t>-1121108807</t>
  </si>
  <si>
    <t>43</t>
  </si>
  <si>
    <t>28615975</t>
  </si>
  <si>
    <t>elektrospojka SDR11 PE 100 PN16 D 110mm</t>
  </si>
  <si>
    <t>870201536</t>
  </si>
  <si>
    <t>"dle D.1.06 ID TP.03" 4</t>
  </si>
  <si>
    <t>44</t>
  </si>
  <si>
    <t>WVN.FFD0081R</t>
  </si>
  <si>
    <t>Oblouk 11° PE100 RC SDR11 110</t>
  </si>
  <si>
    <t>783274300</t>
  </si>
  <si>
    <t>"dle D.1.06 ID TP.01" 1</t>
  </si>
  <si>
    <t>45</t>
  </si>
  <si>
    <t>877251101R</t>
  </si>
  <si>
    <t>Montáž lemového nákružku s otočnou přírubou na vodovodním potrubí z PE trub d 110</t>
  </si>
  <si>
    <t>-840560469</t>
  </si>
  <si>
    <t>46</t>
  </si>
  <si>
    <t>28653136</t>
  </si>
  <si>
    <t>nákružek lemový PE 100 SDR11 110mm</t>
  </si>
  <si>
    <t>-1431498565</t>
  </si>
  <si>
    <t>"dle D.1.06 ID TP.05" 3</t>
  </si>
  <si>
    <t>47</t>
  </si>
  <si>
    <t>28654410</t>
  </si>
  <si>
    <t>příruba volná k lemovému nákružku z polypropylénu 110</t>
  </si>
  <si>
    <t>-910869034</t>
  </si>
  <si>
    <t>48</t>
  </si>
  <si>
    <t>891241112</t>
  </si>
  <si>
    <t>Montáž vodovodních šoupátek otevřený výkop DN 80</t>
  </si>
  <si>
    <t>-2055751252</t>
  </si>
  <si>
    <t>49</t>
  </si>
  <si>
    <t>AVK.3180</t>
  </si>
  <si>
    <t>Šoupě přírubové typ 3.1, DN 80, stavební délka F4, PN 10/16</t>
  </si>
  <si>
    <t>1648190076</t>
  </si>
  <si>
    <t>"dle D.1.06 ID A.02" 6</t>
  </si>
  <si>
    <t>50</t>
  </si>
  <si>
    <t>42291034</t>
  </si>
  <si>
    <t>souprava zemní teleskopická pro E1 šoupatka DN 65-80mm Rd 1,3-1,8m</t>
  </si>
  <si>
    <t>-121235818</t>
  </si>
  <si>
    <t>"dle D.1.06 ID OM.05" 6</t>
  </si>
  <si>
    <t>51</t>
  </si>
  <si>
    <t>891247112</t>
  </si>
  <si>
    <t>Montáž hydrantů podzemních DN 80</t>
  </si>
  <si>
    <t>1651205890</t>
  </si>
  <si>
    <t>52</t>
  </si>
  <si>
    <t>AVK.1214801500</t>
  </si>
  <si>
    <t>Hydrant podzemní DN 80 typ 12.1.4, dvojitě jištěný, 1500 mm</t>
  </si>
  <si>
    <t>1337917792</t>
  </si>
  <si>
    <t>"dle D.1.06 ID A.03" 3</t>
  </si>
  <si>
    <t>53</t>
  </si>
  <si>
    <t>891261112</t>
  </si>
  <si>
    <t>Montáž vodovodních šoupátek otevřený výkop DN 100</t>
  </si>
  <si>
    <t>-1892006730</t>
  </si>
  <si>
    <t>54</t>
  </si>
  <si>
    <t>AVK.31100</t>
  </si>
  <si>
    <t>Šoupě přírubové typ 3.1, DN 100, stavební délka F4, PN 10/16</t>
  </si>
  <si>
    <t>-898649587</t>
  </si>
  <si>
    <t>"dle D.1.06 ID A.01" 4</t>
  </si>
  <si>
    <t>55</t>
  </si>
  <si>
    <t>42291035</t>
  </si>
  <si>
    <t>souprava zemní teleskopická pro E1 šoupatka DN 100mm Rd 1,3-1,8m</t>
  </si>
  <si>
    <t>-982320937</t>
  </si>
  <si>
    <t>"dle D.1.06 ID OM.05" 4</t>
  </si>
  <si>
    <t>56</t>
  </si>
  <si>
    <t>891261999R</t>
  </si>
  <si>
    <t>Demontáž vodovodních armatur, včetně odvozu zadavateli</t>
  </si>
  <si>
    <t>kpl</t>
  </si>
  <si>
    <t>1636350912</t>
  </si>
  <si>
    <t>57</t>
  </si>
  <si>
    <t>892241111</t>
  </si>
  <si>
    <t>Tlaková zkouška vodou potrubí DN do 80</t>
  </si>
  <si>
    <t>2055408464</t>
  </si>
  <si>
    <t>58</t>
  </si>
  <si>
    <t>892271111</t>
  </si>
  <si>
    <t>Tlaková zkouška vodou potrubí DN 100 nebo 125</t>
  </si>
  <si>
    <t>-1131590669</t>
  </si>
  <si>
    <t>59</t>
  </si>
  <si>
    <t>892273122</t>
  </si>
  <si>
    <t>Proplach a dezinfekce vodovodního potrubí DN od 80 do 125</t>
  </si>
  <si>
    <t>1650796817</t>
  </si>
  <si>
    <t>17+193</t>
  </si>
  <si>
    <t>60</t>
  </si>
  <si>
    <t>899401112</t>
  </si>
  <si>
    <t>Osazení poklopů uličních litinových šoupátkových</t>
  </si>
  <si>
    <t>-1564685566</t>
  </si>
  <si>
    <t>61</t>
  </si>
  <si>
    <t>42291454</t>
  </si>
  <si>
    <t>poklop uliční litinový samonivelační šoupátkový</t>
  </si>
  <si>
    <t>674443757</t>
  </si>
  <si>
    <t>"dle D.1.06 ID OM.06" 10</t>
  </si>
  <si>
    <t>62</t>
  </si>
  <si>
    <t>899401113</t>
  </si>
  <si>
    <t>Osazení poklopů uličních litinových hydrantových</t>
  </si>
  <si>
    <t>-40460268</t>
  </si>
  <si>
    <t>63</t>
  </si>
  <si>
    <t>42291455</t>
  </si>
  <si>
    <t>poklop uliční litinový samonivelační hydrantový</t>
  </si>
  <si>
    <t>1120765363</t>
  </si>
  <si>
    <t>"dle D.1.06 ID OM.07" 3</t>
  </si>
  <si>
    <t>64</t>
  </si>
  <si>
    <t>999900000000</t>
  </si>
  <si>
    <t>DRENÁŽNÍ OBAL K HYDRANTŮM</t>
  </si>
  <si>
    <t>780878201</t>
  </si>
  <si>
    <t>"dle D.1.06 ID OM.08" 3</t>
  </si>
  <si>
    <t>65</t>
  </si>
  <si>
    <t>899712111</t>
  </si>
  <si>
    <t>Orientační tabulky na zdivu</t>
  </si>
  <si>
    <t>-208874638</t>
  </si>
  <si>
    <t>"dle D.1.06 ID OM.03" 10</t>
  </si>
  <si>
    <t>"dle D.1.06 ID OM.04" 3</t>
  </si>
  <si>
    <t>66</t>
  </si>
  <si>
    <t>899721111.2</t>
  </si>
  <si>
    <t>Signalizační vodič CY 6 mm2 vč vývodů</t>
  </si>
  <si>
    <t>707811636</t>
  </si>
  <si>
    <t>"dle D.1.06 ID OM.01" 231,8</t>
  </si>
  <si>
    <t>67</t>
  </si>
  <si>
    <t>899722112</t>
  </si>
  <si>
    <t>Krytí potrubí z plastů výstražnou fólií z PVC přes 20 do 25 cm</t>
  </si>
  <si>
    <t>1693826106</t>
  </si>
  <si>
    <t>"dle D.1.06 ID OM.02" 210,7</t>
  </si>
  <si>
    <t>68</t>
  </si>
  <si>
    <t>899731999</t>
  </si>
  <si>
    <t>Zkouška funkčnosti signal. vodiče vodovodu</t>
  </si>
  <si>
    <t>-1771889420</t>
  </si>
  <si>
    <t>89</t>
  </si>
  <si>
    <t>Ostatní konstrukce a práce na trubním vedení</t>
  </si>
  <si>
    <t>69</t>
  </si>
  <si>
    <t>894373123R</t>
  </si>
  <si>
    <t>Opěrný betonový blok pro patkové koleno</t>
  </si>
  <si>
    <t>463442755</t>
  </si>
  <si>
    <t>"dle D.1.06 ID OB.02" 3</t>
  </si>
  <si>
    <t>70</t>
  </si>
  <si>
    <t>894373124R</t>
  </si>
  <si>
    <t>Opěrný betonový blok pro šoupátko DN80-250</t>
  </si>
  <si>
    <t>-227632356</t>
  </si>
  <si>
    <t>"dle D.1.06 ID OB.01" 10</t>
  </si>
  <si>
    <t>997</t>
  </si>
  <si>
    <t>Přesun sutě</t>
  </si>
  <si>
    <t>71</t>
  </si>
  <si>
    <t>997221561</t>
  </si>
  <si>
    <t>Vodorovná doprava suti z kusových materiálů do 1 km</t>
  </si>
  <si>
    <t>428280265</t>
  </si>
  <si>
    <t>"litinové potrubí" 8,712</t>
  </si>
  <si>
    <t>72</t>
  </si>
  <si>
    <t>997221569</t>
  </si>
  <si>
    <t>Příplatek ZKD 1 km u vodorovné dopravy suti z kusových materiálů</t>
  </si>
  <si>
    <t>2119784817</t>
  </si>
  <si>
    <t>"odvoz do 12 km" 8,712*11</t>
  </si>
  <si>
    <t>73</t>
  </si>
  <si>
    <t>979951122R</t>
  </si>
  <si>
    <t>Výkup kovů - litina, velikost nad 40 x 40 cm</t>
  </si>
  <si>
    <t>522536142</t>
  </si>
  <si>
    <t>998</t>
  </si>
  <si>
    <t>Přesun hmot</t>
  </si>
  <si>
    <t>74</t>
  </si>
  <si>
    <t>998276101</t>
  </si>
  <si>
    <t>Přesun hmot pro trubní vedení z trub z plastických hmot otevřený výkop</t>
  </si>
  <si>
    <t>-809476444</t>
  </si>
  <si>
    <t>SO 01.2 - Oprava MK po překopech vodovodu</t>
  </si>
  <si>
    <t xml:space="preserve">    5 - Komunikace pozemní</t>
  </si>
  <si>
    <t xml:space="preserve">    9 - Ostatní konstrukce a práce, bourání</t>
  </si>
  <si>
    <t>113107164</t>
  </si>
  <si>
    <t>Odstranění podkladu z kameniva drceného tl přes 300 do 400 mm strojně pl přes 50 do 200 m2</t>
  </si>
  <si>
    <t>1946920696</t>
  </si>
  <si>
    <t>"TYP 1" 174,43</t>
  </si>
  <si>
    <t>113107322</t>
  </si>
  <si>
    <t>Odstranění podkladu z kameniva drceného tl přes 100 do 200 mm strojně pl do 50 m2</t>
  </si>
  <si>
    <t>301489491</t>
  </si>
  <si>
    <t>"Typ 2" 5,93</t>
  </si>
  <si>
    <t>113154528</t>
  </si>
  <si>
    <t>Frézování živičného krytu tl 100 mm pruh š přes 0,5 m pl do 500 m2</t>
  </si>
  <si>
    <t>103042195</t>
  </si>
  <si>
    <t>plocha výkopu rozšířená o 0,3 m (zámek) - přesahující přes bourané plochy asfaltu pro kanalizaci</t>
  </si>
  <si>
    <t>řad V1 + oprava Hromádkova</t>
  </si>
  <si>
    <t>245+7,8</t>
  </si>
  <si>
    <t>113154590</t>
  </si>
  <si>
    <t>Příplatek k frézování živičného krytu za každých dalších 10 mm</t>
  </si>
  <si>
    <t>-1064912903</t>
  </si>
  <si>
    <t>252,8*2 'Přepočtené koeficientem množství</t>
  </si>
  <si>
    <t>Komunikace pozemní</t>
  </si>
  <si>
    <t>564861111.1</t>
  </si>
  <si>
    <t>Podklad ze štěrkodrtě ŠDa 0/32 plochy přes 100 m2 tl 200 mm</t>
  </si>
  <si>
    <t>1958036337</t>
  </si>
  <si>
    <t>"Typ 1" 174,43</t>
  </si>
  <si>
    <t>564861111.2</t>
  </si>
  <si>
    <t>Podklad ze štěrkodrtě ŠDb 0/63 plochy přes 100 m2 tl 200 mm</t>
  </si>
  <si>
    <t>13070341</t>
  </si>
  <si>
    <t>573111112R</t>
  </si>
  <si>
    <t>Postřik živičný infiltrační s posypem z asfaltu množství 0,8 kg/m2</t>
  </si>
  <si>
    <t>1046867728</t>
  </si>
  <si>
    <t>"Typ 1" 250,325</t>
  </si>
  <si>
    <t>573231106</t>
  </si>
  <si>
    <t>Postřik živičný spojovací ze silniční emulze v množství 0,30 kg/m2</t>
  </si>
  <si>
    <t>-949317418</t>
  </si>
  <si>
    <t>577144111</t>
  </si>
  <si>
    <t>Asfaltový beton vrstva obrusná ACO 11+ tř. I tl 50 mm š do 3 m z nemodifikovaného asfaltu</t>
  </si>
  <si>
    <t>-1245814493</t>
  </si>
  <si>
    <t>577166111</t>
  </si>
  <si>
    <t>Asfaltový beton vrstva ložní ACL 22 + tl 70 mm š do 3 m z nemodifikovaného asfaltu</t>
  </si>
  <si>
    <t>-345491138</t>
  </si>
  <si>
    <t>596211110</t>
  </si>
  <si>
    <t>Kladení zámkové dlažby komunikací pro pěší ručně tl 60 mm skupiny A pl do 50 m2</t>
  </si>
  <si>
    <t>147936155</t>
  </si>
  <si>
    <t>"Typ 2" 9,76</t>
  </si>
  <si>
    <t>59245018</t>
  </si>
  <si>
    <t>dlažba skladebná betonová 200x100mm tl 60mm přírodní</t>
  </si>
  <si>
    <t>-1994133447</t>
  </si>
  <si>
    <t>9,76*1,03 'Přepočtené koeficientem množství</t>
  </si>
  <si>
    <t>Ostatní konstrukce a práce, bourání</t>
  </si>
  <si>
    <t>919732211</t>
  </si>
  <si>
    <t>Styčná spára napojení nového živičného povrchu na stávající za tepla š 15 mm hl 25 mm s prořezáním</t>
  </si>
  <si>
    <t>203379124</t>
  </si>
  <si>
    <t>4,73+2,13+1,7</t>
  </si>
  <si>
    <t>919735113</t>
  </si>
  <si>
    <t>Řezání stávajícího živičného krytu hl přes 100 do 150 mm</t>
  </si>
  <si>
    <t>-1922325705</t>
  </si>
  <si>
    <t>997221551</t>
  </si>
  <si>
    <t>Vodorovná doprava suti ze sypkých materiálů do 1 km</t>
  </si>
  <si>
    <t>1227918849</t>
  </si>
  <si>
    <t>"kamenivo z konstrukčních vrstev" 102,889</t>
  </si>
  <si>
    <t>997221559</t>
  </si>
  <si>
    <t>Příplatek ZKD 1 km u vodorovné dopravy suti ze sypkých materiálů</t>
  </si>
  <si>
    <t>538615133</t>
  </si>
  <si>
    <t>"odvoz do 12 km" 102,889*11</t>
  </si>
  <si>
    <t>997221873</t>
  </si>
  <si>
    <t>Poplatek za uložení na recyklační skládce (skládkovné) stavebního odpadu zeminy a kamení zatříděného do Katalogu odpadů pod kódem 17 05 04</t>
  </si>
  <si>
    <t>2116891859</t>
  </si>
  <si>
    <t>"ŠD z podkladních vrstev" 101,169+1,72</t>
  </si>
  <si>
    <t>997221998R</t>
  </si>
  <si>
    <t>Odkup vyfrézovaného asfaltového materiálu vč. odvozu</t>
  </si>
  <si>
    <t>979168883</t>
  </si>
  <si>
    <t>58,144+15,304</t>
  </si>
  <si>
    <t>998225111</t>
  </si>
  <si>
    <t>Přesun hmot pro pozemní komunikace s krytem z kamene, monolitickým betonovým nebo živičným</t>
  </si>
  <si>
    <t>-1143791688</t>
  </si>
  <si>
    <t>SO 02.1 - Vodovodní přípojky</t>
  </si>
  <si>
    <t xml:space="preserve">      4 - Vodorovné konstrukce</t>
  </si>
  <si>
    <t xml:space="preserve">    87 - Potrubí z trub plastických, skleněných a čedičových</t>
  </si>
  <si>
    <t>865066766</t>
  </si>
  <si>
    <t>"VP1-6" 0,9*2*6</t>
  </si>
  <si>
    <t>"VP7-10" 0,9*3*4</t>
  </si>
  <si>
    <t>132254205</t>
  </si>
  <si>
    <t>Hloubení zapažených rýh š do 2000 mm v hornině třídy těžitelnosti I skupiny 3 objem do 1000 m3</t>
  </si>
  <si>
    <t>-1425627766</t>
  </si>
  <si>
    <t>"VP1" 4*0,9*(1,72-0,52)</t>
  </si>
  <si>
    <t>"VP2" 4*0,9*(1,81-0,52)</t>
  </si>
  <si>
    <t>"VP3" 4,1*0,9*(1,83-0,52)</t>
  </si>
  <si>
    <t>"VP4" 4,15*0,9*(1,71-0,52)</t>
  </si>
  <si>
    <t>"VP5" 4,1*0,9*(1,74-0,52)</t>
  </si>
  <si>
    <t>"VP6" 4,2*0,9*(1,7-0,52)</t>
  </si>
  <si>
    <t>"VP7" 3,1*0,9*(1,7-0,52)</t>
  </si>
  <si>
    <t>"VP8" 3,36*0,9*(1,72-0,52)</t>
  </si>
  <si>
    <t>"VP9" 3*0,9*(1,74-0,52)</t>
  </si>
  <si>
    <t>"VP10" 3*0,9*(1,74-0,52)</t>
  </si>
  <si>
    <t>109924463</t>
  </si>
  <si>
    <t>"VP1-6" 0,9*1,0*1,0*6</t>
  </si>
  <si>
    <t>"VP7-10" 0,9*1,6*1,0*4</t>
  </si>
  <si>
    <t>150330679</t>
  </si>
  <si>
    <t>"VP1" 4*1,72*2</t>
  </si>
  <si>
    <t>"VP2" 4*1,81*2</t>
  </si>
  <si>
    <t>"VP3" 4,1*1,83*2</t>
  </si>
  <si>
    <t>"VP4" 4,15*1,71*2</t>
  </si>
  <si>
    <t>"VP5" 4,1*1,71*2</t>
  </si>
  <si>
    <t>"VP6" 4,2*1,74*2</t>
  </si>
  <si>
    <t>"VP7" 3,1*1,7*2</t>
  </si>
  <si>
    <t>"VP8" 3,36*1,72*2</t>
  </si>
  <si>
    <t>"VP9" 3*1,74*2</t>
  </si>
  <si>
    <t>"VP10" 3*1,74*2</t>
  </si>
  <si>
    <t>1825832354</t>
  </si>
  <si>
    <t>162651111</t>
  </si>
  <si>
    <t>Vodorovné přemístění přes 3 000 do 4000 m výkopku/sypaniny z horniny třídy těžitelnosti I skupiny 1 až 3</t>
  </si>
  <si>
    <t>249912065</t>
  </si>
  <si>
    <t>"odvoz veškerého výkopku" 40,714</t>
  </si>
  <si>
    <t>564553148</t>
  </si>
  <si>
    <t>710352959</t>
  </si>
  <si>
    <t>40,714*1,9</t>
  </si>
  <si>
    <t>698022562</t>
  </si>
  <si>
    <t>"Výkop" 40,714</t>
  </si>
  <si>
    <t>odpočet za zabudované konstrukce</t>
  </si>
  <si>
    <t>"lože" -3,331</t>
  </si>
  <si>
    <t>"obsyp" -11,057</t>
  </si>
  <si>
    <t>-983257381</t>
  </si>
  <si>
    <t>26,326*2,035 'Přepočtené koeficientem množství</t>
  </si>
  <si>
    <t>328565951</t>
  </si>
  <si>
    <t>"VP1" 4*0,9*(0,432-0,1)</t>
  </si>
  <si>
    <t>"VP2" 4*0,9*(0,432-0,1)</t>
  </si>
  <si>
    <t>"VP3" 4,1*0,9*(0,432-0,1)</t>
  </si>
  <si>
    <t>"VP4" 4,15*0,9*(0,432-0,1)</t>
  </si>
  <si>
    <t>"VP5" 4,1*0,9*(0,432-0,1)</t>
  </si>
  <si>
    <t>"VP6" 4,2*0,9*(0,432-0,1)</t>
  </si>
  <si>
    <t>"VP7" 3,1*0,9*(0,432-0,1)</t>
  </si>
  <si>
    <t>"VP8" 3,36*0,9*(0,432-0,1)</t>
  </si>
  <si>
    <t>"VP9" 3*0,9*(0,432-0,1)</t>
  </si>
  <si>
    <t>"VP10" 3*0,9*(0,432-0,1)</t>
  </si>
  <si>
    <t>1351635334</t>
  </si>
  <si>
    <t>11,057*2,035 'Přepočtené koeficientem množství</t>
  </si>
  <si>
    <t>1812713891</t>
  </si>
  <si>
    <t>"VP1" 4*0,9*0,1</t>
  </si>
  <si>
    <t>"VP2" 4*0,9*0,1</t>
  </si>
  <si>
    <t>"VP3" 4,1*0,9*0,1</t>
  </si>
  <si>
    <t>"VP4" 4,15*0,9*0,1</t>
  </si>
  <si>
    <t>"VP5" 4,1*0,9*0,1</t>
  </si>
  <si>
    <t>"VP6" 4,2*0,9*0,1</t>
  </si>
  <si>
    <t>"VP7" 3,1*0,9*0,1</t>
  </si>
  <si>
    <t>"VP8" 3,36*0,9*0,1</t>
  </si>
  <si>
    <t>"VP9" 3*0,9*0,1</t>
  </si>
  <si>
    <t>"VP10" 3*0,9*0,1</t>
  </si>
  <si>
    <t>891181192R</t>
  </si>
  <si>
    <t>Montáž vodovodních šoupátek otevřený výkop DN 32</t>
  </si>
  <si>
    <t>-1814529669</t>
  </si>
  <si>
    <t>54032</t>
  </si>
  <si>
    <t>Přípojkové šoupátko bezzávitové přímé s přechodkou na PE 32, typ 5.40</t>
  </si>
  <si>
    <t>-603025660</t>
  </si>
  <si>
    <t>"dle D.2.04 ID VP.03" 10</t>
  </si>
  <si>
    <t>7731050</t>
  </si>
  <si>
    <t>Teleskopická souprava, typ 7.7 , přípojková, rozsah 1,05-1,75 m</t>
  </si>
  <si>
    <t>94724591</t>
  </si>
  <si>
    <t>"dle D.2.04 ID VP.04" 10</t>
  </si>
  <si>
    <t>891269111</t>
  </si>
  <si>
    <t>Montáž navrtávacích pasů na potrubí z jakýchkoli trub DN 100</t>
  </si>
  <si>
    <t>-1622535340</t>
  </si>
  <si>
    <t>843090</t>
  </si>
  <si>
    <t>Navrtávací pas na PE potrubí, bezzávitový, typ 8.4.30, DE 90</t>
  </si>
  <si>
    <t>-1308407553</t>
  </si>
  <si>
    <t>"dle D.2.04 ID VP.02" 10</t>
  </si>
  <si>
    <t>899401111</t>
  </si>
  <si>
    <t>Osazení poklopů uličních litinových ventilových</t>
  </si>
  <si>
    <t>-1952499430</t>
  </si>
  <si>
    <t>42291453</t>
  </si>
  <si>
    <t>poklop uliční litinový samonivelační přípojkový</t>
  </si>
  <si>
    <t>1809288727</t>
  </si>
  <si>
    <t>"dle D.2.04 ID VP.05" 10</t>
  </si>
  <si>
    <t>1829272645</t>
  </si>
  <si>
    <t>"dle D.2.04 ID VP.07" 10</t>
  </si>
  <si>
    <t>1312053073</t>
  </si>
  <si>
    <t>"dle D.2.04 ID VP.08" 42,8</t>
  </si>
  <si>
    <t>87</t>
  </si>
  <si>
    <t>Potrubí z trub plastických, skleněných a čedičových</t>
  </si>
  <si>
    <t>871161141</t>
  </si>
  <si>
    <t>Montáž potrubí z PE100 RC SDR 11 otevřený výkop svařovaných na tupo d 32 x 3,0 mm</t>
  </si>
  <si>
    <t>1656331637</t>
  </si>
  <si>
    <t>28613110</t>
  </si>
  <si>
    <t>potrubí vodovodní jednovrstvé PE100 RC PN 16 SDR11 32x3,0mm</t>
  </si>
  <si>
    <t>1400173485</t>
  </si>
  <si>
    <t>"dle D.2.04 ID VP.01" 42,8</t>
  </si>
  <si>
    <t>877161101.3</t>
  </si>
  <si>
    <t>Montáž vsuvek pro napojení vodovodních přípojek z PE trub d 32</t>
  </si>
  <si>
    <t>721299900</t>
  </si>
  <si>
    <t>2410032</t>
  </si>
  <si>
    <t>Isiflo Sprint spojka přímá pro napojení na stávající potrubí</t>
  </si>
  <si>
    <t>1989687620</t>
  </si>
  <si>
    <t>"dle D.2.04 ID VP.06" 10</t>
  </si>
  <si>
    <t>-6179168</t>
  </si>
  <si>
    <t>SO 02.2 - Oprava MK po překopech vodovodních přípojek</t>
  </si>
  <si>
    <t>113106161</t>
  </si>
  <si>
    <t>Rozebrání dlažeb vozovek z drobných kostek s ložem z kameniva ručně</t>
  </si>
  <si>
    <t>-1265025182</t>
  </si>
  <si>
    <t>"TYP 2" 9,09</t>
  </si>
  <si>
    <t>954771058</t>
  </si>
  <si>
    <t>"TYP 1" 0,64</t>
  </si>
  <si>
    <t>441897254</t>
  </si>
  <si>
    <t>"Typ 2" 8,7</t>
  </si>
  <si>
    <t>"Typ 3" 0,25</t>
  </si>
  <si>
    <t>113107332</t>
  </si>
  <si>
    <t>Odstranění podkladu z betonu prostého tl přes 150 do 300 mm strojně pl do 50 m2</t>
  </si>
  <si>
    <t>-1640742495</t>
  </si>
  <si>
    <t>"TYP 3 - tl. 160 mm" 0,25</t>
  </si>
  <si>
    <t>113107341</t>
  </si>
  <si>
    <t>Odstranění podkladu živičného tl 50 mm strojně pl do 50 m2</t>
  </si>
  <si>
    <t>870835975</t>
  </si>
  <si>
    <t>"chodník" 3,35</t>
  </si>
  <si>
    <t>113107343</t>
  </si>
  <si>
    <t>Odstranění podkladu živičného tl přes 100 do 150 mm strojně pl do 50 m2</t>
  </si>
  <si>
    <t>283556338</t>
  </si>
  <si>
    <t>"vozovka" 0,16</t>
  </si>
  <si>
    <t>113202111</t>
  </si>
  <si>
    <t>Vytrhání obrub krajníků obrubníků stojatých</t>
  </si>
  <si>
    <t>863271556</t>
  </si>
  <si>
    <t>564861011.1</t>
  </si>
  <si>
    <t>Podklad ze štěrkodrtě ŠDa 0/32 plochy do 100 m2 tl 200 mm</t>
  </si>
  <si>
    <t>1244396414</t>
  </si>
  <si>
    <t>"Typ 1" 0,64</t>
  </si>
  <si>
    <t>564861011.2</t>
  </si>
  <si>
    <t>Podklad ze štěrkodrtě ŠDb 0/63 plochy do 100 m2 tl 200 mm</t>
  </si>
  <si>
    <t>-973798527</t>
  </si>
  <si>
    <t>567132111</t>
  </si>
  <si>
    <t>Podklad ze směsi stmelené cementem SC C 8/10 (KSC I) tl 160 mm</t>
  </si>
  <si>
    <t>-1392738222</t>
  </si>
  <si>
    <t>-94031589</t>
  </si>
  <si>
    <t>"Typ 1" 0,16</t>
  </si>
  <si>
    <t>1488279107</t>
  </si>
  <si>
    <t>686384847</t>
  </si>
  <si>
    <t>978299744</t>
  </si>
  <si>
    <t>1632735830</t>
  </si>
  <si>
    <t>"Typ 2" 11,74</t>
  </si>
  <si>
    <t>1058516345</t>
  </si>
  <si>
    <t>11,74*1,03 'Přepočtené koeficientem množství</t>
  </si>
  <si>
    <t>596212210</t>
  </si>
  <si>
    <t>Kladení zámkové dlažby pozemních komunikací ručně tl 80 mm skupiny A pl do 50 m2</t>
  </si>
  <si>
    <t>-317929243</t>
  </si>
  <si>
    <t>"Typ 3" 0,7</t>
  </si>
  <si>
    <t>59245020</t>
  </si>
  <si>
    <t>dlažba skladebná betonová 200x100mm tl 80mm přírodní</t>
  </si>
  <si>
    <t>-1640171558</t>
  </si>
  <si>
    <t>0,7*1,03 'Přepočtené koeficientem množství</t>
  </si>
  <si>
    <t>916131213</t>
  </si>
  <si>
    <t>Osazení silničního obrubníku betonového stojatého s boční opěrou do lože z betonu prostého</t>
  </si>
  <si>
    <t>-434089795</t>
  </si>
  <si>
    <t>919735111</t>
  </si>
  <si>
    <t>Řezání stávajícího živičného krytu hl do 50 mm</t>
  </si>
  <si>
    <t>-1128048603</t>
  </si>
  <si>
    <t>"chodník" 16</t>
  </si>
  <si>
    <t>1474732545</t>
  </si>
  <si>
    <t>"vozovka" 10</t>
  </si>
  <si>
    <t>979024443</t>
  </si>
  <si>
    <t>Očištění vybouraných obrubníků a krajníků silničních</t>
  </si>
  <si>
    <t>-1643377312</t>
  </si>
  <si>
    <t>979071111</t>
  </si>
  <si>
    <t>Očištění dlažebních kostek velkých s původním spárováním kamenivem těženým</t>
  </si>
  <si>
    <t>-1853453898</t>
  </si>
  <si>
    <t>819459344</t>
  </si>
  <si>
    <t>"kamenivo z konstrukčních vrstev" 2,967</t>
  </si>
  <si>
    <t>95565977</t>
  </si>
  <si>
    <t>"odvoz do 12 km" 2,967*11</t>
  </si>
  <si>
    <t>355026548</t>
  </si>
  <si>
    <t>"beton" 0,981</t>
  </si>
  <si>
    <t>-1132948713</t>
  </si>
  <si>
    <t>"odvoz do 12 km" 0,981*11</t>
  </si>
  <si>
    <t>997221999R</t>
  </si>
  <si>
    <t>Odvoz očištěných kostek na mezideponii města Tábor do 5 km, vč. naložení, složení</t>
  </si>
  <si>
    <t>-1284130332</t>
  </si>
  <si>
    <t>997221611</t>
  </si>
  <si>
    <t>Nakládání suti na dopravní prostředky pro vodorovnou dopravu</t>
  </si>
  <si>
    <t>-1209340298</t>
  </si>
  <si>
    <t>997221861</t>
  </si>
  <si>
    <t>Poplatek za uložení na recyklační skládce (skládkovné) stavebního odpadu z prostého betonu pod kódem 17 01 01</t>
  </si>
  <si>
    <t>-1193877023</t>
  </si>
  <si>
    <t>"podkladní beton" 0,156</t>
  </si>
  <si>
    <t>"lože obrubníků" 0,825</t>
  </si>
  <si>
    <t>79303590</t>
  </si>
  <si>
    <t>"ŠD z podkladních vrstev" 0,371+2,596</t>
  </si>
  <si>
    <t>-1629570433</t>
  </si>
  <si>
    <t>0,328+0,051</t>
  </si>
  <si>
    <t>684603631</t>
  </si>
  <si>
    <t>SO 03.1 - Kanalizace</t>
  </si>
  <si>
    <t xml:space="preserve">    2 - Zakládání</t>
  </si>
  <si>
    <t xml:space="preserve">    3 - Svislé a kompletní konstrukce</t>
  </si>
  <si>
    <t>115001103R</t>
  </si>
  <si>
    <t>Převádění vody potrubím DN přes 150 do 250</t>
  </si>
  <si>
    <t>1451417295</t>
  </si>
  <si>
    <t>PVC potrubí v délce 6 m, opakovaně dle potřeby stavby</t>
  </si>
  <si>
    <t>vč. ucpávání přípojek a převedení do kanalizace</t>
  </si>
  <si>
    <t>115101201</t>
  </si>
  <si>
    <t>Čerpání vody na dopravní výšku do 10 m průměrný přítok do 500 l/min</t>
  </si>
  <si>
    <t>hod</t>
  </si>
  <si>
    <t>-1350182462</t>
  </si>
  <si>
    <t>Skutečný rozsah čerpání bude evido-ván v průběhu stavby ve stavebním deníku a bude fakturován dle skutečného rozsahu</t>
  </si>
  <si>
    <t>350</t>
  </si>
  <si>
    <t>115101301</t>
  </si>
  <si>
    <t>Pohotovost čerpací soupravy pro dopravní výšku do 10 m přítok do 500 l/min</t>
  </si>
  <si>
    <t>den</t>
  </si>
  <si>
    <t>206697167</t>
  </si>
  <si>
    <t>-1804210148</t>
  </si>
  <si>
    <t>"vodovod DN 100" 1,2</t>
  </si>
  <si>
    <t>"vodovod DN 80"  1,2*2</t>
  </si>
  <si>
    <t>"STL DN 80" 1,2*2</t>
  </si>
  <si>
    <t>"STL DN 4" 1,2*8</t>
  </si>
  <si>
    <t>"STL DN 100" 1,2</t>
  </si>
  <si>
    <t>"vod. přípojka DN 32" 1,2</t>
  </si>
  <si>
    <t>-2018621680</t>
  </si>
  <si>
    <t>Stoka A</t>
  </si>
  <si>
    <t>"CETIN 2x + NN" 1,1*3</t>
  </si>
  <si>
    <t>Stoka B</t>
  </si>
  <si>
    <t>"CETIN + NN+VN+VO" 1,1*4</t>
  </si>
  <si>
    <t>"CETIN" 1,1</t>
  </si>
  <si>
    <t>Hromádkova</t>
  </si>
  <si>
    <t>"VO" 1,1</t>
  </si>
  <si>
    <t>2076164174</t>
  </si>
  <si>
    <t>"Stoka A" 1,2*98,53*(2,3-0,52)</t>
  </si>
  <si>
    <t>"rozšíření pro šachty" 1,5*2,7*((2,26+2,23+2,38+2,4+2,46)-0,52)</t>
  </si>
  <si>
    <t>"Stoka B: ŠB1-ŠB3" 1,2*42,72*(2,7-0,52)</t>
  </si>
  <si>
    <t>"Stoka B: ŠB3-ŠB6" 1,2*56,28*(2,95-0,52)</t>
  </si>
  <si>
    <t>"rozšíření pro šachty" 1,5*2,7*((2,69+2,9+2,99+2,96+3,0)-0,52)</t>
  </si>
  <si>
    <t>"Hromádkova" 1,2*13,54*(2,6-0,52)</t>
  </si>
  <si>
    <t>"rozšíření pro šachty" 1,5*2,7*((2,68+2,61)-0,52)</t>
  </si>
  <si>
    <t>1400911482</t>
  </si>
  <si>
    <t>"RE vodovod DN 100" 1,2*1,0*1,0</t>
  </si>
  <si>
    <t>"RE vodovod DN 80" 1,2*1,0*1,0</t>
  </si>
  <si>
    <t>"T-Mobile" 1,2*1,0*1,0</t>
  </si>
  <si>
    <t>"STL DN 80" 1,2*1,0*1,0*2</t>
  </si>
  <si>
    <t>"NN" 1,2*1,0*1,0</t>
  </si>
  <si>
    <t>"STL přípojka DN 40" 1,2*1,0*1,0*5</t>
  </si>
  <si>
    <t>"CETIN 2x + NN" 1,2*2,0*1,0</t>
  </si>
  <si>
    <t>"STL přípojka DN 40" 1,2*1,0*1,0*4</t>
  </si>
  <si>
    <t>"CETIN + NN+VN+VO" 1,2*2,0*1,0</t>
  </si>
  <si>
    <t>"CETIN" 1,2*1,0*1,0</t>
  </si>
  <si>
    <t>"STL DN 100" 1,2*1,0*1,0</t>
  </si>
  <si>
    <t>"dov. přípojka DN 32" 1,2*1,0*1,0</t>
  </si>
  <si>
    <t>"VO" 1,1*1,0*1,0</t>
  </si>
  <si>
    <t>151101102</t>
  </si>
  <si>
    <t>Zřízení příložného pažení a rozepření stěn rýh hl přes 2 do 4 m</t>
  </si>
  <si>
    <t>239315589</t>
  </si>
  <si>
    <t>"Stoka A" 98,53*2,3*2</t>
  </si>
  <si>
    <t>"rozšíření pro šachty" 1,5*(2,26+2,23+2,38+2,4+2,46)*2</t>
  </si>
  <si>
    <t>"Stoka B: ŠB1-ŠB3" 42,72*2,7*2</t>
  </si>
  <si>
    <t>"Stoka B: ŠB3-ŠB6" 56,28*2,95*2</t>
  </si>
  <si>
    <t>"rozšíření pro šachty" 1,5*(2,69+2,9+2,99+2,96+3,0)*2</t>
  </si>
  <si>
    <t>"Hromádkova" 13,54*2,6*2</t>
  </si>
  <si>
    <t>"rozšíření pro šachty" 1,5*(2,68+2,61)*2</t>
  </si>
  <si>
    <t>151101112</t>
  </si>
  <si>
    <t>Odstranění příložného pažení a rozepření stěn rýh hl přes 2 do 4 m</t>
  </si>
  <si>
    <t>622639328</t>
  </si>
  <si>
    <t>-1065839001</t>
  </si>
  <si>
    <t>"odvoz veškeré zeminy" 641,625</t>
  </si>
  <si>
    <t>619593279</t>
  </si>
  <si>
    <t>"odvoz do 12 km" 641,625*2</t>
  </si>
  <si>
    <t>546761867</t>
  </si>
  <si>
    <t>1862889747</t>
  </si>
  <si>
    <t>641,625*1,9</t>
  </si>
  <si>
    <t>-1491921773</t>
  </si>
  <si>
    <t>"výkop" 641,625</t>
  </si>
  <si>
    <t>"lože" -25,329</t>
  </si>
  <si>
    <t>"obsyp" -160,835</t>
  </si>
  <si>
    <t>"polštář pod šachty" -8,748</t>
  </si>
  <si>
    <t>"podkladní desky pod šachty" -13,123</t>
  </si>
  <si>
    <t>"šachty" -3,14159*0,6*0,6*(2,26+2,23+2,38+2,4+2,46+2,61+2,61+2,69+2,9+2,98+2,96+3,0)</t>
  </si>
  <si>
    <t>-1995543950</t>
  </si>
  <si>
    <t>397,987*2,035 'Přepočtené koeficientem množství</t>
  </si>
  <si>
    <t>515394073</t>
  </si>
  <si>
    <t>"Stoka A" 1,2*98,53*(0,735-0,1)</t>
  </si>
  <si>
    <t>"odpočet potrubí" -3,14159*0,1675*0,1675*98,53</t>
  </si>
  <si>
    <t>"Stoka B" 1,2*42,72*(0,735-0,1)+1,2*56,28*(0,735-0,1)</t>
  </si>
  <si>
    <t>"odpočet potrubí"-3,14159*0,1675*0,1675*(42,72+56,28)</t>
  </si>
  <si>
    <t>"Hromádkova" 1,2*13,54*(0,735-0,1)</t>
  </si>
  <si>
    <t>"odpočet potrubí" -3,14159*0,1675*0,1675*13,54</t>
  </si>
  <si>
    <t>189650118</t>
  </si>
  <si>
    <t>142,231*2,035 'Přepočtené koeficientem množství</t>
  </si>
  <si>
    <t>Zakládání</t>
  </si>
  <si>
    <t>213311142</t>
  </si>
  <si>
    <t>Polštáře zhutněné pod základy ze štěrkopísku netříděného</t>
  </si>
  <si>
    <t>-1641083302</t>
  </si>
  <si>
    <t>"Stoka A" 2,7*2,7*5*0,10</t>
  </si>
  <si>
    <t>"Stoka B3" 2,7*2,7*5*0,10</t>
  </si>
  <si>
    <t>"Hromádkova" 2,7*2,7*2*0,10</t>
  </si>
  <si>
    <t>Svislé a kompletní konstrukce</t>
  </si>
  <si>
    <t>359901111</t>
  </si>
  <si>
    <t>Vyčištění stok</t>
  </si>
  <si>
    <t>-1546908674</t>
  </si>
  <si>
    <t>"Stoka A" 98,53</t>
  </si>
  <si>
    <t>"Stoka B" 99,0</t>
  </si>
  <si>
    <t>"Hromádkova" 13,54</t>
  </si>
  <si>
    <t>359901211</t>
  </si>
  <si>
    <t>Monitoring stoky jakékoli výšky na nové kanalizaci</t>
  </si>
  <si>
    <t>-1949851888</t>
  </si>
  <si>
    <t>-199355872</t>
  </si>
  <si>
    <t>"Stoka A" 1,2*13,54*0,1</t>
  </si>
  <si>
    <t>"Stoka B: ŠB1-ŠB3" 1,2*98,53*0,1</t>
  </si>
  <si>
    <t>"Stoka B: ŠB3-ŠB6" 1,2*42,72*0,1</t>
  </si>
  <si>
    <t>"Hromádkova" 1,2*56,28*0,1</t>
  </si>
  <si>
    <t>452112112</t>
  </si>
  <si>
    <t>Osazení betonových prstenců nebo rámů do malty výšky do 100 mm pod poklopy a mříže</t>
  </si>
  <si>
    <t>-1181292223</t>
  </si>
  <si>
    <t>59224184</t>
  </si>
  <si>
    <t>prstenec šachtový vyrovnávací betonový 625x120x40mm</t>
  </si>
  <si>
    <t>1908525875</t>
  </si>
  <si>
    <t>"dle D.3.06 ID KS.12" 1</t>
  </si>
  <si>
    <t>59224185</t>
  </si>
  <si>
    <t>prstenec šachtový vyrovnávací betonový 625x120x60mm</t>
  </si>
  <si>
    <t>-28740957</t>
  </si>
  <si>
    <t>"dle D.3.06 ID KS.11" 4</t>
  </si>
  <si>
    <t>59224176</t>
  </si>
  <si>
    <t>prstenec šachtový vyrovnávací betonový 625x120x80mm</t>
  </si>
  <si>
    <t>1903166756</t>
  </si>
  <si>
    <t>"dle D.3.06 ID KS.10" 5</t>
  </si>
  <si>
    <t>59224187</t>
  </si>
  <si>
    <t>prstenec šachtový vyrovnávací betonový 625x120x100mm</t>
  </si>
  <si>
    <t>1697526734</t>
  </si>
  <si>
    <t>"dle D.3.06 ID KS.09" 5</t>
  </si>
  <si>
    <t>452112122</t>
  </si>
  <si>
    <t>Osazení betonových prstenců nebo rámů do malty výšky přes 100 do 200 mm pod poklopy a mříže</t>
  </si>
  <si>
    <t>481872873</t>
  </si>
  <si>
    <t>59224188</t>
  </si>
  <si>
    <t>prstenec šachtový vyrovnávací betonový 625x120x120mm</t>
  </si>
  <si>
    <t>-1384072983</t>
  </si>
  <si>
    <t>"dle D.3.06 ID KS.08" 3</t>
  </si>
  <si>
    <t>452311131</t>
  </si>
  <si>
    <t>Podkladní desky z betonu prostého bez zvýšených nároků na prostředí tř. C 12/15 otevřený výkop</t>
  </si>
  <si>
    <t>-610065276</t>
  </si>
  <si>
    <t>"Stoka A" 2,7*2,7*5*0,15</t>
  </si>
  <si>
    <t>"Stoka B3" 2,7*2,7*5*0,15</t>
  </si>
  <si>
    <t>"Hromádkova" 2,7*2,7*2*0,15</t>
  </si>
  <si>
    <t>810391811</t>
  </si>
  <si>
    <t>Bourání stávajícího potrubí z betonu DN přes 200 do 400</t>
  </si>
  <si>
    <t>-1593789888</t>
  </si>
  <si>
    <t>"dle D.3.06 ID TR.01" 211</t>
  </si>
  <si>
    <t>812422901</t>
  </si>
  <si>
    <t>Pryžová spojka DN 300 se středovým prstencem z nerezové oceli (např. Flexseal spojka SC DN 300) - pro spojení žebrovaného PP a bet. potrubí, D+M</t>
  </si>
  <si>
    <t>CS ÚRS 2024 02</t>
  </si>
  <si>
    <t>-530711962</t>
  </si>
  <si>
    <t>"dle D.3.06 ID OM.01" 5</t>
  </si>
  <si>
    <t>871370410</t>
  </si>
  <si>
    <t>Montáž kanalizačního potrubí korugovaného SN 10 z polypropylenu DN 300</t>
  </si>
  <si>
    <t>-1900912448</t>
  </si>
  <si>
    <t>28614132</t>
  </si>
  <si>
    <t>trubka kanalizační žebrovaná PP DN 300x5000mm</t>
  </si>
  <si>
    <t>1399873702</t>
  </si>
  <si>
    <t>"dle D.3.06 ID T.01" 211</t>
  </si>
  <si>
    <t>211*1,015 'Přepočtené koeficientem množství</t>
  </si>
  <si>
    <t>877370320</t>
  </si>
  <si>
    <t>Montáž odboček na kanalizačním potrubí z PP nebo tvrdého PVC-U trub hladkých plnostěnných DN 300</t>
  </si>
  <si>
    <t>-16423085</t>
  </si>
  <si>
    <t>300200</t>
  </si>
  <si>
    <t>PP odbočka 45° DN300x200, PP žebrované x PVC hladké potrubí</t>
  </si>
  <si>
    <t>696800830</t>
  </si>
  <si>
    <t>"dle D.3.06 ID T.03" 12</t>
  </si>
  <si>
    <t>300160</t>
  </si>
  <si>
    <t>PP odbočka 45° DN300x150, PP žebrované x PVC hladké potrubí</t>
  </si>
  <si>
    <t>-1748997758</t>
  </si>
  <si>
    <t>"dle D.3.06 ID T.04" 6</t>
  </si>
  <si>
    <t>890411851</t>
  </si>
  <si>
    <t>Bourání šachet z prefabrikovaných skruží strojně obestavěného prostoru do 1,5 m3</t>
  </si>
  <si>
    <t>-858053921</t>
  </si>
  <si>
    <t>"dle D.3.06 ID TR.03" 3,14159*0,6*0,6*1,0</t>
  </si>
  <si>
    <t>890431851</t>
  </si>
  <si>
    <t>Bourání šachet z prefabrikovaných skruží strojně obestavěného prostoru přes 1,5 do 3 m3</t>
  </si>
  <si>
    <t>-473932350</t>
  </si>
  <si>
    <t>"dle D.3.06 ID TR.04" 3,14159*0,6*0,6*2,5*11</t>
  </si>
  <si>
    <t>894410102</t>
  </si>
  <si>
    <t>Osazení betonových dílců pro kanalizační šachty DN 1000 šachtové dno výšky 800 mm</t>
  </si>
  <si>
    <t>-1927686913</t>
  </si>
  <si>
    <t>1135104R</t>
  </si>
  <si>
    <t>Dno jednolité šachtové TBZ-Q.1 100/675 KOM tl. 15 cm</t>
  </si>
  <si>
    <t>-1231574228</t>
  </si>
  <si>
    <t>"dle D.3.06 ID KS.02" 2</t>
  </si>
  <si>
    <t>1135105R</t>
  </si>
  <si>
    <t>Dno jednolité šachtové TBZ-Q.1 100/775 KOM tl. 15 cm</t>
  </si>
  <si>
    <t>109743494</t>
  </si>
  <si>
    <t>"dle D.3.06 ID KS.04" 5</t>
  </si>
  <si>
    <t>894410103</t>
  </si>
  <si>
    <t>Osazení betonových dílců pro kanalizační šachty DN 1000 šachtové dno výšky 1000 mm</t>
  </si>
  <si>
    <t>-1903648555</t>
  </si>
  <si>
    <t>1135106R</t>
  </si>
  <si>
    <t>Dno jednolité šachtové TBZ-Q.1 100/825 KOM tl. 15 cm</t>
  </si>
  <si>
    <t>-1496130547</t>
  </si>
  <si>
    <t>"dle D.3.06 ID KS.01" 4</t>
  </si>
  <si>
    <t>1135107R</t>
  </si>
  <si>
    <t>Dno jednolité šachtové TBZ-Q.1 100/1005  KOM tl. 15 cm</t>
  </si>
  <si>
    <t>-1023218280</t>
  </si>
  <si>
    <t>"dle D.3.06 ID KS.03" 1</t>
  </si>
  <si>
    <t>894410211</t>
  </si>
  <si>
    <t>Osazení betonových dílců pro kanalizační šachty DN 1000 skruž rovná výšky 250 mm</t>
  </si>
  <si>
    <t>753244788</t>
  </si>
  <si>
    <t>59224066</t>
  </si>
  <si>
    <t>skruž betonová DN 1000x250 PS 100x25x12cm</t>
  </si>
  <si>
    <t>1879221255</t>
  </si>
  <si>
    <t>"dle D.3.06 ID KS.05" 5</t>
  </si>
  <si>
    <t>894410212</t>
  </si>
  <si>
    <t>Osazení betonových dílců pro kanalizační šachty DN 1000 skruž rovná výšky 500 mm</t>
  </si>
  <si>
    <t>1855047989</t>
  </si>
  <si>
    <t>59224067</t>
  </si>
  <si>
    <t>skruž betonová DN 1000x500 100x50x12cm</t>
  </si>
  <si>
    <t>1528391022</t>
  </si>
  <si>
    <t>"dle D.3.06 ID KS.06" 6</t>
  </si>
  <si>
    <t>894410213</t>
  </si>
  <si>
    <t>Osazení betonových dílců pro kanalizační šachty DN 1000 skruž rovná výšky 1000 mm</t>
  </si>
  <si>
    <t>1261864824</t>
  </si>
  <si>
    <t>59224162</t>
  </si>
  <si>
    <t>skruž betonová kanalizační se stupadly 100x100x12cm</t>
  </si>
  <si>
    <t>1637308107</t>
  </si>
  <si>
    <t>"dle D.3.06 ID KS.07" 7</t>
  </si>
  <si>
    <t>59224348</t>
  </si>
  <si>
    <t>těsnění elastomerové pro spojení šachetních dílů DN 1000</t>
  </si>
  <si>
    <t>-78292696</t>
  </si>
  <si>
    <t>"dle D.3.06 ID KS.14"30</t>
  </si>
  <si>
    <t>894410232</t>
  </si>
  <si>
    <t>Osazení betonových dílců pro kanalizační šachty DN 1000 skruž přechodová (konus)</t>
  </si>
  <si>
    <t>-459171442</t>
  </si>
  <si>
    <t>59224312</t>
  </si>
  <si>
    <t>konus betonové šachty DN 1000 kanalizační 100x62,5x58cm tl stěny 12 stupadla poplastovaná</t>
  </si>
  <si>
    <t>-1042170295</t>
  </si>
  <si>
    <t>"dle D.3.06 ID KS.13" 12</t>
  </si>
  <si>
    <t>899104112</t>
  </si>
  <si>
    <t>Osazení poklopů litinových, ocelových nebo železobetonových včetně rámů pro třídu zatížení D400, E600</t>
  </si>
  <si>
    <t>486813279</t>
  </si>
  <si>
    <t>CDRK60FYX44</t>
  </si>
  <si>
    <t>poklop šachtový třída D 400, kruhový rám 785, vstup 600mm, REXESS bez ventilace</t>
  </si>
  <si>
    <t>-1176324062</t>
  </si>
  <si>
    <t>"dle D.3.06 ID KS.15" 12</t>
  </si>
  <si>
    <t>899501221</t>
  </si>
  <si>
    <t>Stupadla do šachet ocelová s PE povlakem vidlicová pro přímé zabudování do hmoždinek</t>
  </si>
  <si>
    <t>-4079184</t>
  </si>
  <si>
    <t>-88219393</t>
  </si>
  <si>
    <t>"dle D.3.06 ID OM.03" 211</t>
  </si>
  <si>
    <t>899910201</t>
  </si>
  <si>
    <t>Výplň potrubí spádem cementopopílkovou suspenzí délky potrubí do 50 m</t>
  </si>
  <si>
    <t>1710119129</t>
  </si>
  <si>
    <t>"dle D.3.06 ID TR.02" 3,14159*0,15*0,15*41,0</t>
  </si>
  <si>
    <t>439889441</t>
  </si>
  <si>
    <t>1233191219</t>
  </si>
  <si>
    <t>"odvoz do 12 km" 88,353*11</t>
  </si>
  <si>
    <t>-1061229436</t>
  </si>
  <si>
    <t>997221862</t>
  </si>
  <si>
    <t>Poplatek za uložení na recyklační skládce (skládkovné) stavebního odpadu z armovaného betonu pod kódem 17 01 01</t>
  </si>
  <si>
    <t>377067410</t>
  </si>
  <si>
    <t>"betonové potrubí" 67,52</t>
  </si>
  <si>
    <t>"betonové šachty" 2,172+18,661</t>
  </si>
  <si>
    <t>705725589</t>
  </si>
  <si>
    <t>SO 03.2 - Oprava MK po překopech kanalizace</t>
  </si>
  <si>
    <t>-1443637347</t>
  </si>
  <si>
    <t>"TYP 2" 10,57</t>
  </si>
  <si>
    <t>951795274</t>
  </si>
  <si>
    <t>"TYP 1" 282,892</t>
  </si>
  <si>
    <t>181986299</t>
  </si>
  <si>
    <t>"Typ 2" 9,15</t>
  </si>
  <si>
    <t>"Typ 3" 4,29</t>
  </si>
  <si>
    <t>386399495</t>
  </si>
  <si>
    <t>"TYP 3 - tl. 160 mm" 4,29</t>
  </si>
  <si>
    <t>-2047453492</t>
  </si>
  <si>
    <t>"chodník" 11,38</t>
  </si>
  <si>
    <t>1172383737</t>
  </si>
  <si>
    <t>"vozovka" 175,59+207,5+17,3</t>
  </si>
  <si>
    <t>-1569116308</t>
  </si>
  <si>
    <t>400,39*2 'Přepočtené koeficientem množství</t>
  </si>
  <si>
    <t>855012463</t>
  </si>
  <si>
    <t>414823198</t>
  </si>
  <si>
    <t>"Typ 1" 282,892</t>
  </si>
  <si>
    <t>875327224</t>
  </si>
  <si>
    <t>-2080508590</t>
  </si>
  <si>
    <t>"TYp 3" 4,29</t>
  </si>
  <si>
    <t>-654955190</t>
  </si>
  <si>
    <t>"Typ 1" 394,785</t>
  </si>
  <si>
    <t>-721985273</t>
  </si>
  <si>
    <t>-1684538065</t>
  </si>
  <si>
    <t>-78661532</t>
  </si>
  <si>
    <t>1864962637</t>
  </si>
  <si>
    <t>"Typ 2" 12,89</t>
  </si>
  <si>
    <t>-1315946893</t>
  </si>
  <si>
    <t>12,89*1,03 'Přepočtené koeficientem množství</t>
  </si>
  <si>
    <t>1811405988</t>
  </si>
  <si>
    <t>"Typ 3" 7,92</t>
  </si>
  <si>
    <t>294249350</t>
  </si>
  <si>
    <t>7,92*1,03 'Přepočtené koeficientem množství</t>
  </si>
  <si>
    <t>-1859917719</t>
  </si>
  <si>
    <t>-505489932</t>
  </si>
  <si>
    <t>6,68+0,91</t>
  </si>
  <si>
    <t>265674780</t>
  </si>
  <si>
    <t>"chodník" 20,0</t>
  </si>
  <si>
    <t>1528058982</t>
  </si>
  <si>
    <t>2081396493</t>
  </si>
  <si>
    <t>-1585838971</t>
  </si>
  <si>
    <t>280194921</t>
  </si>
  <si>
    <t>"kamenivo z konstrukčních vrstev" 167,975</t>
  </si>
  <si>
    <t>-890593195</t>
  </si>
  <si>
    <t>"odvoz do 12 km" 167,975*11</t>
  </si>
  <si>
    <t>1188954074</t>
  </si>
  <si>
    <t>"beton" 4,481</t>
  </si>
  <si>
    <t>-543510295</t>
  </si>
  <si>
    <t>"odvoz do 12 km" 4,481*11</t>
  </si>
  <si>
    <t>-1177842500</t>
  </si>
  <si>
    <t>-373667383</t>
  </si>
  <si>
    <t>-751936530</t>
  </si>
  <si>
    <t>2,681+1,8</t>
  </si>
  <si>
    <t>-509934868</t>
  </si>
  <si>
    <t>"ŠD z podkladních vrstev"  164,077+3,898</t>
  </si>
  <si>
    <t>919948361</t>
  </si>
  <si>
    <t>92,09+18,418</t>
  </si>
  <si>
    <t>-224065830</t>
  </si>
  <si>
    <t>SO 04.1 - Kanalizační přípojky</t>
  </si>
  <si>
    <t>-1029037029</t>
  </si>
  <si>
    <t>"KP1-6" 0,9*2*6</t>
  </si>
  <si>
    <t>"KP8-13" 0,9*3*6</t>
  </si>
  <si>
    <t>"KP14" 0,9*2</t>
  </si>
  <si>
    <t>-1986371199</t>
  </si>
  <si>
    <t>"KP1" 1,97*0,9*(2,22-0,52)</t>
  </si>
  <si>
    <t>"KP2" 2,1*0,9*(2,38-0,52)</t>
  </si>
  <si>
    <t>"KP3" 1,4*0,9*(2,38-0,52)</t>
  </si>
  <si>
    <t>"KP4" 2,22*0,9*(2,35-0,52)</t>
  </si>
  <si>
    <t>"KP5" 2,14*0,9*(2,35-0,52)</t>
  </si>
  <si>
    <t>"KP6" 2,27*0,9*(2,39-0,52)</t>
  </si>
  <si>
    <t>"KP8" 3,49*0,9*(2,58-0,52)</t>
  </si>
  <si>
    <t>"KP9" 2,3*0,9*(2,91-0,52)</t>
  </si>
  <si>
    <t>"KP10" 2,67*0,9*(2,96-0,52)</t>
  </si>
  <si>
    <t>"KP11" 2,36*0,9*(2,98-0,52)</t>
  </si>
  <si>
    <t>"KP12" 2,04*0,9*(3,0-0,52)</t>
  </si>
  <si>
    <t>"KP13" 1,57*0,9*(3,0-0,52)</t>
  </si>
  <si>
    <t>"KP14" 7,34*0,9*(2,66-0,52)</t>
  </si>
  <si>
    <t>1629633067</t>
  </si>
  <si>
    <t>"KP1-6" 1,0*0,9*1,0*6</t>
  </si>
  <si>
    <t>"KP8-13" 1,6*0,9*1,0*6</t>
  </si>
  <si>
    <t>"KP14" 1,6*0,9*1,0</t>
  </si>
  <si>
    <t>318090317</t>
  </si>
  <si>
    <t>"KP1" 1,97*2,22*2</t>
  </si>
  <si>
    <t>"KP2" 2,1*2,38*2</t>
  </si>
  <si>
    <t>"KP3" 1,4*2,38*2</t>
  </si>
  <si>
    <t>"KP4" 2,22*2,35*2</t>
  </si>
  <si>
    <t>"KP5" 2,14*2,35*2</t>
  </si>
  <si>
    <t>"KP6" 2,27*2,39*2</t>
  </si>
  <si>
    <t>"KP8" 3,49*2,58*2</t>
  </si>
  <si>
    <t>"KP9" 2,3*2,91*2</t>
  </si>
  <si>
    <t>"KP10" 2,67*2,96*2</t>
  </si>
  <si>
    <t>"KP11" 2,36*2,98*2</t>
  </si>
  <si>
    <t>"KP12" 2,04*3,0*2</t>
  </si>
  <si>
    <t>"KP13" 1,57*3,0*2</t>
  </si>
  <si>
    <t>"KP14" 7,34*2,66*2</t>
  </si>
  <si>
    <t>-1885979547</t>
  </si>
  <si>
    <t>-1101871182</t>
  </si>
  <si>
    <t>"odvoz veškerého výkopku" 64,573</t>
  </si>
  <si>
    <t>-1631688476</t>
  </si>
  <si>
    <t>745261678</t>
  </si>
  <si>
    <t>64,573*1,9</t>
  </si>
  <si>
    <t>296015395</t>
  </si>
  <si>
    <t>"Výkop" 64,573</t>
  </si>
  <si>
    <t>"lože" -3,048</t>
  </si>
  <si>
    <t>"obsyp" -15,667</t>
  </si>
  <si>
    <t>156412468</t>
  </si>
  <si>
    <t>45,858*2,035 'Přepočtené koeficientem množství</t>
  </si>
  <si>
    <t>-1570256653</t>
  </si>
  <si>
    <t>"KP1" 1,97*(0,9*(0,614-0,1)-3,14159*0,107*0,107)</t>
  </si>
  <si>
    <t>"KP2" 2,1*(0,9*(0,614-0,1)-3,14159*0,107*0,107)</t>
  </si>
  <si>
    <t>"KP3" 1,4*(0,9*(0,614-0,1)-3,14159*0,107*0,107)</t>
  </si>
  <si>
    <t>"KP4" 2,22*(0,9*(0,614-0,1)-3,14159*0,107*0,107)</t>
  </si>
  <si>
    <t>"KP5" 2,14*(0,9*(0,614-0,1)-3,14159*0,107*0,107)</t>
  </si>
  <si>
    <t>"KP6" 2,27*(0,9*(0,614-0,1)-3,14159*0,107*0,107)</t>
  </si>
  <si>
    <t>"KP8" 3,49*(0,9*(0,614-0,1)-3,14159*0,107*0,107)</t>
  </si>
  <si>
    <t>"KP9" 2,3*(0,9*(0,614-0,1)-3,14159*0,107*0,107)</t>
  </si>
  <si>
    <t>"KP10" 2,67*(0,9*(0,614-0,1)-3,14159*0,107*0,107)</t>
  </si>
  <si>
    <t>"KP11" 2,36*(0,9*(0,614-0,1)-3,14159*0,107*0,107)</t>
  </si>
  <si>
    <t>"KP12" 2,04*(0,9*(0,614-0,1)-3,14159*0,107*0,107)</t>
  </si>
  <si>
    <t>"KP13" 1,57*(0,9*(0,614-0,1)-3,14159*0,107*0,107)</t>
  </si>
  <si>
    <t>"KP14" 7,34*(0,9*(0,614-0,1)-3,14159*0,107*0,107)</t>
  </si>
  <si>
    <t>1659887726</t>
  </si>
  <si>
    <t>14,448*2,035 'Přepočtené koeficientem množství</t>
  </si>
  <si>
    <t>903095913</t>
  </si>
  <si>
    <t>"KP1" 1,97*0,9*0,1</t>
  </si>
  <si>
    <t>"KP2" 2,1*0,9*0,1</t>
  </si>
  <si>
    <t>"KP3" 1,4*0,9*0,1</t>
  </si>
  <si>
    <t>"KP4" 2,22*0,9*0,1</t>
  </si>
  <si>
    <t>"KP5" 2,14*0,9*0,1</t>
  </si>
  <si>
    <t>"KP6" 2,27*0,9*0,1</t>
  </si>
  <si>
    <t>"KP8" 3,49*0,9*0,1</t>
  </si>
  <si>
    <t>"KP9" 2,3*0,9*0,1</t>
  </si>
  <si>
    <t>"KP10" 2,67*0,9*0,1</t>
  </si>
  <si>
    <t>"KP11" 2,36*0,9*0,1</t>
  </si>
  <si>
    <t>"KP12" 2,04*0,9*0,1</t>
  </si>
  <si>
    <t>"KP13" 1,57*0,9*0,1</t>
  </si>
  <si>
    <t>"KP14" 7,34*0,9*0,1</t>
  </si>
  <si>
    <t>1472791371</t>
  </si>
  <si>
    <t>810351811</t>
  </si>
  <si>
    <t>Bourání stávajícího potrubí z betonu DN do 200</t>
  </si>
  <si>
    <t>-1849955438</t>
  </si>
  <si>
    <t>"dle D.4.04 ID KP.05" 43,9</t>
  </si>
  <si>
    <t>812392900R</t>
  </si>
  <si>
    <t>Pružná spojka pro napojení na původní potrubí KAM nebo BET DN 200, D+M</t>
  </si>
  <si>
    <t>1178207844</t>
  </si>
  <si>
    <t>"dle D.4.04 ID KP.04" 13</t>
  </si>
  <si>
    <t>871353123</t>
  </si>
  <si>
    <t>Montáž kanalizačního potrubí hladkého plnostěnného SN 12 z PVC-U DN 200</t>
  </si>
  <si>
    <t>1873882039</t>
  </si>
  <si>
    <t>28611262</t>
  </si>
  <si>
    <t>trubka kanalizační PVC-U plnostěnná jednovrstvá DN 200x3000mm SN12</t>
  </si>
  <si>
    <t>-521392653</t>
  </si>
  <si>
    <t>"dle D.4.04 ID KP.01" 43,9</t>
  </si>
  <si>
    <t>877350310</t>
  </si>
  <si>
    <t>Montáž kolen na kanalizačním potrubí z PP nebo tvrdého PVC-U trub hladkých plnostěnných DN 200</t>
  </si>
  <si>
    <t>1339758504</t>
  </si>
  <si>
    <t>28611364</t>
  </si>
  <si>
    <t>koleno kanalizační PVC KG 200x15°</t>
  </si>
  <si>
    <t>-1226818930</t>
  </si>
  <si>
    <t>"dle D.4.04 ID KP.03 - odhad, bude upřesněno v průběhu stavby" 7</t>
  </si>
  <si>
    <t>28611365</t>
  </si>
  <si>
    <t>koleno kanalizační PVC KG 200x30°</t>
  </si>
  <si>
    <t>1766128208</t>
  </si>
  <si>
    <t>"dle D.4.04 ID KP.03 - odhad, bude upřesněno v průběhu stavby" 9</t>
  </si>
  <si>
    <t>28611366</t>
  </si>
  <si>
    <t>koleno kanalizační PVC KG 200x45°</t>
  </si>
  <si>
    <t>-1987897807</t>
  </si>
  <si>
    <t>"dle D.4.04 ID KP.02" 13</t>
  </si>
  <si>
    <t>"dle D.4.04 ID KP.03 - odhad, bude upřesněno v průběhu stavby" 10</t>
  </si>
  <si>
    <t>-266641704</t>
  </si>
  <si>
    <t>"dle D.4.04 ID KP.06" 43,9</t>
  </si>
  <si>
    <t>1390945278</t>
  </si>
  <si>
    <t>1104660966</t>
  </si>
  <si>
    <t>"odvoz do 12 km" 7,902*11</t>
  </si>
  <si>
    <t>-1599434474</t>
  </si>
  <si>
    <t>1316439450</t>
  </si>
  <si>
    <t>"betonové potrubí" 7,902</t>
  </si>
  <si>
    <t>394168156</t>
  </si>
  <si>
    <t>SO 04.2 - Oprava MK po překopech kanalizačních přípojek</t>
  </si>
  <si>
    <t>-1948757079</t>
  </si>
  <si>
    <t>"TYP 2" 18,35</t>
  </si>
  <si>
    <t>-1201478778</t>
  </si>
  <si>
    <t>"TYP 1" 7,25</t>
  </si>
  <si>
    <t>-613493964</t>
  </si>
  <si>
    <t>"Typ 2" 22,5</t>
  </si>
  <si>
    <t>"Typ 3" 1,87</t>
  </si>
  <si>
    <t>-203894048</t>
  </si>
  <si>
    <t>"TYP 3 - tl. 160 mm" 1,87</t>
  </si>
  <si>
    <t>-265377454</t>
  </si>
  <si>
    <t>"chodník" 14,12</t>
  </si>
  <si>
    <t>1930541309</t>
  </si>
  <si>
    <t>"vozovka" 9,57</t>
  </si>
  <si>
    <t>1069576495</t>
  </si>
  <si>
    <t>9,57*2 'Přepočtené koeficientem množství</t>
  </si>
  <si>
    <t>-53642511</t>
  </si>
  <si>
    <t>2046283958</t>
  </si>
  <si>
    <t>"Typ 1" 7,25</t>
  </si>
  <si>
    <t>-487944225</t>
  </si>
  <si>
    <t>-1081676531</t>
  </si>
  <si>
    <t>"TYp 3" 1,87</t>
  </si>
  <si>
    <t>-2043075884</t>
  </si>
  <si>
    <t>"Typ 1" 10,29</t>
  </si>
  <si>
    <t>200561263</t>
  </si>
  <si>
    <t>-1463989290</t>
  </si>
  <si>
    <t>786335424</t>
  </si>
  <si>
    <t>224668727</t>
  </si>
  <si>
    <t>"Typ 2" 30,12</t>
  </si>
  <si>
    <t>-1767201295</t>
  </si>
  <si>
    <t>30,12*1,03 'Přepočtené koeficientem množství</t>
  </si>
  <si>
    <t>-953365168</t>
  </si>
  <si>
    <t>"Typ 3" 2,93</t>
  </si>
  <si>
    <t>1253501227</t>
  </si>
  <si>
    <t>2,93*1,03 'Přepočtené koeficientem množství</t>
  </si>
  <si>
    <t>-999372494</t>
  </si>
  <si>
    <t>-565073461</t>
  </si>
  <si>
    <t>1388855114</t>
  </si>
  <si>
    <t>"chodník" 20</t>
  </si>
  <si>
    <t>2033395044</t>
  </si>
  <si>
    <t>2107644386</t>
  </si>
  <si>
    <t>-1072488922</t>
  </si>
  <si>
    <t>1988418791</t>
  </si>
  <si>
    <t>"kamenivo z konstrukčních vrstev" 11,272</t>
  </si>
  <si>
    <t>-1962810244</t>
  </si>
  <si>
    <t>"odvoz do 12 km" 11,272*11</t>
  </si>
  <si>
    <t>-240190350</t>
  </si>
  <si>
    <t>"beton" 1,994</t>
  </si>
  <si>
    <t>1230495776</t>
  </si>
  <si>
    <t>"odvoz do 12 km" 1,994*11</t>
  </si>
  <si>
    <t>1487570030</t>
  </si>
  <si>
    <t>-372676973</t>
  </si>
  <si>
    <t>-651663364</t>
  </si>
  <si>
    <t>1,169+0,825</t>
  </si>
  <si>
    <t>1371102550</t>
  </si>
  <si>
    <t>"ŠD z podkladních vrstev" 4,205+7,067</t>
  </si>
  <si>
    <t>-2116892027</t>
  </si>
  <si>
    <t>2,201+0,44</t>
  </si>
  <si>
    <t>1384012327</t>
  </si>
  <si>
    <t>VRN - Vedlejší rozpočtové náklady</t>
  </si>
  <si>
    <t xml:space="preserve">    1.1.1 - Zřízení, údržba a odstranění prostor dodavatele</t>
  </si>
  <si>
    <t xml:space="preserve">    1.1.3 - Zabezpečení podm. dle Plánu bezpečnosti práce</t>
  </si>
  <si>
    <t xml:space="preserve">    1.1.4 - Geodetické vytyčení stavby</t>
  </si>
  <si>
    <t xml:space="preserve">    1.1.5 - Zajištění čištění komunikací </t>
  </si>
  <si>
    <t xml:space="preserve">    1.1.9 - Projednání podmínek s majiteli pozemků </t>
  </si>
  <si>
    <t xml:space="preserve">    1.2.1 - Informační tabule</t>
  </si>
  <si>
    <t xml:space="preserve">    1.3.10 - Kompletační činnost</t>
  </si>
  <si>
    <t xml:space="preserve">    1.3.11 - Dopravně inženýrská opatření</t>
  </si>
  <si>
    <t xml:space="preserve">    1.3.12 - Fotodokumentace stavby</t>
  </si>
  <si>
    <t xml:space="preserve">    1.3.13 - Obnova povrchů komunikací</t>
  </si>
  <si>
    <t xml:space="preserve">    1.3.15 - Geolog</t>
  </si>
  <si>
    <t xml:space="preserve">    1.3.16 - Archeologický průzkum</t>
  </si>
  <si>
    <t xml:space="preserve">    1.3.2 - Havarijní  plán stavby</t>
  </si>
  <si>
    <t xml:space="preserve">    1.3.4 - Geodetické zaměření skutečného provedení  stavby</t>
  </si>
  <si>
    <t xml:space="preserve">    1.3.5 - Dokumentace realizační, dílenská, technologické postupy</t>
  </si>
  <si>
    <t xml:space="preserve">    1.3.6 - Dokumentace skutečného provedení stavby</t>
  </si>
  <si>
    <t xml:space="preserve">    1.3.8 - Zkoušky</t>
  </si>
  <si>
    <t xml:space="preserve">    1.3.9 - Koordinační a inženýrská činnost</t>
  </si>
  <si>
    <t xml:space="preserve">    1.4.1 - Pasportizace stávajících objektů</t>
  </si>
  <si>
    <t xml:space="preserve">    1.6.1 - Ostatní</t>
  </si>
  <si>
    <t xml:space="preserve">    1.7.1 - Provoz investora, třetích osob</t>
  </si>
  <si>
    <t>1.1.1</t>
  </si>
  <si>
    <t>Zřízení, údržba a odstranění prostor dodavatele</t>
  </si>
  <si>
    <t>1.1.1.1</t>
  </si>
  <si>
    <t>ZS zhotovitele</t>
  </si>
  <si>
    <t>1706107726</t>
  </si>
  <si>
    <t>Poznámka k položce:</t>
  </si>
  <si>
    <t>- skutečné náklady budou rozděleny mezi investory v poměru 60 % : 40 % (VST - Město Tábor)</t>
  </si>
  <si>
    <t>1.1.3</t>
  </si>
  <si>
    <t>Zabezpečení podm. dle Plánu bezpečnosti práce</t>
  </si>
  <si>
    <t>1.1.3.1</t>
  </si>
  <si>
    <t>Provizorní přechody pro pěší a přejezdy</t>
  </si>
  <si>
    <t>Kpl</t>
  </si>
  <si>
    <t>1186324269</t>
  </si>
  <si>
    <t>1.1.3.2</t>
  </si>
  <si>
    <t>Provizorní ohrazení všech výkopů</t>
  </si>
  <si>
    <t>879855646</t>
  </si>
  <si>
    <t>1.1.4</t>
  </si>
  <si>
    <t>Geodetické vytyčení stavby</t>
  </si>
  <si>
    <t>1.1.4.1</t>
  </si>
  <si>
    <t>Náklady na vytýčení všech inženýrských sítí na staveništi u jednotlivých správců a majitelů, před zahájením stavebních prací</t>
  </si>
  <si>
    <t>209181847</t>
  </si>
  <si>
    <t>1.1.4.2</t>
  </si>
  <si>
    <t>Náklady na vytýčení celé stavby před zahájením stavebních prací</t>
  </si>
  <si>
    <t>1454848635</t>
  </si>
  <si>
    <t>1.1.4.3</t>
  </si>
  <si>
    <t>Náklady na provedení ručních kopaných sond pro zjištění podzemních sítí při zaměřování</t>
  </si>
  <si>
    <t>-851165880</t>
  </si>
  <si>
    <t>1.1.5</t>
  </si>
  <si>
    <t xml:space="preserve">Zajištění čištění komunikací </t>
  </si>
  <si>
    <t>1.1.5.1</t>
  </si>
  <si>
    <t>Čistění komunikací</t>
  </si>
  <si>
    <t>1340980758</t>
  </si>
  <si>
    <t>1.1.9</t>
  </si>
  <si>
    <t xml:space="preserve">Projednání podmínek s majiteli pozemků </t>
  </si>
  <si>
    <t>1.1.9.1</t>
  </si>
  <si>
    <t>Náklady na zajištění vstupu na pozemky majitelů a protokolární předání pozemků po ukončení stavby jejim vlastníkům</t>
  </si>
  <si>
    <t>-635264159</t>
  </si>
  <si>
    <t>1.1.9.2</t>
  </si>
  <si>
    <t>Náklady na projednání a zajištění připojení nemovitostí, vč. protokolárního předání přepojení přípojek jejim vlastníkům</t>
  </si>
  <si>
    <t>1131375934</t>
  </si>
  <si>
    <t>100 % VST</t>
  </si>
  <si>
    <t>1.1.9.3</t>
  </si>
  <si>
    <t>Potřebná povolení a souhlasy</t>
  </si>
  <si>
    <t>125311804</t>
  </si>
  <si>
    <t>1.2.1</t>
  </si>
  <si>
    <t>Informační tabule</t>
  </si>
  <si>
    <t>1.2.1.1</t>
  </si>
  <si>
    <t>Informační tabule 1500x1000mm</t>
  </si>
  <si>
    <t>ks</t>
  </si>
  <si>
    <t>-1748712926</t>
  </si>
  <si>
    <t>1.3.10</t>
  </si>
  <si>
    <t>Kompletační činnost</t>
  </si>
  <si>
    <t>1.3.10.1</t>
  </si>
  <si>
    <t>Kompletační činnost zhotovitele stavby a příprava k odevzdání stavby zadavateli</t>
  </si>
  <si>
    <t>-729701232</t>
  </si>
  <si>
    <t>1.3.11</t>
  </si>
  <si>
    <t>Dopravně inženýrská opatření</t>
  </si>
  <si>
    <t>1.3.11.1</t>
  </si>
  <si>
    <t>Náklady na aktualizaci, projednání a schválení projektu přechodného dopravního značení pro jednotlivé etapy realizace stavby, vč. její odsouhlašení PI ČR, odboru dopravy</t>
  </si>
  <si>
    <t>-1483666316</t>
  </si>
  <si>
    <t>1.3.11.2</t>
  </si>
  <si>
    <t>Dočasné dopravní značení vč. dopravních značek, vč. vodorovného značení, jejich osazení, přesuny a následného odstranění, převzetí komunikace jejich správci</t>
  </si>
  <si>
    <t>-1287778619</t>
  </si>
  <si>
    <t>1.3.11.4</t>
  </si>
  <si>
    <t>Náklady na spravní poplatky + poplatky na zábor v rámci stavby</t>
  </si>
  <si>
    <t>-1921872068</t>
  </si>
  <si>
    <t>1.3.12</t>
  </si>
  <si>
    <t>Fotodokumentace stavby</t>
  </si>
  <si>
    <t>1.3.12.1</t>
  </si>
  <si>
    <t>Náklady na fotodokumentaci postupu prací při provádění stavby</t>
  </si>
  <si>
    <t>806157004</t>
  </si>
  <si>
    <t>1.3.13</t>
  </si>
  <si>
    <t>Obnova povrchů komunikací</t>
  </si>
  <si>
    <t>1.2.13.1</t>
  </si>
  <si>
    <t>Náklady na obnovu povrchu komunikací využívaných pro dopravu v rámci stavby (staveniště, skládky, meziskládky, ZS) a ploch v obvodu staveniště tak, aby je předal jejích správcům min. ve stavu, v jakém byly před zahájením stavby.</t>
  </si>
  <si>
    <t>-724617370</t>
  </si>
  <si>
    <t>1.3.15</t>
  </si>
  <si>
    <t>Geolog</t>
  </si>
  <si>
    <t>1.3.15.1</t>
  </si>
  <si>
    <t>Náklady na geologa a geotechnika stavby</t>
  </si>
  <si>
    <t>1034353098</t>
  </si>
  <si>
    <t>1.3.16</t>
  </si>
  <si>
    <t>Archeologický průzkum</t>
  </si>
  <si>
    <t>Náklady na zajištění odborného archeologického dohledu</t>
  </si>
  <si>
    <t>-139344747</t>
  </si>
  <si>
    <t>1.3.2</t>
  </si>
  <si>
    <t>Havarijní  plán stavby</t>
  </si>
  <si>
    <t>1.3.2.1</t>
  </si>
  <si>
    <t>Náklady na zpracování, projednání a schválení havarijního plánu stavby</t>
  </si>
  <si>
    <t>-1436909876</t>
  </si>
  <si>
    <t>1.3.4</t>
  </si>
  <si>
    <t>Geodetické zaměření skutečného provedení  stavby</t>
  </si>
  <si>
    <t>1.3.4.1</t>
  </si>
  <si>
    <t>618657145</t>
  </si>
  <si>
    <t>1.3.4.2</t>
  </si>
  <si>
    <t>Vyhotovení geometrických plánů pro rozdělení pozemků a geometrických plánů s vyznačením věcných břemen pro vklady do katastru nemovitosti</t>
  </si>
  <si>
    <t>-740379330</t>
  </si>
  <si>
    <t>1.3.5</t>
  </si>
  <si>
    <t>Dokumentace realizační, dílenská, technologické postupy</t>
  </si>
  <si>
    <t>1.3.5.3</t>
  </si>
  <si>
    <t>Technologické postupy</t>
  </si>
  <si>
    <t>1744526729</t>
  </si>
  <si>
    <t>1.3.6</t>
  </si>
  <si>
    <t>Dokumentace skutečného provedení stavby</t>
  </si>
  <si>
    <t>1.3.6.1</t>
  </si>
  <si>
    <t>255525342</t>
  </si>
  <si>
    <t>1.3.8</t>
  </si>
  <si>
    <t>Zkoušky</t>
  </si>
  <si>
    <t>1.3.8.1</t>
  </si>
  <si>
    <t>Náklady na provedení zkoušek hutnění obysypu a zásypu a únosnosti zemní pláně, vč. vypracování záznamu o zkoušce, zkoušky budou prováděné podle příslušných ČSN a EN</t>
  </si>
  <si>
    <t>1525091275</t>
  </si>
  <si>
    <t>1.3.8.2</t>
  </si>
  <si>
    <t>Náklady na laboratorní zkoušky vody - provedení bakteriologické zkoušky pro vodovody</t>
  </si>
  <si>
    <t>469090603</t>
  </si>
  <si>
    <t>1.3.8.6</t>
  </si>
  <si>
    <t>Revize hydrantů po ukončení stavby, vč. vypracování protokolu</t>
  </si>
  <si>
    <t>332565827</t>
  </si>
  <si>
    <t>1.3.9</t>
  </si>
  <si>
    <t>Koordinační a inženýrská činnost</t>
  </si>
  <si>
    <t>1.3.9.1</t>
  </si>
  <si>
    <t>-146562892</t>
  </si>
  <si>
    <t>1.3.9.2</t>
  </si>
  <si>
    <t>Součinnost provozovatele vodovodu a kanalizace -  manipulace na síti prováděné Čevakem</t>
  </si>
  <si>
    <t>2135280097</t>
  </si>
  <si>
    <t>1.4.1</t>
  </si>
  <si>
    <t>Pasportizace stávajících objektů</t>
  </si>
  <si>
    <t>1.4.1.1</t>
  </si>
  <si>
    <t>Pasportizace zpevněných ploch včetně typů dlažby a jiných zpevnění povrchů na hranicích veřejných a soukromých pozemků a na soukromých pozemcích, včetně konzultace s majiteli jednotlivých dotčených nemovitostí ohledně upřesnění trasy kanalizačních přípoje</t>
  </si>
  <si>
    <t>1374684308</t>
  </si>
  <si>
    <t>1.4.1.2</t>
  </si>
  <si>
    <t>Pasportizace stávajících nemovitostí v obvodu a blízkosti navrhovaného staveniště (veřejné a soukromé pozemky)</t>
  </si>
  <si>
    <t>-1858392633</t>
  </si>
  <si>
    <t>1.4.1.3</t>
  </si>
  <si>
    <t>Pasportizace zatravněných ploch na veřejných a soukromých pozemcích v obvodu a blízkosti navrhovaného staveniště</t>
  </si>
  <si>
    <t>-1312650334</t>
  </si>
  <si>
    <t>1.4.1.4</t>
  </si>
  <si>
    <t>Pasportizace vzrostlé zeleně (stromy, keře atd.) na veřejných a soukromých pozemcích v obvodu a blízkosti navrhovaného staveniště</t>
  </si>
  <si>
    <t>-935058824</t>
  </si>
  <si>
    <t>1.4.1.5</t>
  </si>
  <si>
    <t>Pasportizace přístavků a dalších drobných staveb (bazény, kůlny, altánky atd.) v obvodu a blízkosti navrhovaného staveniště</t>
  </si>
  <si>
    <t>193017175</t>
  </si>
  <si>
    <t>1.4.1.6</t>
  </si>
  <si>
    <t>Pasportizace oplocení pozemků v obvodu a blízkosti navrhovaného staveniště (veřejné a soukromé pozemky)</t>
  </si>
  <si>
    <t>-1511620206</t>
  </si>
  <si>
    <t>1.4.1.7</t>
  </si>
  <si>
    <t>Pasportizace drážního vybavení a zabezpečení</t>
  </si>
  <si>
    <t>1544543187</t>
  </si>
  <si>
    <t>1.4.1.8</t>
  </si>
  <si>
    <t>Pasportizace hladiny ve stávajících studních před zahájením stavby a v průběhu stavby</t>
  </si>
  <si>
    <t>1647946948</t>
  </si>
  <si>
    <t>1.6.1</t>
  </si>
  <si>
    <t>Ostatní</t>
  </si>
  <si>
    <t>1.6.1.13</t>
  </si>
  <si>
    <t>Plnění požadavků uvedených článku III. odst. 3.1 Smlouvy o dílo</t>
  </si>
  <si>
    <t>-1928356675</t>
  </si>
  <si>
    <t>1.6.1.3</t>
  </si>
  <si>
    <t>Náhradní zásobování vodou po dobu přepojování vodovodních řadů a přípojek, vč zajištění cisteren</t>
  </si>
  <si>
    <t>-885004914</t>
  </si>
  <si>
    <t>řešení dle kapitol 5.3 a 5.4 technické zprávy D.1.1</t>
  </si>
  <si>
    <t>vč. všech tvarovek, výkopů</t>
  </si>
  <si>
    <t>dle D.06 ID PV.03</t>
  </si>
  <si>
    <t>dle D.1.06 ID PV.02 - 50 m</t>
  </si>
  <si>
    <t>dle D.1.06 ID PV.01 110,0 ,0</t>
  </si>
  <si>
    <t>1.6.1.4</t>
  </si>
  <si>
    <t>Bankovní záruky a pojištění</t>
  </si>
  <si>
    <t>-1091448566</t>
  </si>
  <si>
    <t>1.7.1</t>
  </si>
  <si>
    <t>Provoz investora, třetích osob</t>
  </si>
  <si>
    <t>1.7.1.1</t>
  </si>
  <si>
    <t>-689083372</t>
  </si>
  <si>
    <t>SO 101 - Místní komunikace</t>
  </si>
  <si>
    <t>06676359</t>
  </si>
  <si>
    <t>ING. JAN ŠLESINGER</t>
  </si>
  <si>
    <t xml:space="preserve">    5A - Sanace podloží</t>
  </si>
  <si>
    <t>PSV - Práce a dodávky PSV</t>
  </si>
  <si>
    <t xml:space="preserve">    711 - Izolace proti vodě, vlhkosti a plynům</t>
  </si>
  <si>
    <t>M - Práce a dodávky M</t>
  </si>
  <si>
    <t xml:space="preserve">    46-M - Zemní práce při extr.mont.pracích</t>
  </si>
  <si>
    <t>113106134</t>
  </si>
  <si>
    <t>Rozebrání dlažeb ze zámkových dlaždic komunikací pro pěší strojně pl do 50 m2</t>
  </si>
  <si>
    <t>90761384</t>
  </si>
  <si>
    <t>13,6+27,25</t>
  </si>
  <si>
    <t>-1525125578</t>
  </si>
  <si>
    <t>201,0</t>
  </si>
  <si>
    <t>"odpočet ze souběžné stavby" -(9,09+10,57+18,35)</t>
  </si>
  <si>
    <t>113107162</t>
  </si>
  <si>
    <t>Odstranění podkladu z kameniva drceného tl přes 100 do 200 mm strojně pl přes 50 do 200 m2</t>
  </si>
  <si>
    <t>2007883746</t>
  </si>
  <si>
    <t>"chodník z asfaltu,  drobných kostek, zámk. dlažby" 149,15+162,99+13,6+27,25</t>
  </si>
  <si>
    <t>113107224</t>
  </si>
  <si>
    <t>Odstranění podkladu z kameniva drceného tl přes 300 do 400 mm strojně pl přes 200 m2</t>
  </si>
  <si>
    <t>-1328234731</t>
  </si>
  <si>
    <t>2034730585</t>
  </si>
  <si>
    <t>"chodník" 178,0</t>
  </si>
  <si>
    <t>"odpočet ze souběžné stavby" -(3,35+11,38+14,12)</t>
  </si>
  <si>
    <t>113154548</t>
  </si>
  <si>
    <t>Frézování živičného krytu tl 100 mm pruh š přes 1 m pl přes 500 do 2000 m2</t>
  </si>
  <si>
    <t>-1385943666</t>
  </si>
  <si>
    <t>"komunikace" 1365,0</t>
  </si>
  <si>
    <t>"odpočet ze souběžné stavby" -(252,8+0,16+400,39+9,57)</t>
  </si>
  <si>
    <t>1190192803</t>
  </si>
  <si>
    <t>1365,0*2</t>
  </si>
  <si>
    <t>169676875</t>
  </si>
  <si>
    <t>"žulové obruby" 220,0</t>
  </si>
  <si>
    <t>"odpočet ze souběžné stavby" -(11,0+24,0+11,0)</t>
  </si>
  <si>
    <t>131251105</t>
  </si>
  <si>
    <t>Hloubení jam nezapažených v hornině třídy těžitelnosti I skupiny 3 objemu do 1000 m3 strojně</t>
  </si>
  <si>
    <t>-1066019209</t>
  </si>
  <si>
    <t>-1243630208</t>
  </si>
  <si>
    <t>"odvoz veškeré zeminy" 740,0</t>
  </si>
  <si>
    <t>-1844343296</t>
  </si>
  <si>
    <t>"odvoz do 12 km" 740,0*2</t>
  </si>
  <si>
    <t>-1392328532</t>
  </si>
  <si>
    <t>-1228866580</t>
  </si>
  <si>
    <t>650,0*1,8</t>
  </si>
  <si>
    <t>181152302</t>
  </si>
  <si>
    <t>Úprava pláně pro silnice a dálnice v zářezech se zhutněním</t>
  </si>
  <si>
    <t>-484617737</t>
  </si>
  <si>
    <t>"KV I" 1290,0</t>
  </si>
  <si>
    <t>"KV II" 470,0</t>
  </si>
  <si>
    <t>"KV III" 129,0</t>
  </si>
  <si>
    <t>219991113</t>
  </si>
  <si>
    <t>Položení chráničky z plastových trubek DN přes 50 do 100 mm</t>
  </si>
  <si>
    <t>1697887489</t>
  </si>
  <si>
    <t>34571354</t>
  </si>
  <si>
    <t>trubka elektroinstalační ohebná dvouplášťová korugovaná HDPE (chránička) D 75/90mm</t>
  </si>
  <si>
    <t>-761570205</t>
  </si>
  <si>
    <t>70*1,05 'Přepočtené koeficientem množství</t>
  </si>
  <si>
    <t>-1465389083</t>
  </si>
  <si>
    <t>"odpočet ze souběžné stavby" -513,61</t>
  </si>
  <si>
    <t>-1247976711</t>
  </si>
  <si>
    <t>"odpočet ze souběžné stavby" -465,12</t>
  </si>
  <si>
    <t>1176138537</t>
  </si>
  <si>
    <t>"odpočet ze souběžné stavby" -6,41</t>
  </si>
  <si>
    <t>1875563956</t>
  </si>
  <si>
    <t>"KV I" 1290</t>
  </si>
  <si>
    <t>"odpočet ze souběžné stavby" - 655,56</t>
  </si>
  <si>
    <t>-2040485688</t>
  </si>
  <si>
    <t>"odpočet ze souběžné stavby" -655,56</t>
  </si>
  <si>
    <t>1045465073</t>
  </si>
  <si>
    <t>1731296127</t>
  </si>
  <si>
    <t>596211111</t>
  </si>
  <si>
    <t>Kladení zámkové dlažby komunikací pro pěší ručně tl 60 mm skupiny A pl přes 50 do 100 m2</t>
  </si>
  <si>
    <t>1031410421</t>
  </si>
  <si>
    <t>"odpočet ze souběžné stavby" -64,51</t>
  </si>
  <si>
    <t>-1103120944</t>
  </si>
  <si>
    <t>460*1,02 'Přepočtené koeficientem množství</t>
  </si>
  <si>
    <t>59245006</t>
  </si>
  <si>
    <t>dlažba pro nevidomé betonová 200x100mm tl 60mm barevná</t>
  </si>
  <si>
    <t>1029621984</t>
  </si>
  <si>
    <t>10*1,02 'Přepočtené koeficientem množství</t>
  </si>
  <si>
    <t>739307810</t>
  </si>
  <si>
    <t>"odpočet ze souběžné stavby" -10,85</t>
  </si>
  <si>
    <t>1494014245</t>
  </si>
  <si>
    <t>95*1,02 'Přepočtené koeficientem množství</t>
  </si>
  <si>
    <t>59245226</t>
  </si>
  <si>
    <t>dlažba pro nevidomé betonová 200x100mm tl 80mm barevná</t>
  </si>
  <si>
    <t>-778967826</t>
  </si>
  <si>
    <t>29*1,02 'Přepočtené koeficientem množství</t>
  </si>
  <si>
    <t>VL8C02</t>
  </si>
  <si>
    <t>VODÍCÍ LINIE/8CM ČERVENÁ</t>
  </si>
  <si>
    <t>-123212832</t>
  </si>
  <si>
    <t>5*1,02 'Přepočtené koeficientem množství</t>
  </si>
  <si>
    <t>597071101R</t>
  </si>
  <si>
    <t>Liniový žlab polymerbeton š. 250 mm, s rámem, mříží (včetně vpusti a revizního kusu)</t>
  </si>
  <si>
    <t>-1244985665</t>
  </si>
  <si>
    <t>5A</t>
  </si>
  <si>
    <t>Sanace podloží</t>
  </si>
  <si>
    <t>131251104</t>
  </si>
  <si>
    <t>Hloubení jam nezapažených v hornině třídy těžitelnosti I skupiny 3 objem do 500 m3 strojně</t>
  </si>
  <si>
    <t>876808072</t>
  </si>
  <si>
    <t>1290,0*0,3</t>
  </si>
  <si>
    <t>1444772051</t>
  </si>
  <si>
    <t>919726122</t>
  </si>
  <si>
    <t>Geotextilie pro ochranu, separaci a filtraci netkaná měrná hm přes 200 do 300 g/m2</t>
  </si>
  <si>
    <t>1879725525</t>
  </si>
  <si>
    <t>765196830</t>
  </si>
  <si>
    <t>"odvoz veškeré zeminy" 387,0</t>
  </si>
  <si>
    <t>-2087647144</t>
  </si>
  <si>
    <t>"odvoz do 12 km" 387,0*2</t>
  </si>
  <si>
    <t>-1307318321</t>
  </si>
  <si>
    <t>1393123284</t>
  </si>
  <si>
    <t>387,0*1,8</t>
  </si>
  <si>
    <t>-673494071</t>
  </si>
  <si>
    <t>58981122R</t>
  </si>
  <si>
    <t>vhodný zásypový materiál (recyklát betonový nebo ŠD, frakce 0/32)</t>
  </si>
  <si>
    <t>1289415694</t>
  </si>
  <si>
    <t>387,0*2,035</t>
  </si>
  <si>
    <t>914001121R</t>
  </si>
  <si>
    <t>Montáž svislé dopravní značky do velikosti 1 m2 objímkami na sloupek nebo konzolu</t>
  </si>
  <si>
    <t>-1272832198</t>
  </si>
  <si>
    <t>914001191R</t>
  </si>
  <si>
    <t>Přesunutí svislé dopravní značky, vč. bet. patky, zemních prací</t>
  </si>
  <si>
    <t>1898799036</t>
  </si>
  <si>
    <t>-1229475030</t>
  </si>
  <si>
    <t>966006132R</t>
  </si>
  <si>
    <t>Odstranění doprav.značek se sloupky, s bet.patkami</t>
  </si>
  <si>
    <t>-729978297</t>
  </si>
  <si>
    <t>915111121</t>
  </si>
  <si>
    <t>Vodorovné dopravní značení dělící čáry přerušované š 125 mm základní bílá barva</t>
  </si>
  <si>
    <t>1003588965</t>
  </si>
  <si>
    <t>915121121</t>
  </si>
  <si>
    <t>Vodorovné dopravní značení vodící čáry přerušované š 250 mm základní bílá barva</t>
  </si>
  <si>
    <t>1055834758</t>
  </si>
  <si>
    <t>-749800048</t>
  </si>
  <si>
    <t>"obruba 100/15/30" 250</t>
  </si>
  <si>
    <t>"obruba 100/15/25" 230</t>
  </si>
  <si>
    <t>"obruba 100/15/15" 70</t>
  </si>
  <si>
    <t>"obruba náběhová pravá" 16</t>
  </si>
  <si>
    <t>"obruba náběhová levá" 17</t>
  </si>
  <si>
    <t>59217034</t>
  </si>
  <si>
    <t>obrubník silniční betonový 1000x150x300mm</t>
  </si>
  <si>
    <t>-1164181283</t>
  </si>
  <si>
    <t>250*1,02 'Přepočtené koeficientem množství</t>
  </si>
  <si>
    <t>59217029</t>
  </si>
  <si>
    <t>obrubník silniční betonový nájezdový 1000x150x150mm</t>
  </si>
  <si>
    <t>839809008</t>
  </si>
  <si>
    <t>70*1,02 'Přepočtené koeficientem množství</t>
  </si>
  <si>
    <t>59217031</t>
  </si>
  <si>
    <t>obrubník silniční betonový 1000x150x250mm</t>
  </si>
  <si>
    <t>147500016</t>
  </si>
  <si>
    <t>230*1,02 'Přepočtené koeficientem množství</t>
  </si>
  <si>
    <t>59217030</t>
  </si>
  <si>
    <t>obrubník silniční betonový přechodový 1000x150x150-250mm</t>
  </si>
  <si>
    <t>1265271356</t>
  </si>
  <si>
    <t>"levá" 17</t>
  </si>
  <si>
    <t>"pravá" 16</t>
  </si>
  <si>
    <t>33*1,02 'Přepočtené koeficientem množství</t>
  </si>
  <si>
    <t>916231213</t>
  </si>
  <si>
    <t>Osazení chodníkového obrubníku betonového stojatého s boční opěrou do lože z betonu prostého</t>
  </si>
  <si>
    <t>590905480</t>
  </si>
  <si>
    <t>59217019</t>
  </si>
  <si>
    <t>obrubník betonový chodníkový 1000x100x200mm</t>
  </si>
  <si>
    <t>843139147</t>
  </si>
  <si>
    <t>40*1,02 'Přepočtené koeficientem množství</t>
  </si>
  <si>
    <t>916991121</t>
  </si>
  <si>
    <t>Lože pod obrubníky, krajníky nebo obruby z dlažebních kostek z betonu prostého</t>
  </si>
  <si>
    <t>-1716343186</t>
  </si>
  <si>
    <t>583,0*0,035</t>
  </si>
  <si>
    <t>40,0*0,025</t>
  </si>
  <si>
    <t>-1652224225</t>
  </si>
  <si>
    <t>435015286</t>
  </si>
  <si>
    <t>"žulové obruby, pro předání městu" 220,0</t>
  </si>
  <si>
    <t>1035090232</t>
  </si>
  <si>
    <t>1637950512</t>
  </si>
  <si>
    <t>"odvoz do 12 km" 509,573*11</t>
  </si>
  <si>
    <t>-527196469</t>
  </si>
  <si>
    <t>-164962478</t>
  </si>
  <si>
    <t>"odvoz do 12 km" 10,621*11</t>
  </si>
  <si>
    <t>1244830268</t>
  </si>
  <si>
    <t>1850103663</t>
  </si>
  <si>
    <t>10,621</t>
  </si>
  <si>
    <t>-1932490994</t>
  </si>
  <si>
    <t>"ŠD z podkladních vrstev"  102,367+407,206</t>
  </si>
  <si>
    <t>1422679313</t>
  </si>
  <si>
    <t>14,617+161,478+62,79</t>
  </si>
  <si>
    <t>Odvoz očištěných kostek, obrub na mezideponii města Tábor do 5 km, vč. naložení, složení</t>
  </si>
  <si>
    <t>96455686</t>
  </si>
  <si>
    <t>52,157+35,67</t>
  </si>
  <si>
    <t>1254819018</t>
  </si>
  <si>
    <t>PSV</t>
  </si>
  <si>
    <t>Práce a dodávky PSV</t>
  </si>
  <si>
    <t>711</t>
  </si>
  <si>
    <t>Izolace proti vodě, vlhkosti a plynům</t>
  </si>
  <si>
    <t>711161212</t>
  </si>
  <si>
    <t>Izolace proti zemní vlhkosti nopovou fólií svislá, výška nopu 8,0 mm, tl do 0,6 mm</t>
  </si>
  <si>
    <t>-394289431</t>
  </si>
  <si>
    <t>240,0*0,5</t>
  </si>
  <si>
    <t>711161383</t>
  </si>
  <si>
    <t>Izolace proti zemní vlhkosti nopovou fólií ukončení horní lištou</t>
  </si>
  <si>
    <t>-286986457</t>
  </si>
  <si>
    <t>998711101</t>
  </si>
  <si>
    <t>Přesun hmot tonážní pro izolace proti vodě, vlhkosti a plynům v objektech v do 6 m</t>
  </si>
  <si>
    <t>942521493</t>
  </si>
  <si>
    <t>Práce a dodávky M</t>
  </si>
  <si>
    <t>46-M</t>
  </si>
  <si>
    <t>Zemní práce při extr.mont.pracích</t>
  </si>
  <si>
    <t>460752111</t>
  </si>
  <si>
    <t>Osazení kabelových kanálů do rýhy ze žlabů plastových šířky do 10 cm</t>
  </si>
  <si>
    <t>1856052757</t>
  </si>
  <si>
    <t>34575131</t>
  </si>
  <si>
    <t>žlab kabelový s víkem PVC (100x100)</t>
  </si>
  <si>
    <t>128</t>
  </si>
  <si>
    <t>-2061571031</t>
  </si>
  <si>
    <t>SO 310 - Uliční vpusti a dešťové svody</t>
  </si>
  <si>
    <t xml:space="preserve">    764 - Konstrukce klempířské</t>
  </si>
  <si>
    <t>132251254</t>
  </si>
  <si>
    <t>Hloubení rýh nezapažených š do 2000 mm v hornině třídy těžitelnosti I skupiny 3 objem do 500 m3 strojně</t>
  </si>
  <si>
    <t>-1823898269</t>
  </si>
  <si>
    <t>132254203</t>
  </si>
  <si>
    <t>Hloubení zapažených rýh š do 2000 mm v hornině třídy těžitelnosti I skupiny 3 objem do 100 m3</t>
  </si>
  <si>
    <t>-1661360597</t>
  </si>
  <si>
    <t>-941719320</t>
  </si>
  <si>
    <t>"přípojka DN 150" 30,0*2,3*2</t>
  </si>
  <si>
    <t>"přípojka DN 150" 8,0*2,3*2</t>
  </si>
  <si>
    <t>"dešťový svod DN 150" 14,1*2,3*2</t>
  </si>
  <si>
    <t>1653074576</t>
  </si>
  <si>
    <t>-1000683336</t>
  </si>
  <si>
    <t>"odvoz veškerohé vytěženého materiálu" 200,0</t>
  </si>
  <si>
    <t>171201221</t>
  </si>
  <si>
    <t>Poplatek za uložení na skládce (skládkovné) zeminy a kamení kód odpadu 17 05 04</t>
  </si>
  <si>
    <t>2058549718</t>
  </si>
  <si>
    <t>200,0*1,8</t>
  </si>
  <si>
    <t>-1761251549</t>
  </si>
  <si>
    <t>1595367846</t>
  </si>
  <si>
    <t>"výkop" 200,0</t>
  </si>
  <si>
    <t>"lože" -5,731</t>
  </si>
  <si>
    <t>"obsyp" -27,242</t>
  </si>
  <si>
    <t>"UV" -3,14159*0,3*0,3*1,52*8</t>
  </si>
  <si>
    <t>recyklát betonový frakce 0/63</t>
  </si>
  <si>
    <t>-452895878</t>
  </si>
  <si>
    <t>163,589*2,035 'Přepočtené koeficientem množství</t>
  </si>
  <si>
    <t>1341356379</t>
  </si>
  <si>
    <t>"přípojka DN 150" 30,0*1,1*(0,561-0,1)</t>
  </si>
  <si>
    <t>"přípojka DN 200" 8,0*1,1*(0,614-0,1)</t>
  </si>
  <si>
    <t>"dešťový svod DN 150" 14,1*1,1*(0,561-0,1)</t>
  </si>
  <si>
    <t>"odpočet potrubí DN 150" -(30,0+14,1)*3,14159*0,085*0,085</t>
  </si>
  <si>
    <t>"odpočet potrubí DN 200" -8,0*3,14159*0,107*0,107</t>
  </si>
  <si>
    <t>-708777278</t>
  </si>
  <si>
    <t>25,597*2,035 'Přepočtené koeficientem množství</t>
  </si>
  <si>
    <t>331699099</t>
  </si>
  <si>
    <t>"přípojka DN 150" 30,0*1,1*0,1</t>
  </si>
  <si>
    <t>"přípojka DN 150" 8,0*1,1*0,1</t>
  </si>
  <si>
    <t>"dešťový svod DN 150" 14,1*1,1*0,1</t>
  </si>
  <si>
    <t>871313123</t>
  </si>
  <si>
    <t>Montáž kanalizačního potrubí hladkého plnostěnného SN 12 z PVC-U DN 160</t>
  </si>
  <si>
    <t>-1610508689</t>
  </si>
  <si>
    <t>"přípojka" 30,0</t>
  </si>
  <si>
    <t>"dešťový svod" 47,0</t>
  </si>
  <si>
    <t>28611106</t>
  </si>
  <si>
    <t>trubka kanalizační PVC-U plnostěnná jednovrstvá s rázovou odolností DN 160x6000mm SN12</t>
  </si>
  <si>
    <t>479491851</t>
  </si>
  <si>
    <t>77*1,03 'Přepočtené koeficientem množství</t>
  </si>
  <si>
    <t>782879163</t>
  </si>
  <si>
    <t>1951199043</t>
  </si>
  <si>
    <t>8*1,03 'Přepočtené koeficientem množství</t>
  </si>
  <si>
    <t>877260341</t>
  </si>
  <si>
    <t>Montáž lapačů střešních splavenin na kanalizačním potrubí z PP nebo tvrdého PVC-U trub hladkých plnostěnných DN 100</t>
  </si>
  <si>
    <t>35923597</t>
  </si>
  <si>
    <t>56231163</t>
  </si>
  <si>
    <t>lapač střešních splavenin se zápachovou klapkou a lapacím košem DN 125/110</t>
  </si>
  <si>
    <t>2123968484</t>
  </si>
  <si>
    <t>877310310</t>
  </si>
  <si>
    <t>Montáž kolen na kanalizačním potrubí z PP nebo tvrdého PVC-U trub hladkých plnostěnných DN 150</t>
  </si>
  <si>
    <t>790983039</t>
  </si>
  <si>
    <t>"dešťové svody" 12</t>
  </si>
  <si>
    <t>"přípojky UV" 8</t>
  </si>
  <si>
    <t>28611361</t>
  </si>
  <si>
    <t>koleno kanalizační PVC KG 160x45°</t>
  </si>
  <si>
    <t>-1178634454</t>
  </si>
  <si>
    <t>125885972</t>
  </si>
  <si>
    <t>-346072244</t>
  </si>
  <si>
    <t>-1286407126</t>
  </si>
  <si>
    <t>"pro UV"8</t>
  </si>
  <si>
    <t>"pro liniový žlab" 1</t>
  </si>
  <si>
    <t>"pro dešťové svody" 12</t>
  </si>
  <si>
    <t>199885760</t>
  </si>
  <si>
    <t>-1927244729</t>
  </si>
  <si>
    <t>894411010R</t>
  </si>
  <si>
    <t>Vpusť uliční z betonových dílců DN 450, s odkalištěm, napojení, DN 150, mříž litina 500 x 500 mm 40 t, hl. 1,67 m</t>
  </si>
  <si>
    <t>CS ÚRS 2025 01</t>
  </si>
  <si>
    <t>683114515</t>
  </si>
  <si>
    <t>-2073468948</t>
  </si>
  <si>
    <t>"přípojky k UV, lin. žlabu" 40</t>
  </si>
  <si>
    <t>"dešťové svody" 48</t>
  </si>
  <si>
    <t>55592562</t>
  </si>
  <si>
    <t>"DN 150 mm" 3,14159*0,075*0,075*(46,9+30,0)</t>
  </si>
  <si>
    <t>"DN 200 mm" 3,14159*0,1*0,1*8,0</t>
  </si>
  <si>
    <t>-1716808776</t>
  </si>
  <si>
    <t>764</t>
  </si>
  <si>
    <t>Konstrukce klempířské</t>
  </si>
  <si>
    <t>764518422</t>
  </si>
  <si>
    <t>Svody kruhové včetně objímek, kolen, odskoků z Pz plechu průměru 100 mm</t>
  </si>
  <si>
    <t>-1849673221</t>
  </si>
  <si>
    <t>998764101</t>
  </si>
  <si>
    <t>Přesun hmot tonážní pro konstrukce klempířské v objektech v do 6 m</t>
  </si>
  <si>
    <t>-836367228</t>
  </si>
  <si>
    <t>DZP - Dočasné zapravení povrchů na zimu 2026/2027</t>
  </si>
  <si>
    <t xml:space="preserve">    VRN6 - Územní vlivy</t>
  </si>
  <si>
    <t>113107165</t>
  </si>
  <si>
    <t>Odstranění podkladu z kameniva drceného tl přes 400 do 500 mm strojně pl přes 50 do 200 m2</t>
  </si>
  <si>
    <t>2017288850</t>
  </si>
  <si>
    <t>"komunikace" 465,212</t>
  </si>
  <si>
    <t>113107181</t>
  </si>
  <si>
    <t>Odstranění podkladu živičného tl do 50 mm strojně pl přes 50 do 200 m2</t>
  </si>
  <si>
    <t>1767977501</t>
  </si>
  <si>
    <t>"1.2 - TYP 1" 174,43</t>
  </si>
  <si>
    <t>"2.2 - TYP 1" 0,64</t>
  </si>
  <si>
    <t>"3.2 - TYP 1" 282,892</t>
  </si>
  <si>
    <t>"4.2 - TYP 1" 7,25</t>
  </si>
  <si>
    <t>113107323</t>
  </si>
  <si>
    <t>Odstranění podkladu z kameniva drceného tl přes 200 do 300 mm strojně pl do 50 m2</t>
  </si>
  <si>
    <t>-1205409751</t>
  </si>
  <si>
    <t>"chodník" 45,0</t>
  </si>
  <si>
    <t>719593779</t>
  </si>
  <si>
    <t>"v komunikaci tl. 500 mm"465,212*0,5</t>
  </si>
  <si>
    <t>"v chodníku tl. 300 mm" 45,0*0,3</t>
  </si>
  <si>
    <t>58344171</t>
  </si>
  <si>
    <t>štěrkodrť frakce 0/32</t>
  </si>
  <si>
    <t>-1900696385</t>
  </si>
  <si>
    <t>"odhad, náhrada za znečištěný, ztratné 5 %" 246,106*2,035*0,05</t>
  </si>
  <si>
    <t>-480388348</t>
  </si>
  <si>
    <t>-1957659541</t>
  </si>
  <si>
    <t>"na mezskládku a a zpět na místo zabudování" (348,909+19,8)*2</t>
  </si>
  <si>
    <t>1946527280</t>
  </si>
  <si>
    <t>(348,909+19,8)</t>
  </si>
  <si>
    <t>1979215338</t>
  </si>
  <si>
    <t>VRN6</t>
  </si>
  <si>
    <t>Územní vlivy</t>
  </si>
  <si>
    <t>061002001</t>
  </si>
  <si>
    <t>Zajištění zimní údržby komunikace</t>
  </si>
  <si>
    <t>1024</t>
  </si>
  <si>
    <t>225299030</t>
  </si>
  <si>
    <t>zahrnuje mimo jiné:</t>
  </si>
  <si>
    <t>odhrnování sněhu, námrazy z komunikace, chodníků</t>
  </si>
  <si>
    <t>posyp komunikace, i provizorně zapravených povrchů, solí, inertním materiálem</t>
  </si>
  <si>
    <t>případné dosypávání zásypového materiálu k udržení bezpečnosti provozu a pohybu chodců</t>
  </si>
  <si>
    <t>kontrola provizorních povrchů po výkopových pracech, případné operativní opravy během zimy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</si>
</sst>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8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3" t="s">
        <v>14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9"/>
      <c r="BE5" s="19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5" t="s">
        <v>17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9"/>
      <c r="BE6" s="19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1"/>
      <c r="BS8" s="16" t="s">
        <v>6</v>
      </c>
    </row>
    <row r="9" spans="1:74" ht="14.45" customHeight="1">
      <c r="B9" s="19"/>
      <c r="AR9" s="19"/>
      <c r="BE9" s="19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1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91"/>
      <c r="BS11" s="16" t="s">
        <v>6</v>
      </c>
    </row>
    <row r="12" spans="1:74" ht="6.95" customHeight="1">
      <c r="B12" s="19"/>
      <c r="AR12" s="19"/>
      <c r="BE12" s="191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91"/>
      <c r="BS13" s="16" t="s">
        <v>6</v>
      </c>
    </row>
    <row r="14" spans="1:74" ht="12.75">
      <c r="B14" s="19"/>
      <c r="E14" s="196" t="s">
        <v>28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6" t="s">
        <v>26</v>
      </c>
      <c r="AN14" s="28" t="s">
        <v>28</v>
      </c>
      <c r="AR14" s="19"/>
      <c r="BE14" s="191"/>
      <c r="BS14" s="16" t="s">
        <v>6</v>
      </c>
    </row>
    <row r="15" spans="1:74" ht="6.95" customHeight="1">
      <c r="B15" s="19"/>
      <c r="AR15" s="19"/>
      <c r="BE15" s="191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91"/>
      <c r="BS16" s="16" t="s">
        <v>4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91"/>
      <c r="BS17" s="16" t="s">
        <v>30</v>
      </c>
    </row>
    <row r="18" spans="2:71" ht="6.95" customHeight="1">
      <c r="B18" s="19"/>
      <c r="AR18" s="19"/>
      <c r="BE18" s="191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91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91"/>
      <c r="BS20" s="16" t="s">
        <v>30</v>
      </c>
    </row>
    <row r="21" spans="2:71" ht="6.95" customHeight="1">
      <c r="B21" s="19"/>
      <c r="AR21" s="19"/>
      <c r="BE21" s="191"/>
    </row>
    <row r="22" spans="2:71" ht="12" customHeight="1">
      <c r="B22" s="19"/>
      <c r="D22" s="26" t="s">
        <v>32</v>
      </c>
      <c r="AR22" s="19"/>
      <c r="BE22" s="191"/>
    </row>
    <row r="23" spans="2:71" ht="16.5" customHeight="1">
      <c r="B23" s="19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9"/>
      <c r="BE23" s="191"/>
    </row>
    <row r="24" spans="2:71" ht="6.95" customHeight="1">
      <c r="B24" s="19"/>
      <c r="AR24" s="19"/>
      <c r="BE24" s="19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1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9">
        <f>ROUND(AG94,2)</f>
        <v>0</v>
      </c>
      <c r="AL26" s="200"/>
      <c r="AM26" s="200"/>
      <c r="AN26" s="200"/>
      <c r="AO26" s="200"/>
      <c r="AR26" s="31"/>
      <c r="BE26" s="191"/>
    </row>
    <row r="27" spans="2:71" s="1" customFormat="1" ht="6.95" customHeight="1">
      <c r="B27" s="31"/>
      <c r="AR27" s="31"/>
      <c r="BE27" s="191"/>
    </row>
    <row r="28" spans="2:71" s="1" customFormat="1" ht="12.75">
      <c r="B28" s="31"/>
      <c r="L28" s="201" t="s">
        <v>34</v>
      </c>
      <c r="M28" s="201"/>
      <c r="N28" s="201"/>
      <c r="O28" s="201"/>
      <c r="P28" s="201"/>
      <c r="W28" s="201" t="s">
        <v>35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36</v>
      </c>
      <c r="AL28" s="201"/>
      <c r="AM28" s="201"/>
      <c r="AN28" s="201"/>
      <c r="AO28" s="201"/>
      <c r="AR28" s="31"/>
      <c r="BE28" s="191"/>
    </row>
    <row r="29" spans="2:71" s="2" customFormat="1" ht="14.45" customHeight="1">
      <c r="B29" s="35"/>
      <c r="D29" s="26" t="s">
        <v>37</v>
      </c>
      <c r="F29" s="26" t="s">
        <v>38</v>
      </c>
      <c r="L29" s="204">
        <v>0.21</v>
      </c>
      <c r="M29" s="203"/>
      <c r="N29" s="203"/>
      <c r="O29" s="203"/>
      <c r="P29" s="203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ROUND(AV94, 2)</f>
        <v>0</v>
      </c>
      <c r="AL29" s="203"/>
      <c r="AM29" s="203"/>
      <c r="AN29" s="203"/>
      <c r="AO29" s="203"/>
      <c r="AR29" s="35"/>
      <c r="BE29" s="192"/>
    </row>
    <row r="30" spans="2:71" s="2" customFormat="1" ht="14.45" customHeight="1">
      <c r="B30" s="35"/>
      <c r="F30" s="26" t="s">
        <v>39</v>
      </c>
      <c r="L30" s="204">
        <v>0.12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5"/>
      <c r="BE30" s="192"/>
    </row>
    <row r="31" spans="2:71" s="2" customFormat="1" ht="14.45" hidden="1" customHeight="1">
      <c r="B31" s="35"/>
      <c r="F31" s="26" t="s">
        <v>40</v>
      </c>
      <c r="L31" s="204">
        <v>0.21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5"/>
      <c r="BE31" s="192"/>
    </row>
    <row r="32" spans="2:71" s="2" customFormat="1" ht="14.45" hidden="1" customHeight="1">
      <c r="B32" s="35"/>
      <c r="F32" s="26" t="s">
        <v>41</v>
      </c>
      <c r="L32" s="204">
        <v>0.12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5"/>
      <c r="BE32" s="192"/>
    </row>
    <row r="33" spans="2:57" s="2" customFormat="1" ht="14.45" hidden="1" customHeight="1">
      <c r="B33" s="35"/>
      <c r="F33" s="26" t="s">
        <v>42</v>
      </c>
      <c r="L33" s="204">
        <v>0</v>
      </c>
      <c r="M33" s="203"/>
      <c r="N33" s="203"/>
      <c r="O33" s="203"/>
      <c r="P33" s="203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5"/>
      <c r="BE33" s="192"/>
    </row>
    <row r="34" spans="2:57" s="1" customFormat="1" ht="6.95" customHeight="1">
      <c r="B34" s="31"/>
      <c r="AR34" s="31"/>
      <c r="BE34" s="191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8" t="s">
        <v>45</v>
      </c>
      <c r="Y35" s="206"/>
      <c r="Z35" s="206"/>
      <c r="AA35" s="206"/>
      <c r="AB35" s="206"/>
      <c r="AC35" s="38"/>
      <c r="AD35" s="38"/>
      <c r="AE35" s="38"/>
      <c r="AF35" s="38"/>
      <c r="AG35" s="38"/>
      <c r="AH35" s="38"/>
      <c r="AI35" s="38"/>
      <c r="AJ35" s="38"/>
      <c r="AK35" s="205">
        <f>SUM(AK26:AK33)</f>
        <v>0</v>
      </c>
      <c r="AL35" s="206"/>
      <c r="AM35" s="206"/>
      <c r="AN35" s="206"/>
      <c r="AO35" s="207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JSL25</v>
      </c>
      <c r="AR84" s="47"/>
    </row>
    <row r="85" spans="1:91" s="4" customFormat="1" ht="36.950000000000003" customHeight="1">
      <c r="B85" s="48"/>
      <c r="C85" s="49" t="s">
        <v>16</v>
      </c>
      <c r="L85" s="187" t="str">
        <f>K6</f>
        <v>Tábor, Mostecká - Rekonstrukce vodovodu a kanalizace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12" t="str">
        <f>IF(AN8= "","",AN8)</f>
        <v>2. 11. 2024</v>
      </c>
      <c r="AN87" s="212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13" t="str">
        <f>IF(E17="","",E17)</f>
        <v xml:space="preserve"> </v>
      </c>
      <c r="AN89" s="214"/>
      <c r="AO89" s="214"/>
      <c r="AP89" s="214"/>
      <c r="AR89" s="31"/>
      <c r="AS89" s="216" t="s">
        <v>53</v>
      </c>
      <c r="AT89" s="217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13" t="str">
        <f>IF(E20="","",E20)</f>
        <v xml:space="preserve"> </v>
      </c>
      <c r="AN90" s="214"/>
      <c r="AO90" s="214"/>
      <c r="AP90" s="214"/>
      <c r="AR90" s="31"/>
      <c r="AS90" s="218"/>
      <c r="AT90" s="219"/>
      <c r="BD90" s="55"/>
    </row>
    <row r="91" spans="1:91" s="1" customFormat="1" ht="10.9" customHeight="1">
      <c r="B91" s="31"/>
      <c r="AR91" s="31"/>
      <c r="AS91" s="218"/>
      <c r="AT91" s="219"/>
      <c r="BD91" s="55"/>
    </row>
    <row r="92" spans="1:91" s="1" customFormat="1" ht="29.25" customHeight="1">
      <c r="B92" s="31"/>
      <c r="C92" s="183" t="s">
        <v>54</v>
      </c>
      <c r="D92" s="184"/>
      <c r="E92" s="184"/>
      <c r="F92" s="184"/>
      <c r="G92" s="184"/>
      <c r="H92" s="56"/>
      <c r="I92" s="186" t="s">
        <v>55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211" t="s">
        <v>56</v>
      </c>
      <c r="AH92" s="184"/>
      <c r="AI92" s="184"/>
      <c r="AJ92" s="184"/>
      <c r="AK92" s="184"/>
      <c r="AL92" s="184"/>
      <c r="AM92" s="184"/>
      <c r="AN92" s="186" t="s">
        <v>57</v>
      </c>
      <c r="AO92" s="184"/>
      <c r="AP92" s="215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9">
        <f>ROUND(SUM(AG95:AG106),2)</f>
        <v>0</v>
      </c>
      <c r="AH94" s="189"/>
      <c r="AI94" s="189"/>
      <c r="AJ94" s="189"/>
      <c r="AK94" s="189"/>
      <c r="AL94" s="189"/>
      <c r="AM94" s="189"/>
      <c r="AN94" s="220">
        <f t="shared" ref="AN94:AN106" si="0">SUM(AG94,AT94)</f>
        <v>0</v>
      </c>
      <c r="AO94" s="220"/>
      <c r="AP94" s="220"/>
      <c r="AQ94" s="66" t="s">
        <v>1</v>
      </c>
      <c r="AR94" s="62"/>
      <c r="AS94" s="67">
        <f>ROUND(SUM(AS95:AS106),2)</f>
        <v>0</v>
      </c>
      <c r="AT94" s="68">
        <f t="shared" ref="AT94:AT106" si="1">ROUND(SUM(AV94:AW94),2)</f>
        <v>0</v>
      </c>
      <c r="AU94" s="69">
        <f>ROUND(SUM(AU95:AU106),5)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ROUND(SUM(AZ95:AZ106),2)</f>
        <v>0</v>
      </c>
      <c r="BA94" s="68">
        <f>ROUND(SUM(BA95:BA106),2)</f>
        <v>0</v>
      </c>
      <c r="BB94" s="68">
        <f>ROUND(SUM(BB95:BB106),2)</f>
        <v>0</v>
      </c>
      <c r="BC94" s="68">
        <f>ROUND(SUM(BC95:BC106),2)</f>
        <v>0</v>
      </c>
      <c r="BD94" s="70">
        <f>ROUND(SUM(BD95:BD106),2)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24.75" customHeight="1">
      <c r="A95" s="73" t="s">
        <v>77</v>
      </c>
      <c r="B95" s="74"/>
      <c r="C95" s="75"/>
      <c r="D95" s="185" t="s">
        <v>78</v>
      </c>
      <c r="E95" s="185"/>
      <c r="F95" s="185"/>
      <c r="G95" s="185"/>
      <c r="H95" s="185"/>
      <c r="I95" s="76"/>
      <c r="J95" s="185" t="s">
        <v>79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209">
        <f>'SO 01.1 - Vodovod'!J30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77" t="s">
        <v>80</v>
      </c>
      <c r="AR95" s="74"/>
      <c r="AS95" s="78">
        <v>0</v>
      </c>
      <c r="AT95" s="79">
        <f t="shared" si="1"/>
        <v>0</v>
      </c>
      <c r="AU95" s="80">
        <f>'SO 01.1 - Vodovod'!P123</f>
        <v>0</v>
      </c>
      <c r="AV95" s="79">
        <f>'SO 01.1 - Vodovod'!J33</f>
        <v>0</v>
      </c>
      <c r="AW95" s="79">
        <f>'SO 01.1 - Vodovod'!J34</f>
        <v>0</v>
      </c>
      <c r="AX95" s="79">
        <f>'SO 01.1 - Vodovod'!J35</f>
        <v>0</v>
      </c>
      <c r="AY95" s="79">
        <f>'SO 01.1 - Vodovod'!J36</f>
        <v>0</v>
      </c>
      <c r="AZ95" s="79">
        <f>'SO 01.1 - Vodovod'!F33</f>
        <v>0</v>
      </c>
      <c r="BA95" s="79">
        <f>'SO 01.1 - Vodovod'!F34</f>
        <v>0</v>
      </c>
      <c r="BB95" s="79">
        <f>'SO 01.1 - Vodovod'!F35</f>
        <v>0</v>
      </c>
      <c r="BC95" s="79">
        <f>'SO 01.1 - Vodovod'!F36</f>
        <v>0</v>
      </c>
      <c r="BD95" s="81">
        <f>'SO 01.1 - Vodovod'!F37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6" customFormat="1" ht="24.75" customHeight="1">
      <c r="A96" s="73" t="s">
        <v>77</v>
      </c>
      <c r="B96" s="74"/>
      <c r="C96" s="75"/>
      <c r="D96" s="185" t="s">
        <v>84</v>
      </c>
      <c r="E96" s="185"/>
      <c r="F96" s="185"/>
      <c r="G96" s="185"/>
      <c r="H96" s="185"/>
      <c r="I96" s="76"/>
      <c r="J96" s="185" t="s">
        <v>85</v>
      </c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209">
        <f>'SO 01.2 - Oprava MK po př...'!J30</f>
        <v>0</v>
      </c>
      <c r="AH96" s="210"/>
      <c r="AI96" s="210"/>
      <c r="AJ96" s="210"/>
      <c r="AK96" s="210"/>
      <c r="AL96" s="210"/>
      <c r="AM96" s="210"/>
      <c r="AN96" s="209">
        <f t="shared" si="0"/>
        <v>0</v>
      </c>
      <c r="AO96" s="210"/>
      <c r="AP96" s="210"/>
      <c r="AQ96" s="77" t="s">
        <v>80</v>
      </c>
      <c r="AR96" s="74"/>
      <c r="AS96" s="78">
        <v>0</v>
      </c>
      <c r="AT96" s="79">
        <f t="shared" si="1"/>
        <v>0</v>
      </c>
      <c r="AU96" s="80">
        <f>'SO 01.2 - Oprava MK po př...'!P122</f>
        <v>0</v>
      </c>
      <c r="AV96" s="79">
        <f>'SO 01.2 - Oprava MK po př...'!J33</f>
        <v>0</v>
      </c>
      <c r="AW96" s="79">
        <f>'SO 01.2 - Oprava MK po př...'!J34</f>
        <v>0</v>
      </c>
      <c r="AX96" s="79">
        <f>'SO 01.2 - Oprava MK po př...'!J35</f>
        <v>0</v>
      </c>
      <c r="AY96" s="79">
        <f>'SO 01.2 - Oprava MK po př...'!J36</f>
        <v>0</v>
      </c>
      <c r="AZ96" s="79">
        <f>'SO 01.2 - Oprava MK po př...'!F33</f>
        <v>0</v>
      </c>
      <c r="BA96" s="79">
        <f>'SO 01.2 - Oprava MK po př...'!F34</f>
        <v>0</v>
      </c>
      <c r="BB96" s="79">
        <f>'SO 01.2 - Oprava MK po př...'!F35</f>
        <v>0</v>
      </c>
      <c r="BC96" s="79">
        <f>'SO 01.2 - Oprava MK po př...'!F36</f>
        <v>0</v>
      </c>
      <c r="BD96" s="81">
        <f>'SO 01.2 - Oprava MK po př...'!F37</f>
        <v>0</v>
      </c>
      <c r="BT96" s="82" t="s">
        <v>81</v>
      </c>
      <c r="BV96" s="82" t="s">
        <v>75</v>
      </c>
      <c r="BW96" s="82" t="s">
        <v>86</v>
      </c>
      <c r="BX96" s="82" t="s">
        <v>5</v>
      </c>
      <c r="CL96" s="82" t="s">
        <v>1</v>
      </c>
      <c r="CM96" s="82" t="s">
        <v>83</v>
      </c>
    </row>
    <row r="97" spans="1:91" s="6" customFormat="1" ht="24.75" customHeight="1">
      <c r="A97" s="73" t="s">
        <v>77</v>
      </c>
      <c r="B97" s="74"/>
      <c r="C97" s="75"/>
      <c r="D97" s="185" t="s">
        <v>87</v>
      </c>
      <c r="E97" s="185"/>
      <c r="F97" s="185"/>
      <c r="G97" s="185"/>
      <c r="H97" s="185"/>
      <c r="I97" s="76"/>
      <c r="J97" s="185" t="s">
        <v>88</v>
      </c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209">
        <f>'SO 02.1 - Vodovodní přípojky'!J30</f>
        <v>0</v>
      </c>
      <c r="AH97" s="210"/>
      <c r="AI97" s="210"/>
      <c r="AJ97" s="210"/>
      <c r="AK97" s="210"/>
      <c r="AL97" s="210"/>
      <c r="AM97" s="210"/>
      <c r="AN97" s="209">
        <f t="shared" si="0"/>
        <v>0</v>
      </c>
      <c r="AO97" s="210"/>
      <c r="AP97" s="210"/>
      <c r="AQ97" s="77" t="s">
        <v>80</v>
      </c>
      <c r="AR97" s="74"/>
      <c r="AS97" s="78">
        <v>0</v>
      </c>
      <c r="AT97" s="79">
        <f t="shared" si="1"/>
        <v>0</v>
      </c>
      <c r="AU97" s="80">
        <f>'SO 02.1 - Vodovodní přípojky'!P122</f>
        <v>0</v>
      </c>
      <c r="AV97" s="79">
        <f>'SO 02.1 - Vodovodní přípojky'!J33</f>
        <v>0</v>
      </c>
      <c r="AW97" s="79">
        <f>'SO 02.1 - Vodovodní přípojky'!J34</f>
        <v>0</v>
      </c>
      <c r="AX97" s="79">
        <f>'SO 02.1 - Vodovodní přípojky'!J35</f>
        <v>0</v>
      </c>
      <c r="AY97" s="79">
        <f>'SO 02.1 - Vodovodní přípojky'!J36</f>
        <v>0</v>
      </c>
      <c r="AZ97" s="79">
        <f>'SO 02.1 - Vodovodní přípojky'!F33</f>
        <v>0</v>
      </c>
      <c r="BA97" s="79">
        <f>'SO 02.1 - Vodovodní přípojky'!F34</f>
        <v>0</v>
      </c>
      <c r="BB97" s="79">
        <f>'SO 02.1 - Vodovodní přípojky'!F35</f>
        <v>0</v>
      </c>
      <c r="BC97" s="79">
        <f>'SO 02.1 - Vodovodní přípojky'!F36</f>
        <v>0</v>
      </c>
      <c r="BD97" s="81">
        <f>'SO 02.1 - Vodovodní přípojky'!F37</f>
        <v>0</v>
      </c>
      <c r="BT97" s="82" t="s">
        <v>81</v>
      </c>
      <c r="BV97" s="82" t="s">
        <v>75</v>
      </c>
      <c r="BW97" s="82" t="s">
        <v>89</v>
      </c>
      <c r="BX97" s="82" t="s">
        <v>5</v>
      </c>
      <c r="CL97" s="82" t="s">
        <v>1</v>
      </c>
      <c r="CM97" s="82" t="s">
        <v>83</v>
      </c>
    </row>
    <row r="98" spans="1:91" s="6" customFormat="1" ht="24.75" customHeight="1">
      <c r="A98" s="73" t="s">
        <v>77</v>
      </c>
      <c r="B98" s="74"/>
      <c r="C98" s="75"/>
      <c r="D98" s="185" t="s">
        <v>90</v>
      </c>
      <c r="E98" s="185"/>
      <c r="F98" s="185"/>
      <c r="G98" s="185"/>
      <c r="H98" s="185"/>
      <c r="I98" s="76"/>
      <c r="J98" s="185" t="s">
        <v>91</v>
      </c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209">
        <f>'SO 02.2 - Oprava MK po př...'!J30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77" t="s">
        <v>80</v>
      </c>
      <c r="AR98" s="74"/>
      <c r="AS98" s="78">
        <v>0</v>
      </c>
      <c r="AT98" s="79">
        <f t="shared" si="1"/>
        <v>0</v>
      </c>
      <c r="AU98" s="80">
        <f>'SO 02.2 - Oprava MK po př...'!P122</f>
        <v>0</v>
      </c>
      <c r="AV98" s="79">
        <f>'SO 02.2 - Oprava MK po př...'!J33</f>
        <v>0</v>
      </c>
      <c r="AW98" s="79">
        <f>'SO 02.2 - Oprava MK po př...'!J34</f>
        <v>0</v>
      </c>
      <c r="AX98" s="79">
        <f>'SO 02.2 - Oprava MK po př...'!J35</f>
        <v>0</v>
      </c>
      <c r="AY98" s="79">
        <f>'SO 02.2 - Oprava MK po př...'!J36</f>
        <v>0</v>
      </c>
      <c r="AZ98" s="79">
        <f>'SO 02.2 - Oprava MK po př...'!F33</f>
        <v>0</v>
      </c>
      <c r="BA98" s="79">
        <f>'SO 02.2 - Oprava MK po př...'!F34</f>
        <v>0</v>
      </c>
      <c r="BB98" s="79">
        <f>'SO 02.2 - Oprava MK po př...'!F35</f>
        <v>0</v>
      </c>
      <c r="BC98" s="79">
        <f>'SO 02.2 - Oprava MK po př...'!F36</f>
        <v>0</v>
      </c>
      <c r="BD98" s="81">
        <f>'SO 02.2 - Oprava MK po př...'!F37</f>
        <v>0</v>
      </c>
      <c r="BT98" s="82" t="s">
        <v>81</v>
      </c>
      <c r="BV98" s="82" t="s">
        <v>75</v>
      </c>
      <c r="BW98" s="82" t="s">
        <v>92</v>
      </c>
      <c r="BX98" s="82" t="s">
        <v>5</v>
      </c>
      <c r="CL98" s="82" t="s">
        <v>1</v>
      </c>
      <c r="CM98" s="82" t="s">
        <v>83</v>
      </c>
    </row>
    <row r="99" spans="1:91" s="6" customFormat="1" ht="24.75" customHeight="1">
      <c r="A99" s="73" t="s">
        <v>77</v>
      </c>
      <c r="B99" s="74"/>
      <c r="C99" s="75"/>
      <c r="D99" s="185" t="s">
        <v>93</v>
      </c>
      <c r="E99" s="185"/>
      <c r="F99" s="185"/>
      <c r="G99" s="185"/>
      <c r="H99" s="185"/>
      <c r="I99" s="76"/>
      <c r="J99" s="185" t="s">
        <v>94</v>
      </c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209">
        <f>'SO 03.1 - Kanalizace'!J30</f>
        <v>0</v>
      </c>
      <c r="AH99" s="210"/>
      <c r="AI99" s="210"/>
      <c r="AJ99" s="210"/>
      <c r="AK99" s="210"/>
      <c r="AL99" s="210"/>
      <c r="AM99" s="210"/>
      <c r="AN99" s="209">
        <f t="shared" si="0"/>
        <v>0</v>
      </c>
      <c r="AO99" s="210"/>
      <c r="AP99" s="210"/>
      <c r="AQ99" s="77" t="s">
        <v>80</v>
      </c>
      <c r="AR99" s="74"/>
      <c r="AS99" s="78">
        <v>0</v>
      </c>
      <c r="AT99" s="79">
        <f t="shared" si="1"/>
        <v>0</v>
      </c>
      <c r="AU99" s="80">
        <f>'SO 03.1 - Kanalizace'!P124</f>
        <v>0</v>
      </c>
      <c r="AV99" s="79">
        <f>'SO 03.1 - Kanalizace'!J33</f>
        <v>0</v>
      </c>
      <c r="AW99" s="79">
        <f>'SO 03.1 - Kanalizace'!J34</f>
        <v>0</v>
      </c>
      <c r="AX99" s="79">
        <f>'SO 03.1 - Kanalizace'!J35</f>
        <v>0</v>
      </c>
      <c r="AY99" s="79">
        <f>'SO 03.1 - Kanalizace'!J36</f>
        <v>0</v>
      </c>
      <c r="AZ99" s="79">
        <f>'SO 03.1 - Kanalizace'!F33</f>
        <v>0</v>
      </c>
      <c r="BA99" s="79">
        <f>'SO 03.1 - Kanalizace'!F34</f>
        <v>0</v>
      </c>
      <c r="BB99" s="79">
        <f>'SO 03.1 - Kanalizace'!F35</f>
        <v>0</v>
      </c>
      <c r="BC99" s="79">
        <f>'SO 03.1 - Kanalizace'!F36</f>
        <v>0</v>
      </c>
      <c r="BD99" s="81">
        <f>'SO 03.1 - Kanalizace'!F37</f>
        <v>0</v>
      </c>
      <c r="BT99" s="82" t="s">
        <v>81</v>
      </c>
      <c r="BV99" s="82" t="s">
        <v>75</v>
      </c>
      <c r="BW99" s="82" t="s">
        <v>95</v>
      </c>
      <c r="BX99" s="82" t="s">
        <v>5</v>
      </c>
      <c r="CL99" s="82" t="s">
        <v>1</v>
      </c>
      <c r="CM99" s="82" t="s">
        <v>83</v>
      </c>
    </row>
    <row r="100" spans="1:91" s="6" customFormat="1" ht="24.75" customHeight="1">
      <c r="A100" s="73" t="s">
        <v>77</v>
      </c>
      <c r="B100" s="74"/>
      <c r="C100" s="75"/>
      <c r="D100" s="185" t="s">
        <v>96</v>
      </c>
      <c r="E100" s="185"/>
      <c r="F100" s="185"/>
      <c r="G100" s="185"/>
      <c r="H100" s="185"/>
      <c r="I100" s="76"/>
      <c r="J100" s="185" t="s">
        <v>97</v>
      </c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209">
        <f>'SO 03.2 - Oprava MK po př...'!J30</f>
        <v>0</v>
      </c>
      <c r="AH100" s="210"/>
      <c r="AI100" s="210"/>
      <c r="AJ100" s="210"/>
      <c r="AK100" s="210"/>
      <c r="AL100" s="210"/>
      <c r="AM100" s="210"/>
      <c r="AN100" s="209">
        <f t="shared" si="0"/>
        <v>0</v>
      </c>
      <c r="AO100" s="210"/>
      <c r="AP100" s="210"/>
      <c r="AQ100" s="77" t="s">
        <v>80</v>
      </c>
      <c r="AR100" s="74"/>
      <c r="AS100" s="78">
        <v>0</v>
      </c>
      <c r="AT100" s="79">
        <f t="shared" si="1"/>
        <v>0</v>
      </c>
      <c r="AU100" s="80">
        <f>'SO 03.2 - Oprava MK po př...'!P122</f>
        <v>0</v>
      </c>
      <c r="AV100" s="79">
        <f>'SO 03.2 - Oprava MK po př...'!J33</f>
        <v>0</v>
      </c>
      <c r="AW100" s="79">
        <f>'SO 03.2 - Oprava MK po př...'!J34</f>
        <v>0</v>
      </c>
      <c r="AX100" s="79">
        <f>'SO 03.2 - Oprava MK po př...'!J35</f>
        <v>0</v>
      </c>
      <c r="AY100" s="79">
        <f>'SO 03.2 - Oprava MK po př...'!J36</f>
        <v>0</v>
      </c>
      <c r="AZ100" s="79">
        <f>'SO 03.2 - Oprava MK po př...'!F33</f>
        <v>0</v>
      </c>
      <c r="BA100" s="79">
        <f>'SO 03.2 - Oprava MK po př...'!F34</f>
        <v>0</v>
      </c>
      <c r="BB100" s="79">
        <f>'SO 03.2 - Oprava MK po př...'!F35</f>
        <v>0</v>
      </c>
      <c r="BC100" s="79">
        <f>'SO 03.2 - Oprava MK po př...'!F36</f>
        <v>0</v>
      </c>
      <c r="BD100" s="81">
        <f>'SO 03.2 - Oprava MK po př...'!F37</f>
        <v>0</v>
      </c>
      <c r="BT100" s="82" t="s">
        <v>81</v>
      </c>
      <c r="BV100" s="82" t="s">
        <v>75</v>
      </c>
      <c r="BW100" s="82" t="s">
        <v>98</v>
      </c>
      <c r="BX100" s="82" t="s">
        <v>5</v>
      </c>
      <c r="CL100" s="82" t="s">
        <v>1</v>
      </c>
      <c r="CM100" s="82" t="s">
        <v>83</v>
      </c>
    </row>
    <row r="101" spans="1:91" s="6" customFormat="1" ht="24.75" customHeight="1">
      <c r="A101" s="73" t="s">
        <v>77</v>
      </c>
      <c r="B101" s="74"/>
      <c r="C101" s="75"/>
      <c r="D101" s="185" t="s">
        <v>99</v>
      </c>
      <c r="E101" s="185"/>
      <c r="F101" s="185"/>
      <c r="G101" s="185"/>
      <c r="H101" s="185"/>
      <c r="I101" s="76"/>
      <c r="J101" s="185" t="s">
        <v>100</v>
      </c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209">
        <f>'SO 04.1 - Kanalizační pří...'!J30</f>
        <v>0</v>
      </c>
      <c r="AH101" s="210"/>
      <c r="AI101" s="210"/>
      <c r="AJ101" s="210"/>
      <c r="AK101" s="210"/>
      <c r="AL101" s="210"/>
      <c r="AM101" s="210"/>
      <c r="AN101" s="209">
        <f t="shared" si="0"/>
        <v>0</v>
      </c>
      <c r="AO101" s="210"/>
      <c r="AP101" s="210"/>
      <c r="AQ101" s="77" t="s">
        <v>80</v>
      </c>
      <c r="AR101" s="74"/>
      <c r="AS101" s="78">
        <v>0</v>
      </c>
      <c r="AT101" s="79">
        <f t="shared" si="1"/>
        <v>0</v>
      </c>
      <c r="AU101" s="80">
        <f>'SO 04.1 - Kanalizační pří...'!P123</f>
        <v>0</v>
      </c>
      <c r="AV101" s="79">
        <f>'SO 04.1 - Kanalizační pří...'!J33</f>
        <v>0</v>
      </c>
      <c r="AW101" s="79">
        <f>'SO 04.1 - Kanalizační pří...'!J34</f>
        <v>0</v>
      </c>
      <c r="AX101" s="79">
        <f>'SO 04.1 - Kanalizační pří...'!J35</f>
        <v>0</v>
      </c>
      <c r="AY101" s="79">
        <f>'SO 04.1 - Kanalizační pří...'!J36</f>
        <v>0</v>
      </c>
      <c r="AZ101" s="79">
        <f>'SO 04.1 - Kanalizační pří...'!F33</f>
        <v>0</v>
      </c>
      <c r="BA101" s="79">
        <f>'SO 04.1 - Kanalizační pří...'!F34</f>
        <v>0</v>
      </c>
      <c r="BB101" s="79">
        <f>'SO 04.1 - Kanalizační pří...'!F35</f>
        <v>0</v>
      </c>
      <c r="BC101" s="79">
        <f>'SO 04.1 - Kanalizační pří...'!F36</f>
        <v>0</v>
      </c>
      <c r="BD101" s="81">
        <f>'SO 04.1 - Kanalizační pří...'!F37</f>
        <v>0</v>
      </c>
      <c r="BT101" s="82" t="s">
        <v>81</v>
      </c>
      <c r="BV101" s="82" t="s">
        <v>75</v>
      </c>
      <c r="BW101" s="82" t="s">
        <v>101</v>
      </c>
      <c r="BX101" s="82" t="s">
        <v>5</v>
      </c>
      <c r="CL101" s="82" t="s">
        <v>1</v>
      </c>
      <c r="CM101" s="82" t="s">
        <v>83</v>
      </c>
    </row>
    <row r="102" spans="1:91" s="6" customFormat="1" ht="24.75" customHeight="1">
      <c r="A102" s="73" t="s">
        <v>77</v>
      </c>
      <c r="B102" s="74"/>
      <c r="C102" s="75"/>
      <c r="D102" s="185" t="s">
        <v>102</v>
      </c>
      <c r="E102" s="185"/>
      <c r="F102" s="185"/>
      <c r="G102" s="185"/>
      <c r="H102" s="185"/>
      <c r="I102" s="76"/>
      <c r="J102" s="185" t="s">
        <v>103</v>
      </c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209">
        <f>'SO 04.2 - Oprava MK po př...'!J30</f>
        <v>0</v>
      </c>
      <c r="AH102" s="210"/>
      <c r="AI102" s="210"/>
      <c r="AJ102" s="210"/>
      <c r="AK102" s="210"/>
      <c r="AL102" s="210"/>
      <c r="AM102" s="210"/>
      <c r="AN102" s="209">
        <f t="shared" si="0"/>
        <v>0</v>
      </c>
      <c r="AO102" s="210"/>
      <c r="AP102" s="210"/>
      <c r="AQ102" s="77" t="s">
        <v>80</v>
      </c>
      <c r="AR102" s="74"/>
      <c r="AS102" s="78">
        <v>0</v>
      </c>
      <c r="AT102" s="79">
        <f t="shared" si="1"/>
        <v>0</v>
      </c>
      <c r="AU102" s="80">
        <f>'SO 04.2 - Oprava MK po př...'!P122</f>
        <v>0</v>
      </c>
      <c r="AV102" s="79">
        <f>'SO 04.2 - Oprava MK po př...'!J33</f>
        <v>0</v>
      </c>
      <c r="AW102" s="79">
        <f>'SO 04.2 - Oprava MK po př...'!J34</f>
        <v>0</v>
      </c>
      <c r="AX102" s="79">
        <f>'SO 04.2 - Oprava MK po př...'!J35</f>
        <v>0</v>
      </c>
      <c r="AY102" s="79">
        <f>'SO 04.2 - Oprava MK po př...'!J36</f>
        <v>0</v>
      </c>
      <c r="AZ102" s="79">
        <f>'SO 04.2 - Oprava MK po př...'!F33</f>
        <v>0</v>
      </c>
      <c r="BA102" s="79">
        <f>'SO 04.2 - Oprava MK po př...'!F34</f>
        <v>0</v>
      </c>
      <c r="BB102" s="79">
        <f>'SO 04.2 - Oprava MK po př...'!F35</f>
        <v>0</v>
      </c>
      <c r="BC102" s="79">
        <f>'SO 04.2 - Oprava MK po př...'!F36</f>
        <v>0</v>
      </c>
      <c r="BD102" s="81">
        <f>'SO 04.2 - Oprava MK po př...'!F37</f>
        <v>0</v>
      </c>
      <c r="BT102" s="82" t="s">
        <v>81</v>
      </c>
      <c r="BV102" s="82" t="s">
        <v>75</v>
      </c>
      <c r="BW102" s="82" t="s">
        <v>104</v>
      </c>
      <c r="BX102" s="82" t="s">
        <v>5</v>
      </c>
      <c r="CL102" s="82" t="s">
        <v>1</v>
      </c>
      <c r="CM102" s="82" t="s">
        <v>83</v>
      </c>
    </row>
    <row r="103" spans="1:91" s="6" customFormat="1" ht="16.5" customHeight="1">
      <c r="A103" s="73" t="s">
        <v>77</v>
      </c>
      <c r="B103" s="74"/>
      <c r="C103" s="75"/>
      <c r="D103" s="185" t="s">
        <v>105</v>
      </c>
      <c r="E103" s="185"/>
      <c r="F103" s="185"/>
      <c r="G103" s="185"/>
      <c r="H103" s="185"/>
      <c r="I103" s="76"/>
      <c r="J103" s="185" t="s">
        <v>106</v>
      </c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209">
        <f>'VRN - Vedlejší rozpočtové...'!J30</f>
        <v>0</v>
      </c>
      <c r="AH103" s="210"/>
      <c r="AI103" s="210"/>
      <c r="AJ103" s="210"/>
      <c r="AK103" s="210"/>
      <c r="AL103" s="210"/>
      <c r="AM103" s="210"/>
      <c r="AN103" s="209">
        <f t="shared" si="0"/>
        <v>0</v>
      </c>
      <c r="AO103" s="210"/>
      <c r="AP103" s="210"/>
      <c r="AQ103" s="77" t="s">
        <v>80</v>
      </c>
      <c r="AR103" s="74"/>
      <c r="AS103" s="78">
        <v>0</v>
      </c>
      <c r="AT103" s="79">
        <f t="shared" si="1"/>
        <v>0</v>
      </c>
      <c r="AU103" s="80">
        <f>'VRN - Vedlejší rozpočtové...'!P138</f>
        <v>0</v>
      </c>
      <c r="AV103" s="79">
        <f>'VRN - Vedlejší rozpočtové...'!J33</f>
        <v>0</v>
      </c>
      <c r="AW103" s="79">
        <f>'VRN - Vedlejší rozpočtové...'!J34</f>
        <v>0</v>
      </c>
      <c r="AX103" s="79">
        <f>'VRN - Vedlejší rozpočtové...'!J35</f>
        <v>0</v>
      </c>
      <c r="AY103" s="79">
        <f>'VRN - Vedlejší rozpočtové...'!J36</f>
        <v>0</v>
      </c>
      <c r="AZ103" s="79">
        <f>'VRN - Vedlejší rozpočtové...'!F33</f>
        <v>0</v>
      </c>
      <c r="BA103" s="79">
        <f>'VRN - Vedlejší rozpočtové...'!F34</f>
        <v>0</v>
      </c>
      <c r="BB103" s="79">
        <f>'VRN - Vedlejší rozpočtové...'!F35</f>
        <v>0</v>
      </c>
      <c r="BC103" s="79">
        <f>'VRN - Vedlejší rozpočtové...'!F36</f>
        <v>0</v>
      </c>
      <c r="BD103" s="81">
        <f>'VRN - Vedlejší rozpočtové...'!F37</f>
        <v>0</v>
      </c>
      <c r="BT103" s="82" t="s">
        <v>81</v>
      </c>
      <c r="BV103" s="82" t="s">
        <v>75</v>
      </c>
      <c r="BW103" s="82" t="s">
        <v>107</v>
      </c>
      <c r="BX103" s="82" t="s">
        <v>5</v>
      </c>
      <c r="CL103" s="82" t="s">
        <v>1</v>
      </c>
      <c r="CM103" s="82" t="s">
        <v>83</v>
      </c>
    </row>
    <row r="104" spans="1:91" s="6" customFormat="1" ht="16.5" customHeight="1">
      <c r="A104" s="73" t="s">
        <v>77</v>
      </c>
      <c r="B104" s="74"/>
      <c r="C104" s="75"/>
      <c r="D104" s="185" t="s">
        <v>108</v>
      </c>
      <c r="E104" s="185"/>
      <c r="F104" s="185"/>
      <c r="G104" s="185"/>
      <c r="H104" s="185"/>
      <c r="I104" s="76"/>
      <c r="J104" s="185" t="s">
        <v>109</v>
      </c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209">
        <f>'SO 101 - Místní komunikace'!J30</f>
        <v>0</v>
      </c>
      <c r="AH104" s="210"/>
      <c r="AI104" s="210"/>
      <c r="AJ104" s="210"/>
      <c r="AK104" s="210"/>
      <c r="AL104" s="210"/>
      <c r="AM104" s="210"/>
      <c r="AN104" s="209">
        <f t="shared" si="0"/>
        <v>0</v>
      </c>
      <c r="AO104" s="210"/>
      <c r="AP104" s="210"/>
      <c r="AQ104" s="77" t="s">
        <v>80</v>
      </c>
      <c r="AR104" s="74"/>
      <c r="AS104" s="78">
        <v>0</v>
      </c>
      <c r="AT104" s="79">
        <f t="shared" si="1"/>
        <v>0</v>
      </c>
      <c r="AU104" s="80">
        <f>'SO 101 - Místní komunikace'!P128</f>
        <v>0</v>
      </c>
      <c r="AV104" s="79">
        <f>'SO 101 - Místní komunikace'!J33</f>
        <v>0</v>
      </c>
      <c r="AW104" s="79">
        <f>'SO 101 - Místní komunikace'!J34</f>
        <v>0</v>
      </c>
      <c r="AX104" s="79">
        <f>'SO 101 - Místní komunikace'!J35</f>
        <v>0</v>
      </c>
      <c r="AY104" s="79">
        <f>'SO 101 - Místní komunikace'!J36</f>
        <v>0</v>
      </c>
      <c r="AZ104" s="79">
        <f>'SO 101 - Místní komunikace'!F33</f>
        <v>0</v>
      </c>
      <c r="BA104" s="79">
        <f>'SO 101 - Místní komunikace'!F34</f>
        <v>0</v>
      </c>
      <c r="BB104" s="79">
        <f>'SO 101 - Místní komunikace'!F35</f>
        <v>0</v>
      </c>
      <c r="BC104" s="79">
        <f>'SO 101 - Místní komunikace'!F36</f>
        <v>0</v>
      </c>
      <c r="BD104" s="81">
        <f>'SO 101 - Místní komunikace'!F37</f>
        <v>0</v>
      </c>
      <c r="BT104" s="82" t="s">
        <v>81</v>
      </c>
      <c r="BV104" s="82" t="s">
        <v>75</v>
      </c>
      <c r="BW104" s="82" t="s">
        <v>110</v>
      </c>
      <c r="BX104" s="82" t="s">
        <v>5</v>
      </c>
      <c r="CL104" s="82" t="s">
        <v>1</v>
      </c>
      <c r="CM104" s="82" t="s">
        <v>83</v>
      </c>
    </row>
    <row r="105" spans="1:91" s="6" customFormat="1" ht="16.5" customHeight="1">
      <c r="A105" s="73" t="s">
        <v>77</v>
      </c>
      <c r="B105" s="74"/>
      <c r="C105" s="75"/>
      <c r="D105" s="185" t="s">
        <v>111</v>
      </c>
      <c r="E105" s="185"/>
      <c r="F105" s="185"/>
      <c r="G105" s="185"/>
      <c r="H105" s="185"/>
      <c r="I105" s="76"/>
      <c r="J105" s="185" t="s">
        <v>112</v>
      </c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209">
        <f>'SO 310 - Uliční vpusti a ...'!J30</f>
        <v>0</v>
      </c>
      <c r="AH105" s="210"/>
      <c r="AI105" s="210"/>
      <c r="AJ105" s="210"/>
      <c r="AK105" s="210"/>
      <c r="AL105" s="210"/>
      <c r="AM105" s="210"/>
      <c r="AN105" s="209">
        <f t="shared" si="0"/>
        <v>0</v>
      </c>
      <c r="AO105" s="210"/>
      <c r="AP105" s="210"/>
      <c r="AQ105" s="77" t="s">
        <v>80</v>
      </c>
      <c r="AR105" s="74"/>
      <c r="AS105" s="78">
        <v>0</v>
      </c>
      <c r="AT105" s="79">
        <f t="shared" si="1"/>
        <v>0</v>
      </c>
      <c r="AU105" s="80">
        <f>'SO 310 - Uliční vpusti a ...'!P123</f>
        <v>0</v>
      </c>
      <c r="AV105" s="79">
        <f>'SO 310 - Uliční vpusti a ...'!J33</f>
        <v>0</v>
      </c>
      <c r="AW105" s="79">
        <f>'SO 310 - Uliční vpusti a ...'!J34</f>
        <v>0</v>
      </c>
      <c r="AX105" s="79">
        <f>'SO 310 - Uliční vpusti a ...'!J35</f>
        <v>0</v>
      </c>
      <c r="AY105" s="79">
        <f>'SO 310 - Uliční vpusti a ...'!J36</f>
        <v>0</v>
      </c>
      <c r="AZ105" s="79">
        <f>'SO 310 - Uliční vpusti a ...'!F33</f>
        <v>0</v>
      </c>
      <c r="BA105" s="79">
        <f>'SO 310 - Uliční vpusti a ...'!F34</f>
        <v>0</v>
      </c>
      <c r="BB105" s="79">
        <f>'SO 310 - Uliční vpusti a ...'!F35</f>
        <v>0</v>
      </c>
      <c r="BC105" s="79">
        <f>'SO 310 - Uliční vpusti a ...'!F36</f>
        <v>0</v>
      </c>
      <c r="BD105" s="81">
        <f>'SO 310 - Uliční vpusti a ...'!F37</f>
        <v>0</v>
      </c>
      <c r="BT105" s="82" t="s">
        <v>81</v>
      </c>
      <c r="BV105" s="82" t="s">
        <v>75</v>
      </c>
      <c r="BW105" s="82" t="s">
        <v>113</v>
      </c>
      <c r="BX105" s="82" t="s">
        <v>5</v>
      </c>
      <c r="CL105" s="82" t="s">
        <v>1</v>
      </c>
      <c r="CM105" s="82" t="s">
        <v>83</v>
      </c>
    </row>
    <row r="106" spans="1:91" s="6" customFormat="1" ht="24.75" customHeight="1">
      <c r="A106" s="73" t="s">
        <v>77</v>
      </c>
      <c r="B106" s="74"/>
      <c r="C106" s="75"/>
      <c r="D106" s="185" t="s">
        <v>114</v>
      </c>
      <c r="E106" s="185"/>
      <c r="F106" s="185"/>
      <c r="G106" s="185"/>
      <c r="H106" s="185"/>
      <c r="I106" s="76"/>
      <c r="J106" s="185" t="s">
        <v>115</v>
      </c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209">
        <f>'DZP - Dočasné zapravení p...'!J30</f>
        <v>0</v>
      </c>
      <c r="AH106" s="210"/>
      <c r="AI106" s="210"/>
      <c r="AJ106" s="210"/>
      <c r="AK106" s="210"/>
      <c r="AL106" s="210"/>
      <c r="AM106" s="210"/>
      <c r="AN106" s="209">
        <f t="shared" si="0"/>
        <v>0</v>
      </c>
      <c r="AO106" s="210"/>
      <c r="AP106" s="210"/>
      <c r="AQ106" s="77" t="s">
        <v>80</v>
      </c>
      <c r="AR106" s="74"/>
      <c r="AS106" s="83">
        <v>0</v>
      </c>
      <c r="AT106" s="84">
        <f t="shared" si="1"/>
        <v>0</v>
      </c>
      <c r="AU106" s="85">
        <f>'DZP - Dočasné zapravení p...'!P122</f>
        <v>0</v>
      </c>
      <c r="AV106" s="84">
        <f>'DZP - Dočasné zapravení p...'!J33</f>
        <v>0</v>
      </c>
      <c r="AW106" s="84">
        <f>'DZP - Dočasné zapravení p...'!J34</f>
        <v>0</v>
      </c>
      <c r="AX106" s="84">
        <f>'DZP - Dočasné zapravení p...'!J35</f>
        <v>0</v>
      </c>
      <c r="AY106" s="84">
        <f>'DZP - Dočasné zapravení p...'!J36</f>
        <v>0</v>
      </c>
      <c r="AZ106" s="84">
        <f>'DZP - Dočasné zapravení p...'!F33</f>
        <v>0</v>
      </c>
      <c r="BA106" s="84">
        <f>'DZP - Dočasné zapravení p...'!F34</f>
        <v>0</v>
      </c>
      <c r="BB106" s="84">
        <f>'DZP - Dočasné zapravení p...'!F35</f>
        <v>0</v>
      </c>
      <c r="BC106" s="84">
        <f>'DZP - Dočasné zapravení p...'!F36</f>
        <v>0</v>
      </c>
      <c r="BD106" s="86">
        <f>'DZP - Dočasné zapravení p...'!F37</f>
        <v>0</v>
      </c>
      <c r="BT106" s="82" t="s">
        <v>81</v>
      </c>
      <c r="BV106" s="82" t="s">
        <v>75</v>
      </c>
      <c r="BW106" s="82" t="s">
        <v>116</v>
      </c>
      <c r="BX106" s="82" t="s">
        <v>5</v>
      </c>
      <c r="CL106" s="82" t="s">
        <v>1</v>
      </c>
      <c r="CM106" s="82" t="s">
        <v>83</v>
      </c>
    </row>
    <row r="107" spans="1:91" s="1" customFormat="1" ht="30" customHeight="1">
      <c r="B107" s="31"/>
      <c r="AR107" s="31"/>
    </row>
    <row r="108" spans="1:91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31"/>
    </row>
  </sheetData>
  <sheetProtection algorithmName="SHA-512" hashValue="DL4QMyTDoMfvnZ+a6j5RBzhB6py9tCWt/hVPw9W2KUblRxD2NgP/qRk6BdNdPoCgBT6oEVc0+fCLjA78YXUPXA==" saltValue="glmcD1H0OcVtmedBJaLy4RFXPnDU99NW3YiLEYocFZPLbQl7ScIqTQWEAZuH2l+COwWnRkb3fKkLeSlo9PRHyQ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L85:AO85"/>
    <mergeCell ref="D105:H105"/>
    <mergeCell ref="J105:AF105"/>
    <mergeCell ref="D106:H106"/>
    <mergeCell ref="J106:AF106"/>
    <mergeCell ref="AG94:AM94"/>
    <mergeCell ref="AG104:AM104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SO 01.1 - Vodovod'!C2" display="/" xr:uid="{00000000-0004-0000-0000-000000000000}"/>
    <hyperlink ref="A96" location="'SO 01.2 - Oprava MK po př...'!C2" display="/" xr:uid="{00000000-0004-0000-0000-000001000000}"/>
    <hyperlink ref="A97" location="'SO 02.1 - Vodovodní přípojky'!C2" display="/" xr:uid="{00000000-0004-0000-0000-000002000000}"/>
    <hyperlink ref="A98" location="'SO 02.2 - Oprava MK po př...'!C2" display="/" xr:uid="{00000000-0004-0000-0000-000003000000}"/>
    <hyperlink ref="A99" location="'SO 03.1 - Kanalizace'!C2" display="/" xr:uid="{00000000-0004-0000-0000-000004000000}"/>
    <hyperlink ref="A100" location="'SO 03.2 - Oprava MK po př...'!C2" display="/" xr:uid="{00000000-0004-0000-0000-000005000000}"/>
    <hyperlink ref="A101" location="'SO 04.1 - Kanalizační pří...'!C2" display="/" xr:uid="{00000000-0004-0000-0000-000006000000}"/>
    <hyperlink ref="A102" location="'SO 04.2 - Oprava MK po př...'!C2" display="/" xr:uid="{00000000-0004-0000-0000-000007000000}"/>
    <hyperlink ref="A103" location="'VRN - Vedlejší rozpočtové...'!C2" display="/" xr:uid="{00000000-0004-0000-0000-000008000000}"/>
    <hyperlink ref="A104" location="'SO 101 - Místní komunikace'!C2" display="/" xr:uid="{00000000-0004-0000-0000-000009000000}"/>
    <hyperlink ref="A105" location="'SO 310 - Uliční vpusti a ...'!C2" display="/" xr:uid="{00000000-0004-0000-0000-00000A000000}"/>
    <hyperlink ref="A106" location="'DZP - Dočasné zapravení p...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3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107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1319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ROUND(J138,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ROUND((SUM(BE138:BE328)),  2)</f>
        <v>0</v>
      </c>
      <c r="I33" s="91">
        <v>0.21</v>
      </c>
      <c r="J33" s="90">
        <f>ROUND(((SUM(BE138:BE328))*I33),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ROUND((SUM(BF138:BF328)),  2)</f>
        <v>0</v>
      </c>
      <c r="I34" s="91">
        <v>0.12</v>
      </c>
      <c r="J34" s="90">
        <f>ROUND(((SUM(BF138:BF328))*I34),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ROUND((SUM(BG138:BG328)),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ROUND((SUM(BH138:BH328)),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ROUND((SUM(BI138:BI328)),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VRN - Vedlejší rozpočtové náklady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J138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J139</f>
        <v>0</v>
      </c>
      <c r="L97" s="103"/>
    </row>
    <row r="98" spans="2:12" s="9" customFormat="1" ht="19.899999999999999" customHeight="1">
      <c r="B98" s="107"/>
      <c r="D98" s="108" t="s">
        <v>1320</v>
      </c>
      <c r="E98" s="109"/>
      <c r="F98" s="109"/>
      <c r="G98" s="109"/>
      <c r="H98" s="109"/>
      <c r="I98" s="109"/>
      <c r="J98" s="110">
        <f>J140</f>
        <v>0</v>
      </c>
      <c r="L98" s="107"/>
    </row>
    <row r="99" spans="2:12" s="9" customFormat="1" ht="19.899999999999999" customHeight="1">
      <c r="B99" s="107"/>
      <c r="D99" s="108" t="s">
        <v>1321</v>
      </c>
      <c r="E99" s="109"/>
      <c r="F99" s="109"/>
      <c r="G99" s="109"/>
      <c r="H99" s="109"/>
      <c r="I99" s="109"/>
      <c r="J99" s="110">
        <f>J145</f>
        <v>0</v>
      </c>
      <c r="L99" s="107"/>
    </row>
    <row r="100" spans="2:12" s="9" customFormat="1" ht="19.899999999999999" customHeight="1">
      <c r="B100" s="107"/>
      <c r="D100" s="108" t="s">
        <v>1322</v>
      </c>
      <c r="E100" s="109"/>
      <c r="F100" s="109"/>
      <c r="G100" s="109"/>
      <c r="H100" s="109"/>
      <c r="I100" s="109"/>
      <c r="J100" s="110">
        <f>J154</f>
        <v>0</v>
      </c>
      <c r="L100" s="107"/>
    </row>
    <row r="101" spans="2:12" s="9" customFormat="1" ht="19.899999999999999" customHeight="1">
      <c r="B101" s="107"/>
      <c r="D101" s="108" t="s">
        <v>1323</v>
      </c>
      <c r="E101" s="109"/>
      <c r="F101" s="109"/>
      <c r="G101" s="109"/>
      <c r="H101" s="109"/>
      <c r="I101" s="109"/>
      <c r="J101" s="110">
        <f>J167</f>
        <v>0</v>
      </c>
      <c r="L101" s="107"/>
    </row>
    <row r="102" spans="2:12" s="9" customFormat="1" ht="19.899999999999999" customHeight="1">
      <c r="B102" s="107"/>
      <c r="D102" s="108" t="s">
        <v>1324</v>
      </c>
      <c r="E102" s="109"/>
      <c r="F102" s="109"/>
      <c r="G102" s="109"/>
      <c r="H102" s="109"/>
      <c r="I102" s="109"/>
      <c r="J102" s="110">
        <f>J172</f>
        <v>0</v>
      </c>
      <c r="L102" s="107"/>
    </row>
    <row r="103" spans="2:12" s="9" customFormat="1" ht="19.899999999999999" customHeight="1">
      <c r="B103" s="107"/>
      <c r="D103" s="108" t="s">
        <v>1325</v>
      </c>
      <c r="E103" s="109"/>
      <c r="F103" s="109"/>
      <c r="G103" s="109"/>
      <c r="H103" s="109"/>
      <c r="I103" s="109"/>
      <c r="J103" s="110">
        <f>J185</f>
        <v>0</v>
      </c>
      <c r="L103" s="107"/>
    </row>
    <row r="104" spans="2:12" s="9" customFormat="1" ht="19.899999999999999" customHeight="1">
      <c r="B104" s="107"/>
      <c r="D104" s="108" t="s">
        <v>1326</v>
      </c>
      <c r="E104" s="109"/>
      <c r="F104" s="109"/>
      <c r="G104" s="109"/>
      <c r="H104" s="109"/>
      <c r="I104" s="109"/>
      <c r="J104" s="110">
        <f>J190</f>
        <v>0</v>
      </c>
      <c r="L104" s="107"/>
    </row>
    <row r="105" spans="2:12" s="9" customFormat="1" ht="19.899999999999999" customHeight="1">
      <c r="B105" s="107"/>
      <c r="D105" s="108" t="s">
        <v>1327</v>
      </c>
      <c r="E105" s="109"/>
      <c r="F105" s="109"/>
      <c r="G105" s="109"/>
      <c r="H105" s="109"/>
      <c r="I105" s="109"/>
      <c r="J105" s="110">
        <f>J195</f>
        <v>0</v>
      </c>
      <c r="L105" s="107"/>
    </row>
    <row r="106" spans="2:12" s="9" customFormat="1" ht="19.899999999999999" customHeight="1">
      <c r="B106" s="107"/>
      <c r="D106" s="108" t="s">
        <v>1328</v>
      </c>
      <c r="E106" s="109"/>
      <c r="F106" s="109"/>
      <c r="G106" s="109"/>
      <c r="H106" s="109"/>
      <c r="I106" s="109"/>
      <c r="J106" s="110">
        <f>J208</f>
        <v>0</v>
      </c>
      <c r="L106" s="107"/>
    </row>
    <row r="107" spans="2:12" s="9" customFormat="1" ht="19.899999999999999" customHeight="1">
      <c r="B107" s="107"/>
      <c r="D107" s="108" t="s">
        <v>1329</v>
      </c>
      <c r="E107" s="109"/>
      <c r="F107" s="109"/>
      <c r="G107" s="109"/>
      <c r="H107" s="109"/>
      <c r="I107" s="109"/>
      <c r="J107" s="110">
        <f>J213</f>
        <v>0</v>
      </c>
      <c r="L107" s="107"/>
    </row>
    <row r="108" spans="2:12" s="9" customFormat="1" ht="19.899999999999999" customHeight="1">
      <c r="B108" s="107"/>
      <c r="D108" s="108" t="s">
        <v>1330</v>
      </c>
      <c r="E108" s="109"/>
      <c r="F108" s="109"/>
      <c r="G108" s="109"/>
      <c r="H108" s="109"/>
      <c r="I108" s="109"/>
      <c r="J108" s="110">
        <f>J218</f>
        <v>0</v>
      </c>
      <c r="L108" s="107"/>
    </row>
    <row r="109" spans="2:12" s="9" customFormat="1" ht="19.899999999999999" customHeight="1">
      <c r="B109" s="107"/>
      <c r="D109" s="108" t="s">
        <v>1331</v>
      </c>
      <c r="E109" s="109"/>
      <c r="F109" s="109"/>
      <c r="G109" s="109"/>
      <c r="H109" s="109"/>
      <c r="I109" s="109"/>
      <c r="J109" s="110">
        <f>J223</f>
        <v>0</v>
      </c>
      <c r="L109" s="107"/>
    </row>
    <row r="110" spans="2:12" s="9" customFormat="1" ht="19.899999999999999" customHeight="1">
      <c r="B110" s="107"/>
      <c r="D110" s="108" t="s">
        <v>1332</v>
      </c>
      <c r="E110" s="109"/>
      <c r="F110" s="109"/>
      <c r="G110" s="109"/>
      <c r="H110" s="109"/>
      <c r="I110" s="109"/>
      <c r="J110" s="110">
        <f>J228</f>
        <v>0</v>
      </c>
      <c r="L110" s="107"/>
    </row>
    <row r="111" spans="2:12" s="9" customFormat="1" ht="19.899999999999999" customHeight="1">
      <c r="B111" s="107"/>
      <c r="D111" s="108" t="s">
        <v>1333</v>
      </c>
      <c r="E111" s="109"/>
      <c r="F111" s="109"/>
      <c r="G111" s="109"/>
      <c r="H111" s="109"/>
      <c r="I111" s="109"/>
      <c r="J111" s="110">
        <f>J233</f>
        <v>0</v>
      </c>
      <c r="L111" s="107"/>
    </row>
    <row r="112" spans="2:12" s="9" customFormat="1" ht="19.899999999999999" customHeight="1">
      <c r="B112" s="107"/>
      <c r="D112" s="108" t="s">
        <v>1334</v>
      </c>
      <c r="E112" s="109"/>
      <c r="F112" s="109"/>
      <c r="G112" s="109"/>
      <c r="H112" s="109"/>
      <c r="I112" s="109"/>
      <c r="J112" s="110">
        <f>J242</f>
        <v>0</v>
      </c>
      <c r="L112" s="107"/>
    </row>
    <row r="113" spans="2:12" s="9" customFormat="1" ht="19.899999999999999" customHeight="1">
      <c r="B113" s="107"/>
      <c r="D113" s="108" t="s">
        <v>1335</v>
      </c>
      <c r="E113" s="109"/>
      <c r="F113" s="109"/>
      <c r="G113" s="109"/>
      <c r="H113" s="109"/>
      <c r="I113" s="109"/>
      <c r="J113" s="110">
        <f>J247</f>
        <v>0</v>
      </c>
      <c r="L113" s="107"/>
    </row>
    <row r="114" spans="2:12" s="9" customFormat="1" ht="19.899999999999999" customHeight="1">
      <c r="B114" s="107"/>
      <c r="D114" s="108" t="s">
        <v>1336</v>
      </c>
      <c r="E114" s="109"/>
      <c r="F114" s="109"/>
      <c r="G114" s="109"/>
      <c r="H114" s="109"/>
      <c r="I114" s="109"/>
      <c r="J114" s="110">
        <f>J252</f>
        <v>0</v>
      </c>
      <c r="L114" s="107"/>
    </row>
    <row r="115" spans="2:12" s="9" customFormat="1" ht="19.899999999999999" customHeight="1">
      <c r="B115" s="107"/>
      <c r="D115" s="108" t="s">
        <v>1337</v>
      </c>
      <c r="E115" s="109"/>
      <c r="F115" s="109"/>
      <c r="G115" s="109"/>
      <c r="H115" s="109"/>
      <c r="I115" s="109"/>
      <c r="J115" s="110">
        <f>J265</f>
        <v>0</v>
      </c>
      <c r="L115" s="107"/>
    </row>
    <row r="116" spans="2:12" s="9" customFormat="1" ht="19.899999999999999" customHeight="1">
      <c r="B116" s="107"/>
      <c r="D116" s="108" t="s">
        <v>1338</v>
      </c>
      <c r="E116" s="109"/>
      <c r="F116" s="109"/>
      <c r="G116" s="109"/>
      <c r="H116" s="109"/>
      <c r="I116" s="109"/>
      <c r="J116" s="110">
        <f>J274</f>
        <v>0</v>
      </c>
      <c r="L116" s="107"/>
    </row>
    <row r="117" spans="2:12" s="9" customFormat="1" ht="19.899999999999999" customHeight="1">
      <c r="B117" s="107"/>
      <c r="D117" s="108" t="s">
        <v>1339</v>
      </c>
      <c r="E117" s="109"/>
      <c r="F117" s="109"/>
      <c r="G117" s="109"/>
      <c r="H117" s="109"/>
      <c r="I117" s="109"/>
      <c r="J117" s="110">
        <f>J307</f>
        <v>0</v>
      </c>
      <c r="L117" s="107"/>
    </row>
    <row r="118" spans="2:12" s="9" customFormat="1" ht="19.899999999999999" customHeight="1">
      <c r="B118" s="107"/>
      <c r="D118" s="108" t="s">
        <v>1340</v>
      </c>
      <c r="E118" s="109"/>
      <c r="F118" s="109"/>
      <c r="G118" s="109"/>
      <c r="H118" s="109"/>
      <c r="I118" s="109"/>
      <c r="J118" s="110">
        <f>J324</f>
        <v>0</v>
      </c>
      <c r="L118" s="107"/>
    </row>
    <row r="119" spans="2:12" s="1" customFormat="1" ht="21.75" customHeight="1">
      <c r="B119" s="31"/>
      <c r="L119" s="31"/>
    </row>
    <row r="120" spans="2:12" s="1" customFormat="1" ht="6.95" customHeight="1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31"/>
    </row>
    <row r="124" spans="2:12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1"/>
    </row>
    <row r="125" spans="2:12" s="1" customFormat="1" ht="24.95" customHeight="1">
      <c r="B125" s="31"/>
      <c r="C125" s="20" t="s">
        <v>132</v>
      </c>
      <c r="L125" s="31"/>
    </row>
    <row r="126" spans="2:12" s="1" customFormat="1" ht="6.95" customHeight="1">
      <c r="B126" s="31"/>
      <c r="L126" s="31"/>
    </row>
    <row r="127" spans="2:12" s="1" customFormat="1" ht="12" customHeight="1">
      <c r="B127" s="31"/>
      <c r="C127" s="26" t="s">
        <v>16</v>
      </c>
      <c r="L127" s="31"/>
    </row>
    <row r="128" spans="2:12" s="1" customFormat="1" ht="16.5" customHeight="1">
      <c r="B128" s="31"/>
      <c r="E128" s="221" t="str">
        <f>E7</f>
        <v>Tábor, Mostecká - Rekonstrukce vodovodu a kanalizace</v>
      </c>
      <c r="F128" s="222"/>
      <c r="G128" s="222"/>
      <c r="H128" s="222"/>
      <c r="L128" s="31"/>
    </row>
    <row r="129" spans="2:65" s="1" customFormat="1" ht="12" customHeight="1">
      <c r="B129" s="31"/>
      <c r="C129" s="26" t="s">
        <v>118</v>
      </c>
      <c r="L129" s="31"/>
    </row>
    <row r="130" spans="2:65" s="1" customFormat="1" ht="16.5" customHeight="1">
      <c r="B130" s="31"/>
      <c r="E130" s="187" t="str">
        <f>E9</f>
        <v>VRN - Vedlejší rozpočtové náklady</v>
      </c>
      <c r="F130" s="223"/>
      <c r="G130" s="223"/>
      <c r="H130" s="223"/>
      <c r="L130" s="31"/>
    </row>
    <row r="131" spans="2:65" s="1" customFormat="1" ht="6.95" customHeight="1">
      <c r="B131" s="31"/>
      <c r="L131" s="31"/>
    </row>
    <row r="132" spans="2:65" s="1" customFormat="1" ht="12" customHeight="1">
      <c r="B132" s="31"/>
      <c r="C132" s="26" t="s">
        <v>20</v>
      </c>
      <c r="F132" s="24" t="str">
        <f>F12</f>
        <v xml:space="preserve"> </v>
      </c>
      <c r="I132" s="26" t="s">
        <v>22</v>
      </c>
      <c r="J132" s="51" t="str">
        <f>IF(J12="","",J12)</f>
        <v>2. 11. 2024</v>
      </c>
      <c r="L132" s="31"/>
    </row>
    <row r="133" spans="2:65" s="1" customFormat="1" ht="6.95" customHeight="1">
      <c r="B133" s="31"/>
      <c r="L133" s="31"/>
    </row>
    <row r="134" spans="2:65" s="1" customFormat="1" ht="15.2" customHeight="1">
      <c r="B134" s="31"/>
      <c r="C134" s="26" t="s">
        <v>24</v>
      </c>
      <c r="F134" s="24" t="str">
        <f>E15</f>
        <v xml:space="preserve"> </v>
      </c>
      <c r="I134" s="26" t="s">
        <v>29</v>
      </c>
      <c r="J134" s="29" t="str">
        <f>E21</f>
        <v xml:space="preserve"> </v>
      </c>
      <c r="L134" s="31"/>
    </row>
    <row r="135" spans="2:65" s="1" customFormat="1" ht="15.2" customHeight="1">
      <c r="B135" s="31"/>
      <c r="C135" s="26" t="s">
        <v>27</v>
      </c>
      <c r="F135" s="24" t="str">
        <f>IF(E18="","",E18)</f>
        <v>Vyplň údaj</v>
      </c>
      <c r="I135" s="26" t="s">
        <v>31</v>
      </c>
      <c r="J135" s="29" t="str">
        <f>E24</f>
        <v xml:space="preserve"> </v>
      </c>
      <c r="L135" s="31"/>
    </row>
    <row r="136" spans="2:65" s="1" customFormat="1" ht="10.35" customHeight="1">
      <c r="B136" s="31"/>
      <c r="L136" s="31"/>
    </row>
    <row r="137" spans="2:65" s="10" customFormat="1" ht="29.25" customHeight="1">
      <c r="B137" s="111"/>
      <c r="C137" s="112" t="s">
        <v>133</v>
      </c>
      <c r="D137" s="113" t="s">
        <v>58</v>
      </c>
      <c r="E137" s="113" t="s">
        <v>54</v>
      </c>
      <c r="F137" s="113" t="s">
        <v>55</v>
      </c>
      <c r="G137" s="113" t="s">
        <v>134</v>
      </c>
      <c r="H137" s="113" t="s">
        <v>135</v>
      </c>
      <c r="I137" s="113" t="s">
        <v>136</v>
      </c>
      <c r="J137" s="113" t="s">
        <v>122</v>
      </c>
      <c r="K137" s="114" t="s">
        <v>137</v>
      </c>
      <c r="L137" s="111"/>
      <c r="M137" s="58" t="s">
        <v>1</v>
      </c>
      <c r="N137" s="59" t="s">
        <v>37</v>
      </c>
      <c r="O137" s="59" t="s">
        <v>138</v>
      </c>
      <c r="P137" s="59" t="s">
        <v>139</v>
      </c>
      <c r="Q137" s="59" t="s">
        <v>140</v>
      </c>
      <c r="R137" s="59" t="s">
        <v>141</v>
      </c>
      <c r="S137" s="59" t="s">
        <v>142</v>
      </c>
      <c r="T137" s="60" t="s">
        <v>143</v>
      </c>
    </row>
    <row r="138" spans="2:65" s="1" customFormat="1" ht="22.9" customHeight="1">
      <c r="B138" s="31"/>
      <c r="C138" s="63" t="s">
        <v>144</v>
      </c>
      <c r="J138" s="115">
        <f>BK138</f>
        <v>0</v>
      </c>
      <c r="L138" s="31"/>
      <c r="M138" s="61"/>
      <c r="N138" s="52"/>
      <c r="O138" s="52"/>
      <c r="P138" s="116">
        <f>P139</f>
        <v>0</v>
      </c>
      <c r="Q138" s="52"/>
      <c r="R138" s="116">
        <f>R139</f>
        <v>0</v>
      </c>
      <c r="S138" s="52"/>
      <c r="T138" s="117">
        <f>T139</f>
        <v>0</v>
      </c>
      <c r="AT138" s="16" t="s">
        <v>72</v>
      </c>
      <c r="AU138" s="16" t="s">
        <v>124</v>
      </c>
      <c r="BK138" s="118">
        <f>BK139</f>
        <v>0</v>
      </c>
    </row>
    <row r="139" spans="2:65" s="11" customFormat="1" ht="25.9" customHeight="1">
      <c r="B139" s="119"/>
      <c r="D139" s="120" t="s">
        <v>72</v>
      </c>
      <c r="E139" s="121" t="s">
        <v>145</v>
      </c>
      <c r="F139" s="121" t="s">
        <v>146</v>
      </c>
      <c r="I139" s="122"/>
      <c r="J139" s="123">
        <f>BK139</f>
        <v>0</v>
      </c>
      <c r="L139" s="119"/>
      <c r="M139" s="124"/>
      <c r="P139" s="125">
        <f>P140+P145+P154+P167+P172+P185+P190+P195+P208+P213+P218+P223+P228+P233+P242+P247+P252+P265+P274+P307+P324</f>
        <v>0</v>
      </c>
      <c r="R139" s="125">
        <f>R140+R145+R154+R167+R172+R185+R190+R195+R208+R213+R218+R223+R228+R233+R242+R247+R252+R265+R274+R307+R324</f>
        <v>0</v>
      </c>
      <c r="T139" s="126">
        <f>T140+T145+T154+T167+T172+T185+T190+T195+T208+T213+T218+T223+T228+T233+T242+T247+T252+T265+T274+T307+T324</f>
        <v>0</v>
      </c>
      <c r="AR139" s="120" t="s">
        <v>81</v>
      </c>
      <c r="AT139" s="127" t="s">
        <v>72</v>
      </c>
      <c r="AU139" s="127" t="s">
        <v>73</v>
      </c>
      <c r="AY139" s="120" t="s">
        <v>147</v>
      </c>
      <c r="BK139" s="128">
        <f>BK140+BK145+BK154+BK167+BK172+BK185+BK190+BK195+BK208+BK213+BK218+BK223+BK228+BK233+BK242+BK247+BK252+BK265+BK274+BK307+BK324</f>
        <v>0</v>
      </c>
    </row>
    <row r="140" spans="2:65" s="11" customFormat="1" ht="22.9" customHeight="1">
      <c r="B140" s="119"/>
      <c r="D140" s="120" t="s">
        <v>72</v>
      </c>
      <c r="E140" s="129" t="s">
        <v>1341</v>
      </c>
      <c r="F140" s="129" t="s">
        <v>1342</v>
      </c>
      <c r="I140" s="122"/>
      <c r="J140" s="130">
        <f>BK140</f>
        <v>0</v>
      </c>
      <c r="L140" s="119"/>
      <c r="M140" s="124"/>
      <c r="P140" s="125">
        <f>SUM(P141:P144)</f>
        <v>0</v>
      </c>
      <c r="R140" s="125">
        <f>SUM(R141:R144)</f>
        <v>0</v>
      </c>
      <c r="T140" s="126">
        <f>SUM(T141:T144)</f>
        <v>0</v>
      </c>
      <c r="AR140" s="120" t="s">
        <v>81</v>
      </c>
      <c r="AT140" s="127" t="s">
        <v>72</v>
      </c>
      <c r="AU140" s="127" t="s">
        <v>81</v>
      </c>
      <c r="AY140" s="120" t="s">
        <v>147</v>
      </c>
      <c r="BK140" s="128">
        <f>SUM(BK141:BK144)</f>
        <v>0</v>
      </c>
    </row>
    <row r="141" spans="2:65" s="1" customFormat="1" ht="16.5" customHeight="1">
      <c r="B141" s="31"/>
      <c r="C141" s="131" t="s">
        <v>81</v>
      </c>
      <c r="D141" s="131" t="s">
        <v>149</v>
      </c>
      <c r="E141" s="132" t="s">
        <v>1343</v>
      </c>
      <c r="F141" s="133" t="s">
        <v>1344</v>
      </c>
      <c r="G141" s="134" t="s">
        <v>439</v>
      </c>
      <c r="H141" s="135">
        <v>1</v>
      </c>
      <c r="I141" s="136"/>
      <c r="J141" s="137">
        <f>ROUND(I141*H141,2)</f>
        <v>0</v>
      </c>
      <c r="K141" s="133" t="s">
        <v>1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154</v>
      </c>
      <c r="AT141" s="142" t="s">
        <v>149</v>
      </c>
      <c r="AU141" s="142" t="s">
        <v>83</v>
      </c>
      <c r="AY141" s="16" t="s">
        <v>147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154</v>
      </c>
      <c r="BM141" s="142" t="s">
        <v>1345</v>
      </c>
    </row>
    <row r="142" spans="2:65" s="14" customFormat="1" ht="11.25">
      <c r="B142" s="159"/>
      <c r="D142" s="145" t="s">
        <v>156</v>
      </c>
      <c r="E142" s="160" t="s">
        <v>1</v>
      </c>
      <c r="F142" s="161" t="s">
        <v>1346</v>
      </c>
      <c r="H142" s="160" t="s">
        <v>1</v>
      </c>
      <c r="I142" s="162"/>
      <c r="L142" s="159"/>
      <c r="M142" s="163"/>
      <c r="T142" s="164"/>
      <c r="AT142" s="160" t="s">
        <v>156</v>
      </c>
      <c r="AU142" s="160" t="s">
        <v>83</v>
      </c>
      <c r="AV142" s="14" t="s">
        <v>81</v>
      </c>
      <c r="AW142" s="14" t="s">
        <v>30</v>
      </c>
      <c r="AX142" s="14" t="s">
        <v>73</v>
      </c>
      <c r="AY142" s="160" t="s">
        <v>147</v>
      </c>
    </row>
    <row r="143" spans="2:65" s="14" customFormat="1" ht="22.5">
      <c r="B143" s="159"/>
      <c r="D143" s="145" t="s">
        <v>156</v>
      </c>
      <c r="E143" s="160" t="s">
        <v>1</v>
      </c>
      <c r="F143" s="161" t="s">
        <v>1347</v>
      </c>
      <c r="H143" s="160" t="s">
        <v>1</v>
      </c>
      <c r="I143" s="162"/>
      <c r="L143" s="159"/>
      <c r="M143" s="163"/>
      <c r="T143" s="164"/>
      <c r="AT143" s="160" t="s">
        <v>156</v>
      </c>
      <c r="AU143" s="160" t="s">
        <v>83</v>
      </c>
      <c r="AV143" s="14" t="s">
        <v>81</v>
      </c>
      <c r="AW143" s="14" t="s">
        <v>30</v>
      </c>
      <c r="AX143" s="14" t="s">
        <v>73</v>
      </c>
      <c r="AY143" s="160" t="s">
        <v>147</v>
      </c>
    </row>
    <row r="144" spans="2:65" s="12" customFormat="1" ht="11.25">
      <c r="B144" s="144"/>
      <c r="D144" s="145" t="s">
        <v>156</v>
      </c>
      <c r="E144" s="146" t="s">
        <v>1</v>
      </c>
      <c r="F144" s="147" t="s">
        <v>81</v>
      </c>
      <c r="H144" s="148">
        <v>1</v>
      </c>
      <c r="I144" s="149"/>
      <c r="L144" s="144"/>
      <c r="M144" s="150"/>
      <c r="T144" s="151"/>
      <c r="AT144" s="146" t="s">
        <v>156</v>
      </c>
      <c r="AU144" s="146" t="s">
        <v>83</v>
      </c>
      <c r="AV144" s="12" t="s">
        <v>83</v>
      </c>
      <c r="AW144" s="12" t="s">
        <v>30</v>
      </c>
      <c r="AX144" s="12" t="s">
        <v>81</v>
      </c>
      <c r="AY144" s="146" t="s">
        <v>147</v>
      </c>
    </row>
    <row r="145" spans="2:65" s="11" customFormat="1" ht="22.9" customHeight="1">
      <c r="B145" s="119"/>
      <c r="D145" s="120" t="s">
        <v>72</v>
      </c>
      <c r="E145" s="129" t="s">
        <v>1348</v>
      </c>
      <c r="F145" s="129" t="s">
        <v>1349</v>
      </c>
      <c r="I145" s="122"/>
      <c r="J145" s="130">
        <f>BK145</f>
        <v>0</v>
      </c>
      <c r="L145" s="119"/>
      <c r="M145" s="124"/>
      <c r="P145" s="125">
        <f>SUM(P146:P153)</f>
        <v>0</v>
      </c>
      <c r="R145" s="125">
        <f>SUM(R146:R153)</f>
        <v>0</v>
      </c>
      <c r="T145" s="126">
        <f>SUM(T146:T153)</f>
        <v>0</v>
      </c>
      <c r="AR145" s="120" t="s">
        <v>81</v>
      </c>
      <c r="AT145" s="127" t="s">
        <v>72</v>
      </c>
      <c r="AU145" s="127" t="s">
        <v>81</v>
      </c>
      <c r="AY145" s="120" t="s">
        <v>147</v>
      </c>
      <c r="BK145" s="128">
        <f>SUM(BK146:BK153)</f>
        <v>0</v>
      </c>
    </row>
    <row r="146" spans="2:65" s="1" customFormat="1" ht="16.5" customHeight="1">
      <c r="B146" s="31"/>
      <c r="C146" s="131" t="s">
        <v>83</v>
      </c>
      <c r="D146" s="131" t="s">
        <v>149</v>
      </c>
      <c r="E146" s="132" t="s">
        <v>1350</v>
      </c>
      <c r="F146" s="133" t="s">
        <v>1351</v>
      </c>
      <c r="G146" s="134" t="s">
        <v>1352</v>
      </c>
      <c r="H146" s="135">
        <v>1</v>
      </c>
      <c r="I146" s="136"/>
      <c r="J146" s="137">
        <f>ROUND(I146*H146,2)</f>
        <v>0</v>
      </c>
      <c r="K146" s="133" t="s">
        <v>1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154</v>
      </c>
      <c r="AT146" s="142" t="s">
        <v>149</v>
      </c>
      <c r="AU146" s="142" t="s">
        <v>83</v>
      </c>
      <c r="AY146" s="16" t="s">
        <v>147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154</v>
      </c>
      <c r="BM146" s="142" t="s">
        <v>1353</v>
      </c>
    </row>
    <row r="147" spans="2:65" s="14" customFormat="1" ht="11.25">
      <c r="B147" s="159"/>
      <c r="D147" s="145" t="s">
        <v>156</v>
      </c>
      <c r="E147" s="160" t="s">
        <v>1</v>
      </c>
      <c r="F147" s="161" t="s">
        <v>1346</v>
      </c>
      <c r="H147" s="160" t="s">
        <v>1</v>
      </c>
      <c r="I147" s="162"/>
      <c r="L147" s="159"/>
      <c r="M147" s="163"/>
      <c r="T147" s="164"/>
      <c r="AT147" s="160" t="s">
        <v>156</v>
      </c>
      <c r="AU147" s="160" t="s">
        <v>83</v>
      </c>
      <c r="AV147" s="14" t="s">
        <v>81</v>
      </c>
      <c r="AW147" s="14" t="s">
        <v>30</v>
      </c>
      <c r="AX147" s="14" t="s">
        <v>73</v>
      </c>
      <c r="AY147" s="160" t="s">
        <v>147</v>
      </c>
    </row>
    <row r="148" spans="2:65" s="14" customFormat="1" ht="22.5">
      <c r="B148" s="159"/>
      <c r="D148" s="145" t="s">
        <v>156</v>
      </c>
      <c r="E148" s="160" t="s">
        <v>1</v>
      </c>
      <c r="F148" s="161" t="s">
        <v>1347</v>
      </c>
      <c r="H148" s="160" t="s">
        <v>1</v>
      </c>
      <c r="I148" s="162"/>
      <c r="L148" s="159"/>
      <c r="M148" s="163"/>
      <c r="T148" s="164"/>
      <c r="AT148" s="160" t="s">
        <v>156</v>
      </c>
      <c r="AU148" s="160" t="s">
        <v>83</v>
      </c>
      <c r="AV148" s="14" t="s">
        <v>81</v>
      </c>
      <c r="AW148" s="14" t="s">
        <v>30</v>
      </c>
      <c r="AX148" s="14" t="s">
        <v>73</v>
      </c>
      <c r="AY148" s="160" t="s">
        <v>147</v>
      </c>
    </row>
    <row r="149" spans="2:65" s="12" customFormat="1" ht="11.25">
      <c r="B149" s="144"/>
      <c r="D149" s="145" t="s">
        <v>156</v>
      </c>
      <c r="E149" s="146" t="s">
        <v>1</v>
      </c>
      <c r="F149" s="147" t="s">
        <v>81</v>
      </c>
      <c r="H149" s="148">
        <v>1</v>
      </c>
      <c r="I149" s="149"/>
      <c r="L149" s="144"/>
      <c r="M149" s="150"/>
      <c r="T149" s="151"/>
      <c r="AT149" s="146" t="s">
        <v>156</v>
      </c>
      <c r="AU149" s="146" t="s">
        <v>83</v>
      </c>
      <c r="AV149" s="12" t="s">
        <v>83</v>
      </c>
      <c r="AW149" s="12" t="s">
        <v>30</v>
      </c>
      <c r="AX149" s="12" t="s">
        <v>81</v>
      </c>
      <c r="AY149" s="146" t="s">
        <v>147</v>
      </c>
    </row>
    <row r="150" spans="2:65" s="1" customFormat="1" ht="16.5" customHeight="1">
      <c r="B150" s="31"/>
      <c r="C150" s="131" t="s">
        <v>167</v>
      </c>
      <c r="D150" s="131" t="s">
        <v>149</v>
      </c>
      <c r="E150" s="132" t="s">
        <v>1354</v>
      </c>
      <c r="F150" s="133" t="s">
        <v>1355</v>
      </c>
      <c r="G150" s="134" t="s">
        <v>1352</v>
      </c>
      <c r="H150" s="135">
        <v>1</v>
      </c>
      <c r="I150" s="136"/>
      <c r="J150" s="137">
        <f>ROUND(I150*H150,2)</f>
        <v>0</v>
      </c>
      <c r="K150" s="133" t="s">
        <v>1</v>
      </c>
      <c r="L150" s="31"/>
      <c r="M150" s="138" t="s">
        <v>1</v>
      </c>
      <c r="N150" s="139" t="s">
        <v>38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154</v>
      </c>
      <c r="AT150" s="142" t="s">
        <v>149</v>
      </c>
      <c r="AU150" s="142" t="s">
        <v>83</v>
      </c>
      <c r="AY150" s="16" t="s">
        <v>147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154</v>
      </c>
      <c r="BM150" s="142" t="s">
        <v>1356</v>
      </c>
    </row>
    <row r="151" spans="2:65" s="14" customFormat="1" ht="11.25">
      <c r="B151" s="159"/>
      <c r="D151" s="145" t="s">
        <v>156</v>
      </c>
      <c r="E151" s="160" t="s">
        <v>1</v>
      </c>
      <c r="F151" s="161" t="s">
        <v>1346</v>
      </c>
      <c r="H151" s="160" t="s">
        <v>1</v>
      </c>
      <c r="I151" s="162"/>
      <c r="L151" s="159"/>
      <c r="M151" s="163"/>
      <c r="T151" s="164"/>
      <c r="AT151" s="160" t="s">
        <v>156</v>
      </c>
      <c r="AU151" s="160" t="s">
        <v>83</v>
      </c>
      <c r="AV151" s="14" t="s">
        <v>81</v>
      </c>
      <c r="AW151" s="14" t="s">
        <v>30</v>
      </c>
      <c r="AX151" s="14" t="s">
        <v>73</v>
      </c>
      <c r="AY151" s="160" t="s">
        <v>147</v>
      </c>
    </row>
    <row r="152" spans="2:65" s="14" customFormat="1" ht="22.5">
      <c r="B152" s="159"/>
      <c r="D152" s="145" t="s">
        <v>156</v>
      </c>
      <c r="E152" s="160" t="s">
        <v>1</v>
      </c>
      <c r="F152" s="161" t="s">
        <v>1347</v>
      </c>
      <c r="H152" s="160" t="s">
        <v>1</v>
      </c>
      <c r="I152" s="162"/>
      <c r="L152" s="159"/>
      <c r="M152" s="163"/>
      <c r="T152" s="164"/>
      <c r="AT152" s="160" t="s">
        <v>156</v>
      </c>
      <c r="AU152" s="160" t="s">
        <v>83</v>
      </c>
      <c r="AV152" s="14" t="s">
        <v>81</v>
      </c>
      <c r="AW152" s="14" t="s">
        <v>30</v>
      </c>
      <c r="AX152" s="14" t="s">
        <v>73</v>
      </c>
      <c r="AY152" s="160" t="s">
        <v>147</v>
      </c>
    </row>
    <row r="153" spans="2:65" s="12" customFormat="1" ht="11.25">
      <c r="B153" s="144"/>
      <c r="D153" s="145" t="s">
        <v>156</v>
      </c>
      <c r="E153" s="146" t="s">
        <v>1</v>
      </c>
      <c r="F153" s="147" t="s">
        <v>81</v>
      </c>
      <c r="H153" s="148">
        <v>1</v>
      </c>
      <c r="I153" s="149"/>
      <c r="L153" s="144"/>
      <c r="M153" s="150"/>
      <c r="T153" s="151"/>
      <c r="AT153" s="146" t="s">
        <v>156</v>
      </c>
      <c r="AU153" s="146" t="s">
        <v>83</v>
      </c>
      <c r="AV153" s="12" t="s">
        <v>83</v>
      </c>
      <c r="AW153" s="12" t="s">
        <v>30</v>
      </c>
      <c r="AX153" s="12" t="s">
        <v>81</v>
      </c>
      <c r="AY153" s="146" t="s">
        <v>147</v>
      </c>
    </row>
    <row r="154" spans="2:65" s="11" customFormat="1" ht="22.9" customHeight="1">
      <c r="B154" s="119"/>
      <c r="D154" s="120" t="s">
        <v>72</v>
      </c>
      <c r="E154" s="129" t="s">
        <v>1357</v>
      </c>
      <c r="F154" s="129" t="s">
        <v>1358</v>
      </c>
      <c r="I154" s="122"/>
      <c r="J154" s="130">
        <f>BK154</f>
        <v>0</v>
      </c>
      <c r="L154" s="119"/>
      <c r="M154" s="124"/>
      <c r="P154" s="125">
        <f>SUM(P155:P166)</f>
        <v>0</v>
      </c>
      <c r="R154" s="125">
        <f>SUM(R155:R166)</f>
        <v>0</v>
      </c>
      <c r="T154" s="126">
        <f>SUM(T155:T166)</f>
        <v>0</v>
      </c>
      <c r="AR154" s="120" t="s">
        <v>81</v>
      </c>
      <c r="AT154" s="127" t="s">
        <v>72</v>
      </c>
      <c r="AU154" s="127" t="s">
        <v>81</v>
      </c>
      <c r="AY154" s="120" t="s">
        <v>147</v>
      </c>
      <c r="BK154" s="128">
        <f>SUM(BK155:BK166)</f>
        <v>0</v>
      </c>
    </row>
    <row r="155" spans="2:65" s="1" customFormat="1" ht="37.9" customHeight="1">
      <c r="B155" s="31"/>
      <c r="C155" s="131" t="s">
        <v>154</v>
      </c>
      <c r="D155" s="131" t="s">
        <v>149</v>
      </c>
      <c r="E155" s="132" t="s">
        <v>1359</v>
      </c>
      <c r="F155" s="133" t="s">
        <v>1360</v>
      </c>
      <c r="G155" s="134" t="s">
        <v>439</v>
      </c>
      <c r="H155" s="135">
        <v>1</v>
      </c>
      <c r="I155" s="136"/>
      <c r="J155" s="137">
        <f>ROUND(I155*H155,2)</f>
        <v>0</v>
      </c>
      <c r="K155" s="133" t="s">
        <v>1</v>
      </c>
      <c r="L155" s="31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154</v>
      </c>
      <c r="AT155" s="142" t="s">
        <v>149</v>
      </c>
      <c r="AU155" s="142" t="s">
        <v>83</v>
      </c>
      <c r="AY155" s="16" t="s">
        <v>147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81</v>
      </c>
      <c r="BK155" s="143">
        <f>ROUND(I155*H155,2)</f>
        <v>0</v>
      </c>
      <c r="BL155" s="16" t="s">
        <v>154</v>
      </c>
      <c r="BM155" s="142" t="s">
        <v>1361</v>
      </c>
    </row>
    <row r="156" spans="2:65" s="14" customFormat="1" ht="11.25">
      <c r="B156" s="159"/>
      <c r="D156" s="145" t="s">
        <v>156</v>
      </c>
      <c r="E156" s="160" t="s">
        <v>1</v>
      </c>
      <c r="F156" s="161" t="s">
        <v>1346</v>
      </c>
      <c r="H156" s="160" t="s">
        <v>1</v>
      </c>
      <c r="I156" s="162"/>
      <c r="L156" s="159"/>
      <c r="M156" s="163"/>
      <c r="T156" s="164"/>
      <c r="AT156" s="160" t="s">
        <v>156</v>
      </c>
      <c r="AU156" s="160" t="s">
        <v>83</v>
      </c>
      <c r="AV156" s="14" t="s">
        <v>81</v>
      </c>
      <c r="AW156" s="14" t="s">
        <v>30</v>
      </c>
      <c r="AX156" s="14" t="s">
        <v>73</v>
      </c>
      <c r="AY156" s="160" t="s">
        <v>147</v>
      </c>
    </row>
    <row r="157" spans="2:65" s="14" customFormat="1" ht="22.5">
      <c r="B157" s="159"/>
      <c r="D157" s="145" t="s">
        <v>156</v>
      </c>
      <c r="E157" s="160" t="s">
        <v>1</v>
      </c>
      <c r="F157" s="161" t="s">
        <v>1347</v>
      </c>
      <c r="H157" s="160" t="s">
        <v>1</v>
      </c>
      <c r="I157" s="162"/>
      <c r="L157" s="159"/>
      <c r="M157" s="163"/>
      <c r="T157" s="164"/>
      <c r="AT157" s="160" t="s">
        <v>156</v>
      </c>
      <c r="AU157" s="160" t="s">
        <v>83</v>
      </c>
      <c r="AV157" s="14" t="s">
        <v>81</v>
      </c>
      <c r="AW157" s="14" t="s">
        <v>30</v>
      </c>
      <c r="AX157" s="14" t="s">
        <v>73</v>
      </c>
      <c r="AY157" s="160" t="s">
        <v>147</v>
      </c>
    </row>
    <row r="158" spans="2:65" s="12" customFormat="1" ht="11.25">
      <c r="B158" s="144"/>
      <c r="D158" s="145" t="s">
        <v>156</v>
      </c>
      <c r="E158" s="146" t="s">
        <v>1</v>
      </c>
      <c r="F158" s="147" t="s">
        <v>81</v>
      </c>
      <c r="H158" s="148">
        <v>1</v>
      </c>
      <c r="I158" s="149"/>
      <c r="L158" s="144"/>
      <c r="M158" s="150"/>
      <c r="T158" s="151"/>
      <c r="AT158" s="146" t="s">
        <v>156</v>
      </c>
      <c r="AU158" s="146" t="s">
        <v>83</v>
      </c>
      <c r="AV158" s="12" t="s">
        <v>83</v>
      </c>
      <c r="AW158" s="12" t="s">
        <v>30</v>
      </c>
      <c r="AX158" s="12" t="s">
        <v>81</v>
      </c>
      <c r="AY158" s="146" t="s">
        <v>147</v>
      </c>
    </row>
    <row r="159" spans="2:65" s="1" customFormat="1" ht="24.2" customHeight="1">
      <c r="B159" s="31"/>
      <c r="C159" s="131" t="s">
        <v>184</v>
      </c>
      <c r="D159" s="131" t="s">
        <v>149</v>
      </c>
      <c r="E159" s="132" t="s">
        <v>1362</v>
      </c>
      <c r="F159" s="133" t="s">
        <v>1363</v>
      </c>
      <c r="G159" s="134" t="s">
        <v>439</v>
      </c>
      <c r="H159" s="135">
        <v>1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154</v>
      </c>
      <c r="AT159" s="142" t="s">
        <v>149</v>
      </c>
      <c r="AU159" s="142" t="s">
        <v>83</v>
      </c>
      <c r="AY159" s="16" t="s">
        <v>147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154</v>
      </c>
      <c r="BM159" s="142" t="s">
        <v>1364</v>
      </c>
    </row>
    <row r="160" spans="2:65" s="14" customFormat="1" ht="11.25">
      <c r="B160" s="159"/>
      <c r="D160" s="145" t="s">
        <v>156</v>
      </c>
      <c r="E160" s="160" t="s">
        <v>1</v>
      </c>
      <c r="F160" s="161" t="s">
        <v>1346</v>
      </c>
      <c r="H160" s="160" t="s">
        <v>1</v>
      </c>
      <c r="I160" s="162"/>
      <c r="L160" s="159"/>
      <c r="M160" s="163"/>
      <c r="T160" s="164"/>
      <c r="AT160" s="160" t="s">
        <v>156</v>
      </c>
      <c r="AU160" s="160" t="s">
        <v>83</v>
      </c>
      <c r="AV160" s="14" t="s">
        <v>81</v>
      </c>
      <c r="AW160" s="14" t="s">
        <v>30</v>
      </c>
      <c r="AX160" s="14" t="s">
        <v>73</v>
      </c>
      <c r="AY160" s="160" t="s">
        <v>147</v>
      </c>
    </row>
    <row r="161" spans="2:65" s="14" customFormat="1" ht="22.5">
      <c r="B161" s="159"/>
      <c r="D161" s="145" t="s">
        <v>156</v>
      </c>
      <c r="E161" s="160" t="s">
        <v>1</v>
      </c>
      <c r="F161" s="161" t="s">
        <v>1347</v>
      </c>
      <c r="H161" s="160" t="s">
        <v>1</v>
      </c>
      <c r="I161" s="162"/>
      <c r="L161" s="159"/>
      <c r="M161" s="163"/>
      <c r="T161" s="164"/>
      <c r="AT161" s="160" t="s">
        <v>156</v>
      </c>
      <c r="AU161" s="160" t="s">
        <v>83</v>
      </c>
      <c r="AV161" s="14" t="s">
        <v>81</v>
      </c>
      <c r="AW161" s="14" t="s">
        <v>30</v>
      </c>
      <c r="AX161" s="14" t="s">
        <v>73</v>
      </c>
      <c r="AY161" s="160" t="s">
        <v>147</v>
      </c>
    </row>
    <row r="162" spans="2:65" s="12" customFormat="1" ht="11.25">
      <c r="B162" s="144"/>
      <c r="D162" s="145" t="s">
        <v>156</v>
      </c>
      <c r="E162" s="146" t="s">
        <v>1</v>
      </c>
      <c r="F162" s="147" t="s">
        <v>81</v>
      </c>
      <c r="H162" s="148">
        <v>1</v>
      </c>
      <c r="I162" s="149"/>
      <c r="L162" s="144"/>
      <c r="M162" s="150"/>
      <c r="T162" s="151"/>
      <c r="AT162" s="146" t="s">
        <v>156</v>
      </c>
      <c r="AU162" s="146" t="s">
        <v>83</v>
      </c>
      <c r="AV162" s="12" t="s">
        <v>83</v>
      </c>
      <c r="AW162" s="12" t="s">
        <v>30</v>
      </c>
      <c r="AX162" s="12" t="s">
        <v>81</v>
      </c>
      <c r="AY162" s="146" t="s">
        <v>147</v>
      </c>
    </row>
    <row r="163" spans="2:65" s="1" customFormat="1" ht="24.2" customHeight="1">
      <c r="B163" s="31"/>
      <c r="C163" s="131" t="s">
        <v>191</v>
      </c>
      <c r="D163" s="131" t="s">
        <v>149</v>
      </c>
      <c r="E163" s="132" t="s">
        <v>1365</v>
      </c>
      <c r="F163" s="133" t="s">
        <v>1366</v>
      </c>
      <c r="G163" s="134" t="s">
        <v>439</v>
      </c>
      <c r="H163" s="135">
        <v>1</v>
      </c>
      <c r="I163" s="136"/>
      <c r="J163" s="137">
        <f>ROUND(I163*H163,2)</f>
        <v>0</v>
      </c>
      <c r="K163" s="133" t="s">
        <v>1</v>
      </c>
      <c r="L163" s="31"/>
      <c r="M163" s="138" t="s">
        <v>1</v>
      </c>
      <c r="N163" s="139" t="s">
        <v>38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154</v>
      </c>
      <c r="AT163" s="142" t="s">
        <v>149</v>
      </c>
      <c r="AU163" s="142" t="s">
        <v>83</v>
      </c>
      <c r="AY163" s="16" t="s">
        <v>147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81</v>
      </c>
      <c r="BK163" s="143">
        <f>ROUND(I163*H163,2)</f>
        <v>0</v>
      </c>
      <c r="BL163" s="16" t="s">
        <v>154</v>
      </c>
      <c r="BM163" s="142" t="s">
        <v>1367</v>
      </c>
    </row>
    <row r="164" spans="2:65" s="14" customFormat="1" ht="11.25">
      <c r="B164" s="159"/>
      <c r="D164" s="145" t="s">
        <v>156</v>
      </c>
      <c r="E164" s="160" t="s">
        <v>1</v>
      </c>
      <c r="F164" s="161" t="s">
        <v>1346</v>
      </c>
      <c r="H164" s="160" t="s">
        <v>1</v>
      </c>
      <c r="I164" s="162"/>
      <c r="L164" s="159"/>
      <c r="M164" s="163"/>
      <c r="T164" s="164"/>
      <c r="AT164" s="160" t="s">
        <v>156</v>
      </c>
      <c r="AU164" s="160" t="s">
        <v>83</v>
      </c>
      <c r="AV164" s="14" t="s">
        <v>81</v>
      </c>
      <c r="AW164" s="14" t="s">
        <v>30</v>
      </c>
      <c r="AX164" s="14" t="s">
        <v>73</v>
      </c>
      <c r="AY164" s="160" t="s">
        <v>147</v>
      </c>
    </row>
    <row r="165" spans="2:65" s="14" customFormat="1" ht="22.5">
      <c r="B165" s="159"/>
      <c r="D165" s="145" t="s">
        <v>156</v>
      </c>
      <c r="E165" s="160" t="s">
        <v>1</v>
      </c>
      <c r="F165" s="161" t="s">
        <v>1347</v>
      </c>
      <c r="H165" s="160" t="s">
        <v>1</v>
      </c>
      <c r="I165" s="162"/>
      <c r="L165" s="159"/>
      <c r="M165" s="163"/>
      <c r="T165" s="164"/>
      <c r="AT165" s="160" t="s">
        <v>156</v>
      </c>
      <c r="AU165" s="160" t="s">
        <v>83</v>
      </c>
      <c r="AV165" s="14" t="s">
        <v>81</v>
      </c>
      <c r="AW165" s="14" t="s">
        <v>30</v>
      </c>
      <c r="AX165" s="14" t="s">
        <v>73</v>
      </c>
      <c r="AY165" s="160" t="s">
        <v>147</v>
      </c>
    </row>
    <row r="166" spans="2:65" s="12" customFormat="1" ht="11.25">
      <c r="B166" s="144"/>
      <c r="D166" s="145" t="s">
        <v>156</v>
      </c>
      <c r="E166" s="146" t="s">
        <v>1</v>
      </c>
      <c r="F166" s="147" t="s">
        <v>81</v>
      </c>
      <c r="H166" s="148">
        <v>1</v>
      </c>
      <c r="I166" s="149"/>
      <c r="L166" s="144"/>
      <c r="M166" s="150"/>
      <c r="T166" s="151"/>
      <c r="AT166" s="146" t="s">
        <v>156</v>
      </c>
      <c r="AU166" s="146" t="s">
        <v>83</v>
      </c>
      <c r="AV166" s="12" t="s">
        <v>83</v>
      </c>
      <c r="AW166" s="12" t="s">
        <v>30</v>
      </c>
      <c r="AX166" s="12" t="s">
        <v>81</v>
      </c>
      <c r="AY166" s="146" t="s">
        <v>147</v>
      </c>
    </row>
    <row r="167" spans="2:65" s="11" customFormat="1" ht="22.9" customHeight="1">
      <c r="B167" s="119"/>
      <c r="D167" s="120" t="s">
        <v>72</v>
      </c>
      <c r="E167" s="129" t="s">
        <v>1368</v>
      </c>
      <c r="F167" s="129" t="s">
        <v>1369</v>
      </c>
      <c r="I167" s="122"/>
      <c r="J167" s="130">
        <f>BK167</f>
        <v>0</v>
      </c>
      <c r="L167" s="119"/>
      <c r="M167" s="124"/>
      <c r="P167" s="125">
        <f>SUM(P168:P171)</f>
        <v>0</v>
      </c>
      <c r="R167" s="125">
        <f>SUM(R168:R171)</f>
        <v>0</v>
      </c>
      <c r="T167" s="126">
        <f>SUM(T168:T171)</f>
        <v>0</v>
      </c>
      <c r="AR167" s="120" t="s">
        <v>81</v>
      </c>
      <c r="AT167" s="127" t="s">
        <v>72</v>
      </c>
      <c r="AU167" s="127" t="s">
        <v>81</v>
      </c>
      <c r="AY167" s="120" t="s">
        <v>147</v>
      </c>
      <c r="BK167" s="128">
        <f>SUM(BK168:BK171)</f>
        <v>0</v>
      </c>
    </row>
    <row r="168" spans="2:65" s="1" customFormat="1" ht="16.5" customHeight="1">
      <c r="B168" s="31"/>
      <c r="C168" s="131" t="s">
        <v>195</v>
      </c>
      <c r="D168" s="131" t="s">
        <v>149</v>
      </c>
      <c r="E168" s="132" t="s">
        <v>1370</v>
      </c>
      <c r="F168" s="133" t="s">
        <v>1371</v>
      </c>
      <c r="G168" s="134" t="s">
        <v>1352</v>
      </c>
      <c r="H168" s="135">
        <v>1</v>
      </c>
      <c r="I168" s="136"/>
      <c r="J168" s="137">
        <f>ROUND(I168*H168,2)</f>
        <v>0</v>
      </c>
      <c r="K168" s="133" t="s">
        <v>1</v>
      </c>
      <c r="L168" s="31"/>
      <c r="M168" s="138" t="s">
        <v>1</v>
      </c>
      <c r="N168" s="139" t="s">
        <v>38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154</v>
      </c>
      <c r="AT168" s="142" t="s">
        <v>149</v>
      </c>
      <c r="AU168" s="142" t="s">
        <v>83</v>
      </c>
      <c r="AY168" s="16" t="s">
        <v>147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81</v>
      </c>
      <c r="BK168" s="143">
        <f>ROUND(I168*H168,2)</f>
        <v>0</v>
      </c>
      <c r="BL168" s="16" t="s">
        <v>154</v>
      </c>
      <c r="BM168" s="142" t="s">
        <v>1372</v>
      </c>
    </row>
    <row r="169" spans="2:65" s="14" customFormat="1" ht="11.25">
      <c r="B169" s="159"/>
      <c r="D169" s="145" t="s">
        <v>156</v>
      </c>
      <c r="E169" s="160" t="s">
        <v>1</v>
      </c>
      <c r="F169" s="161" t="s">
        <v>1346</v>
      </c>
      <c r="H169" s="160" t="s">
        <v>1</v>
      </c>
      <c r="I169" s="162"/>
      <c r="L169" s="159"/>
      <c r="M169" s="163"/>
      <c r="T169" s="164"/>
      <c r="AT169" s="160" t="s">
        <v>156</v>
      </c>
      <c r="AU169" s="160" t="s">
        <v>83</v>
      </c>
      <c r="AV169" s="14" t="s">
        <v>81</v>
      </c>
      <c r="AW169" s="14" t="s">
        <v>30</v>
      </c>
      <c r="AX169" s="14" t="s">
        <v>73</v>
      </c>
      <c r="AY169" s="160" t="s">
        <v>147</v>
      </c>
    </row>
    <row r="170" spans="2:65" s="14" customFormat="1" ht="22.5">
      <c r="B170" s="159"/>
      <c r="D170" s="145" t="s">
        <v>156</v>
      </c>
      <c r="E170" s="160" t="s">
        <v>1</v>
      </c>
      <c r="F170" s="161" t="s">
        <v>1347</v>
      </c>
      <c r="H170" s="160" t="s">
        <v>1</v>
      </c>
      <c r="I170" s="162"/>
      <c r="L170" s="159"/>
      <c r="M170" s="163"/>
      <c r="T170" s="164"/>
      <c r="AT170" s="160" t="s">
        <v>156</v>
      </c>
      <c r="AU170" s="160" t="s">
        <v>83</v>
      </c>
      <c r="AV170" s="14" t="s">
        <v>81</v>
      </c>
      <c r="AW170" s="14" t="s">
        <v>30</v>
      </c>
      <c r="AX170" s="14" t="s">
        <v>73</v>
      </c>
      <c r="AY170" s="160" t="s">
        <v>147</v>
      </c>
    </row>
    <row r="171" spans="2:65" s="12" customFormat="1" ht="11.25">
      <c r="B171" s="144"/>
      <c r="D171" s="145" t="s">
        <v>156</v>
      </c>
      <c r="E171" s="146" t="s">
        <v>1</v>
      </c>
      <c r="F171" s="147" t="s">
        <v>81</v>
      </c>
      <c r="H171" s="148">
        <v>1</v>
      </c>
      <c r="I171" s="149"/>
      <c r="L171" s="144"/>
      <c r="M171" s="150"/>
      <c r="T171" s="151"/>
      <c r="AT171" s="146" t="s">
        <v>156</v>
      </c>
      <c r="AU171" s="146" t="s">
        <v>83</v>
      </c>
      <c r="AV171" s="12" t="s">
        <v>83</v>
      </c>
      <c r="AW171" s="12" t="s">
        <v>30</v>
      </c>
      <c r="AX171" s="12" t="s">
        <v>81</v>
      </c>
      <c r="AY171" s="146" t="s">
        <v>147</v>
      </c>
    </row>
    <row r="172" spans="2:65" s="11" customFormat="1" ht="22.9" customHeight="1">
      <c r="B172" s="119"/>
      <c r="D172" s="120" t="s">
        <v>72</v>
      </c>
      <c r="E172" s="129" t="s">
        <v>1373</v>
      </c>
      <c r="F172" s="129" t="s">
        <v>1374</v>
      </c>
      <c r="I172" s="122"/>
      <c r="J172" s="130">
        <f>BK172</f>
        <v>0</v>
      </c>
      <c r="L172" s="119"/>
      <c r="M172" s="124"/>
      <c r="P172" s="125">
        <f>SUM(P173:P184)</f>
        <v>0</v>
      </c>
      <c r="R172" s="125">
        <f>SUM(R173:R184)</f>
        <v>0</v>
      </c>
      <c r="T172" s="126">
        <f>SUM(T173:T184)</f>
        <v>0</v>
      </c>
      <c r="AR172" s="120" t="s">
        <v>81</v>
      </c>
      <c r="AT172" s="127" t="s">
        <v>72</v>
      </c>
      <c r="AU172" s="127" t="s">
        <v>81</v>
      </c>
      <c r="AY172" s="120" t="s">
        <v>147</v>
      </c>
      <c r="BK172" s="128">
        <f>SUM(BK173:BK184)</f>
        <v>0</v>
      </c>
    </row>
    <row r="173" spans="2:65" s="1" customFormat="1" ht="37.9" customHeight="1">
      <c r="B173" s="31"/>
      <c r="C173" s="131" t="s">
        <v>200</v>
      </c>
      <c r="D173" s="131" t="s">
        <v>149</v>
      </c>
      <c r="E173" s="132" t="s">
        <v>1375</v>
      </c>
      <c r="F173" s="133" t="s">
        <v>1376</v>
      </c>
      <c r="G173" s="134" t="s">
        <v>439</v>
      </c>
      <c r="H173" s="135">
        <v>1</v>
      </c>
      <c r="I173" s="136"/>
      <c r="J173" s="137">
        <f>ROUND(I173*H173,2)</f>
        <v>0</v>
      </c>
      <c r="K173" s="133" t="s">
        <v>1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154</v>
      </c>
      <c r="AT173" s="142" t="s">
        <v>149</v>
      </c>
      <c r="AU173" s="142" t="s">
        <v>83</v>
      </c>
      <c r="AY173" s="16" t="s">
        <v>147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154</v>
      </c>
      <c r="BM173" s="142" t="s">
        <v>1377</v>
      </c>
    </row>
    <row r="174" spans="2:65" s="14" customFormat="1" ht="11.25">
      <c r="B174" s="159"/>
      <c r="D174" s="145" t="s">
        <v>156</v>
      </c>
      <c r="E174" s="160" t="s">
        <v>1</v>
      </c>
      <c r="F174" s="161" t="s">
        <v>1346</v>
      </c>
      <c r="H174" s="160" t="s">
        <v>1</v>
      </c>
      <c r="I174" s="162"/>
      <c r="L174" s="159"/>
      <c r="M174" s="163"/>
      <c r="T174" s="164"/>
      <c r="AT174" s="160" t="s">
        <v>156</v>
      </c>
      <c r="AU174" s="160" t="s">
        <v>83</v>
      </c>
      <c r="AV174" s="14" t="s">
        <v>81</v>
      </c>
      <c r="AW174" s="14" t="s">
        <v>30</v>
      </c>
      <c r="AX174" s="14" t="s">
        <v>73</v>
      </c>
      <c r="AY174" s="160" t="s">
        <v>147</v>
      </c>
    </row>
    <row r="175" spans="2:65" s="14" customFormat="1" ht="22.5">
      <c r="B175" s="159"/>
      <c r="D175" s="145" t="s">
        <v>156</v>
      </c>
      <c r="E175" s="160" t="s">
        <v>1</v>
      </c>
      <c r="F175" s="161" t="s">
        <v>1347</v>
      </c>
      <c r="H175" s="160" t="s">
        <v>1</v>
      </c>
      <c r="I175" s="162"/>
      <c r="L175" s="159"/>
      <c r="M175" s="163"/>
      <c r="T175" s="164"/>
      <c r="AT175" s="160" t="s">
        <v>156</v>
      </c>
      <c r="AU175" s="160" t="s">
        <v>83</v>
      </c>
      <c r="AV175" s="14" t="s">
        <v>81</v>
      </c>
      <c r="AW175" s="14" t="s">
        <v>30</v>
      </c>
      <c r="AX175" s="14" t="s">
        <v>73</v>
      </c>
      <c r="AY175" s="160" t="s">
        <v>147</v>
      </c>
    </row>
    <row r="176" spans="2:65" s="12" customFormat="1" ht="11.25">
      <c r="B176" s="144"/>
      <c r="D176" s="145" t="s">
        <v>156</v>
      </c>
      <c r="E176" s="146" t="s">
        <v>1</v>
      </c>
      <c r="F176" s="147" t="s">
        <v>81</v>
      </c>
      <c r="H176" s="148">
        <v>1</v>
      </c>
      <c r="I176" s="149"/>
      <c r="L176" s="144"/>
      <c r="M176" s="150"/>
      <c r="T176" s="151"/>
      <c r="AT176" s="146" t="s">
        <v>156</v>
      </c>
      <c r="AU176" s="146" t="s">
        <v>83</v>
      </c>
      <c r="AV176" s="12" t="s">
        <v>83</v>
      </c>
      <c r="AW176" s="12" t="s">
        <v>30</v>
      </c>
      <c r="AX176" s="12" t="s">
        <v>81</v>
      </c>
      <c r="AY176" s="146" t="s">
        <v>147</v>
      </c>
    </row>
    <row r="177" spans="2:65" s="1" customFormat="1" ht="37.9" customHeight="1">
      <c r="B177" s="31"/>
      <c r="C177" s="131" t="s">
        <v>209</v>
      </c>
      <c r="D177" s="131" t="s">
        <v>149</v>
      </c>
      <c r="E177" s="132" t="s">
        <v>1378</v>
      </c>
      <c r="F177" s="133" t="s">
        <v>1379</v>
      </c>
      <c r="G177" s="134" t="s">
        <v>439</v>
      </c>
      <c r="H177" s="135">
        <v>1</v>
      </c>
      <c r="I177" s="136"/>
      <c r="J177" s="137">
        <f>ROUND(I177*H177,2)</f>
        <v>0</v>
      </c>
      <c r="K177" s="133" t="s">
        <v>1</v>
      </c>
      <c r="L177" s="31"/>
      <c r="M177" s="138" t="s">
        <v>1</v>
      </c>
      <c r="N177" s="139" t="s">
        <v>38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154</v>
      </c>
      <c r="AT177" s="142" t="s">
        <v>149</v>
      </c>
      <c r="AU177" s="142" t="s">
        <v>83</v>
      </c>
      <c r="AY177" s="16" t="s">
        <v>147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154</v>
      </c>
      <c r="BM177" s="142" t="s">
        <v>1380</v>
      </c>
    </row>
    <row r="178" spans="2:65" s="14" customFormat="1" ht="11.25">
      <c r="B178" s="159"/>
      <c r="D178" s="145" t="s">
        <v>156</v>
      </c>
      <c r="E178" s="160" t="s">
        <v>1</v>
      </c>
      <c r="F178" s="161" t="s">
        <v>1346</v>
      </c>
      <c r="H178" s="160" t="s">
        <v>1</v>
      </c>
      <c r="I178" s="162"/>
      <c r="L178" s="159"/>
      <c r="M178" s="163"/>
      <c r="T178" s="164"/>
      <c r="AT178" s="160" t="s">
        <v>156</v>
      </c>
      <c r="AU178" s="160" t="s">
        <v>83</v>
      </c>
      <c r="AV178" s="14" t="s">
        <v>81</v>
      </c>
      <c r="AW178" s="14" t="s">
        <v>30</v>
      </c>
      <c r="AX178" s="14" t="s">
        <v>73</v>
      </c>
      <c r="AY178" s="160" t="s">
        <v>147</v>
      </c>
    </row>
    <row r="179" spans="2:65" s="14" customFormat="1" ht="11.25">
      <c r="B179" s="159"/>
      <c r="D179" s="145" t="s">
        <v>156</v>
      </c>
      <c r="E179" s="160" t="s">
        <v>1</v>
      </c>
      <c r="F179" s="161" t="s">
        <v>1381</v>
      </c>
      <c r="H179" s="160" t="s">
        <v>1</v>
      </c>
      <c r="I179" s="162"/>
      <c r="L179" s="159"/>
      <c r="M179" s="163"/>
      <c r="T179" s="164"/>
      <c r="AT179" s="160" t="s">
        <v>156</v>
      </c>
      <c r="AU179" s="160" t="s">
        <v>83</v>
      </c>
      <c r="AV179" s="14" t="s">
        <v>81</v>
      </c>
      <c r="AW179" s="14" t="s">
        <v>30</v>
      </c>
      <c r="AX179" s="14" t="s">
        <v>73</v>
      </c>
      <c r="AY179" s="160" t="s">
        <v>147</v>
      </c>
    </row>
    <row r="180" spans="2:65" s="12" customFormat="1" ht="11.25">
      <c r="B180" s="144"/>
      <c r="D180" s="145" t="s">
        <v>156</v>
      </c>
      <c r="E180" s="146" t="s">
        <v>1</v>
      </c>
      <c r="F180" s="147" t="s">
        <v>81</v>
      </c>
      <c r="H180" s="148">
        <v>1</v>
      </c>
      <c r="I180" s="149"/>
      <c r="L180" s="144"/>
      <c r="M180" s="150"/>
      <c r="T180" s="151"/>
      <c r="AT180" s="146" t="s">
        <v>156</v>
      </c>
      <c r="AU180" s="146" t="s">
        <v>83</v>
      </c>
      <c r="AV180" s="12" t="s">
        <v>83</v>
      </c>
      <c r="AW180" s="12" t="s">
        <v>30</v>
      </c>
      <c r="AX180" s="12" t="s">
        <v>81</v>
      </c>
      <c r="AY180" s="146" t="s">
        <v>147</v>
      </c>
    </row>
    <row r="181" spans="2:65" s="1" customFormat="1" ht="16.5" customHeight="1">
      <c r="B181" s="31"/>
      <c r="C181" s="131" t="s">
        <v>205</v>
      </c>
      <c r="D181" s="131" t="s">
        <v>149</v>
      </c>
      <c r="E181" s="132" t="s">
        <v>1382</v>
      </c>
      <c r="F181" s="133" t="s">
        <v>1383</v>
      </c>
      <c r="G181" s="134" t="s">
        <v>439</v>
      </c>
      <c r="H181" s="135">
        <v>1</v>
      </c>
      <c r="I181" s="136"/>
      <c r="J181" s="137">
        <f>ROUND(I181*H181,2)</f>
        <v>0</v>
      </c>
      <c r="K181" s="133" t="s">
        <v>1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154</v>
      </c>
      <c r="AT181" s="142" t="s">
        <v>149</v>
      </c>
      <c r="AU181" s="142" t="s">
        <v>83</v>
      </c>
      <c r="AY181" s="16" t="s">
        <v>147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154</v>
      </c>
      <c r="BM181" s="142" t="s">
        <v>1384</v>
      </c>
    </row>
    <row r="182" spans="2:65" s="14" customFormat="1" ht="11.25">
      <c r="B182" s="159"/>
      <c r="D182" s="145" t="s">
        <v>156</v>
      </c>
      <c r="E182" s="160" t="s">
        <v>1</v>
      </c>
      <c r="F182" s="161" t="s">
        <v>1346</v>
      </c>
      <c r="H182" s="160" t="s">
        <v>1</v>
      </c>
      <c r="I182" s="162"/>
      <c r="L182" s="159"/>
      <c r="M182" s="163"/>
      <c r="T182" s="164"/>
      <c r="AT182" s="160" t="s">
        <v>156</v>
      </c>
      <c r="AU182" s="160" t="s">
        <v>83</v>
      </c>
      <c r="AV182" s="14" t="s">
        <v>81</v>
      </c>
      <c r="AW182" s="14" t="s">
        <v>30</v>
      </c>
      <c r="AX182" s="14" t="s">
        <v>73</v>
      </c>
      <c r="AY182" s="160" t="s">
        <v>147</v>
      </c>
    </row>
    <row r="183" spans="2:65" s="14" customFormat="1" ht="22.5">
      <c r="B183" s="159"/>
      <c r="D183" s="145" t="s">
        <v>156</v>
      </c>
      <c r="E183" s="160" t="s">
        <v>1</v>
      </c>
      <c r="F183" s="161" t="s">
        <v>1347</v>
      </c>
      <c r="H183" s="160" t="s">
        <v>1</v>
      </c>
      <c r="I183" s="162"/>
      <c r="L183" s="159"/>
      <c r="M183" s="163"/>
      <c r="T183" s="164"/>
      <c r="AT183" s="160" t="s">
        <v>156</v>
      </c>
      <c r="AU183" s="160" t="s">
        <v>83</v>
      </c>
      <c r="AV183" s="14" t="s">
        <v>81</v>
      </c>
      <c r="AW183" s="14" t="s">
        <v>30</v>
      </c>
      <c r="AX183" s="14" t="s">
        <v>73</v>
      </c>
      <c r="AY183" s="160" t="s">
        <v>147</v>
      </c>
    </row>
    <row r="184" spans="2:65" s="12" customFormat="1" ht="11.25">
      <c r="B184" s="144"/>
      <c r="D184" s="145" t="s">
        <v>156</v>
      </c>
      <c r="E184" s="146" t="s">
        <v>1</v>
      </c>
      <c r="F184" s="147" t="s">
        <v>81</v>
      </c>
      <c r="H184" s="148">
        <v>1</v>
      </c>
      <c r="I184" s="149"/>
      <c r="L184" s="144"/>
      <c r="M184" s="150"/>
      <c r="T184" s="151"/>
      <c r="AT184" s="146" t="s">
        <v>156</v>
      </c>
      <c r="AU184" s="146" t="s">
        <v>83</v>
      </c>
      <c r="AV184" s="12" t="s">
        <v>83</v>
      </c>
      <c r="AW184" s="12" t="s">
        <v>30</v>
      </c>
      <c r="AX184" s="12" t="s">
        <v>81</v>
      </c>
      <c r="AY184" s="146" t="s">
        <v>147</v>
      </c>
    </row>
    <row r="185" spans="2:65" s="11" customFormat="1" ht="22.9" customHeight="1">
      <c r="B185" s="119"/>
      <c r="D185" s="120" t="s">
        <v>72</v>
      </c>
      <c r="E185" s="129" t="s">
        <v>1385</v>
      </c>
      <c r="F185" s="129" t="s">
        <v>1386</v>
      </c>
      <c r="I185" s="122"/>
      <c r="J185" s="130">
        <f>BK185</f>
        <v>0</v>
      </c>
      <c r="L185" s="119"/>
      <c r="M185" s="124"/>
      <c r="P185" s="125">
        <f>SUM(P186:P189)</f>
        <v>0</v>
      </c>
      <c r="R185" s="125">
        <f>SUM(R186:R189)</f>
        <v>0</v>
      </c>
      <c r="T185" s="126">
        <f>SUM(T186:T189)</f>
        <v>0</v>
      </c>
      <c r="AR185" s="120" t="s">
        <v>81</v>
      </c>
      <c r="AT185" s="127" t="s">
        <v>72</v>
      </c>
      <c r="AU185" s="127" t="s">
        <v>81</v>
      </c>
      <c r="AY185" s="120" t="s">
        <v>147</v>
      </c>
      <c r="BK185" s="128">
        <f>SUM(BK186:BK189)</f>
        <v>0</v>
      </c>
    </row>
    <row r="186" spans="2:65" s="1" customFormat="1" ht="16.5" customHeight="1">
      <c r="B186" s="31"/>
      <c r="C186" s="131" t="s">
        <v>215</v>
      </c>
      <c r="D186" s="131" t="s">
        <v>149</v>
      </c>
      <c r="E186" s="132" t="s">
        <v>1387</v>
      </c>
      <c r="F186" s="133" t="s">
        <v>1388</v>
      </c>
      <c r="G186" s="134" t="s">
        <v>1389</v>
      </c>
      <c r="H186" s="135">
        <v>1</v>
      </c>
      <c r="I186" s="136"/>
      <c r="J186" s="137">
        <f>ROUND(I186*H186,2)</f>
        <v>0</v>
      </c>
      <c r="K186" s="133" t="s">
        <v>1</v>
      </c>
      <c r="L186" s="31"/>
      <c r="M186" s="138" t="s">
        <v>1</v>
      </c>
      <c r="N186" s="139" t="s">
        <v>38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154</v>
      </c>
      <c r="AT186" s="142" t="s">
        <v>149</v>
      </c>
      <c r="AU186" s="142" t="s">
        <v>83</v>
      </c>
      <c r="AY186" s="16" t="s">
        <v>147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6" t="s">
        <v>81</v>
      </c>
      <c r="BK186" s="143">
        <f>ROUND(I186*H186,2)</f>
        <v>0</v>
      </c>
      <c r="BL186" s="16" t="s">
        <v>154</v>
      </c>
      <c r="BM186" s="142" t="s">
        <v>1390</v>
      </c>
    </row>
    <row r="187" spans="2:65" s="14" customFormat="1" ht="11.25">
      <c r="B187" s="159"/>
      <c r="D187" s="145" t="s">
        <v>156</v>
      </c>
      <c r="E187" s="160" t="s">
        <v>1</v>
      </c>
      <c r="F187" s="161" t="s">
        <v>1346</v>
      </c>
      <c r="H187" s="160" t="s">
        <v>1</v>
      </c>
      <c r="I187" s="162"/>
      <c r="L187" s="159"/>
      <c r="M187" s="163"/>
      <c r="T187" s="164"/>
      <c r="AT187" s="160" t="s">
        <v>156</v>
      </c>
      <c r="AU187" s="160" t="s">
        <v>83</v>
      </c>
      <c r="AV187" s="14" t="s">
        <v>81</v>
      </c>
      <c r="AW187" s="14" t="s">
        <v>30</v>
      </c>
      <c r="AX187" s="14" t="s">
        <v>73</v>
      </c>
      <c r="AY187" s="160" t="s">
        <v>147</v>
      </c>
    </row>
    <row r="188" spans="2:65" s="14" customFormat="1" ht="22.5">
      <c r="B188" s="159"/>
      <c r="D188" s="145" t="s">
        <v>156</v>
      </c>
      <c r="E188" s="160" t="s">
        <v>1</v>
      </c>
      <c r="F188" s="161" t="s">
        <v>1347</v>
      </c>
      <c r="H188" s="160" t="s">
        <v>1</v>
      </c>
      <c r="I188" s="162"/>
      <c r="L188" s="159"/>
      <c r="M188" s="163"/>
      <c r="T188" s="164"/>
      <c r="AT188" s="160" t="s">
        <v>156</v>
      </c>
      <c r="AU188" s="160" t="s">
        <v>83</v>
      </c>
      <c r="AV188" s="14" t="s">
        <v>81</v>
      </c>
      <c r="AW188" s="14" t="s">
        <v>30</v>
      </c>
      <c r="AX188" s="14" t="s">
        <v>73</v>
      </c>
      <c r="AY188" s="160" t="s">
        <v>147</v>
      </c>
    </row>
    <row r="189" spans="2:65" s="12" customFormat="1" ht="11.25">
      <c r="B189" s="144"/>
      <c r="D189" s="145" t="s">
        <v>156</v>
      </c>
      <c r="E189" s="146" t="s">
        <v>1</v>
      </c>
      <c r="F189" s="147" t="s">
        <v>81</v>
      </c>
      <c r="H189" s="148">
        <v>1</v>
      </c>
      <c r="I189" s="149"/>
      <c r="L189" s="144"/>
      <c r="M189" s="150"/>
      <c r="T189" s="151"/>
      <c r="AT189" s="146" t="s">
        <v>156</v>
      </c>
      <c r="AU189" s="146" t="s">
        <v>83</v>
      </c>
      <c r="AV189" s="12" t="s">
        <v>83</v>
      </c>
      <c r="AW189" s="12" t="s">
        <v>30</v>
      </c>
      <c r="AX189" s="12" t="s">
        <v>81</v>
      </c>
      <c r="AY189" s="146" t="s">
        <v>147</v>
      </c>
    </row>
    <row r="190" spans="2:65" s="11" customFormat="1" ht="22.9" customHeight="1">
      <c r="B190" s="119"/>
      <c r="D190" s="120" t="s">
        <v>72</v>
      </c>
      <c r="E190" s="129" t="s">
        <v>1391</v>
      </c>
      <c r="F190" s="129" t="s">
        <v>1392</v>
      </c>
      <c r="I190" s="122"/>
      <c r="J190" s="130">
        <f>BK190</f>
        <v>0</v>
      </c>
      <c r="L190" s="119"/>
      <c r="M190" s="124"/>
      <c r="P190" s="125">
        <f>SUM(P191:P194)</f>
        <v>0</v>
      </c>
      <c r="R190" s="125">
        <f>SUM(R191:R194)</f>
        <v>0</v>
      </c>
      <c r="T190" s="126">
        <f>SUM(T191:T194)</f>
        <v>0</v>
      </c>
      <c r="AR190" s="120" t="s">
        <v>81</v>
      </c>
      <c r="AT190" s="127" t="s">
        <v>72</v>
      </c>
      <c r="AU190" s="127" t="s">
        <v>81</v>
      </c>
      <c r="AY190" s="120" t="s">
        <v>147</v>
      </c>
      <c r="BK190" s="128">
        <f>SUM(BK191:BK194)</f>
        <v>0</v>
      </c>
    </row>
    <row r="191" spans="2:65" s="1" customFormat="1" ht="24.2" customHeight="1">
      <c r="B191" s="31"/>
      <c r="C191" s="131" t="s">
        <v>8</v>
      </c>
      <c r="D191" s="131" t="s">
        <v>149</v>
      </c>
      <c r="E191" s="132" t="s">
        <v>1393</v>
      </c>
      <c r="F191" s="133" t="s">
        <v>1394</v>
      </c>
      <c r="G191" s="134" t="s">
        <v>439</v>
      </c>
      <c r="H191" s="135">
        <v>1</v>
      </c>
      <c r="I191" s="136"/>
      <c r="J191" s="137">
        <f>ROUND(I191*H191,2)</f>
        <v>0</v>
      </c>
      <c r="K191" s="133" t="s">
        <v>1</v>
      </c>
      <c r="L191" s="31"/>
      <c r="M191" s="138" t="s">
        <v>1</v>
      </c>
      <c r="N191" s="139" t="s">
        <v>38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154</v>
      </c>
      <c r="AT191" s="142" t="s">
        <v>149</v>
      </c>
      <c r="AU191" s="142" t="s">
        <v>83</v>
      </c>
      <c r="AY191" s="16" t="s">
        <v>147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81</v>
      </c>
      <c r="BK191" s="143">
        <f>ROUND(I191*H191,2)</f>
        <v>0</v>
      </c>
      <c r="BL191" s="16" t="s">
        <v>154</v>
      </c>
      <c r="BM191" s="142" t="s">
        <v>1395</v>
      </c>
    </row>
    <row r="192" spans="2:65" s="14" customFormat="1" ht="11.25">
      <c r="B192" s="159"/>
      <c r="D192" s="145" t="s">
        <v>156</v>
      </c>
      <c r="E192" s="160" t="s">
        <v>1</v>
      </c>
      <c r="F192" s="161" t="s">
        <v>1346</v>
      </c>
      <c r="H192" s="160" t="s">
        <v>1</v>
      </c>
      <c r="I192" s="162"/>
      <c r="L192" s="159"/>
      <c r="M192" s="163"/>
      <c r="T192" s="164"/>
      <c r="AT192" s="160" t="s">
        <v>156</v>
      </c>
      <c r="AU192" s="160" t="s">
        <v>83</v>
      </c>
      <c r="AV192" s="14" t="s">
        <v>81</v>
      </c>
      <c r="AW192" s="14" t="s">
        <v>30</v>
      </c>
      <c r="AX192" s="14" t="s">
        <v>73</v>
      </c>
      <c r="AY192" s="160" t="s">
        <v>147</v>
      </c>
    </row>
    <row r="193" spans="2:65" s="14" customFormat="1" ht="22.5">
      <c r="B193" s="159"/>
      <c r="D193" s="145" t="s">
        <v>156</v>
      </c>
      <c r="E193" s="160" t="s">
        <v>1</v>
      </c>
      <c r="F193" s="161" t="s">
        <v>1347</v>
      </c>
      <c r="H193" s="160" t="s">
        <v>1</v>
      </c>
      <c r="I193" s="162"/>
      <c r="L193" s="159"/>
      <c r="M193" s="163"/>
      <c r="T193" s="164"/>
      <c r="AT193" s="160" t="s">
        <v>156</v>
      </c>
      <c r="AU193" s="160" t="s">
        <v>83</v>
      </c>
      <c r="AV193" s="14" t="s">
        <v>81</v>
      </c>
      <c r="AW193" s="14" t="s">
        <v>30</v>
      </c>
      <c r="AX193" s="14" t="s">
        <v>73</v>
      </c>
      <c r="AY193" s="160" t="s">
        <v>147</v>
      </c>
    </row>
    <row r="194" spans="2:65" s="12" customFormat="1" ht="11.25">
      <c r="B194" s="144"/>
      <c r="D194" s="145" t="s">
        <v>156</v>
      </c>
      <c r="E194" s="146" t="s">
        <v>1</v>
      </c>
      <c r="F194" s="147" t="s">
        <v>81</v>
      </c>
      <c r="H194" s="148">
        <v>1</v>
      </c>
      <c r="I194" s="149"/>
      <c r="L194" s="144"/>
      <c r="M194" s="150"/>
      <c r="T194" s="151"/>
      <c r="AT194" s="146" t="s">
        <v>156</v>
      </c>
      <c r="AU194" s="146" t="s">
        <v>83</v>
      </c>
      <c r="AV194" s="12" t="s">
        <v>83</v>
      </c>
      <c r="AW194" s="12" t="s">
        <v>30</v>
      </c>
      <c r="AX194" s="12" t="s">
        <v>81</v>
      </c>
      <c r="AY194" s="146" t="s">
        <v>147</v>
      </c>
    </row>
    <row r="195" spans="2:65" s="11" customFormat="1" ht="22.9" customHeight="1">
      <c r="B195" s="119"/>
      <c r="D195" s="120" t="s">
        <v>72</v>
      </c>
      <c r="E195" s="129" t="s">
        <v>1396</v>
      </c>
      <c r="F195" s="129" t="s">
        <v>1397</v>
      </c>
      <c r="I195" s="122"/>
      <c r="J195" s="130">
        <f>BK195</f>
        <v>0</v>
      </c>
      <c r="L195" s="119"/>
      <c r="M195" s="124"/>
      <c r="P195" s="125">
        <f>SUM(P196:P207)</f>
        <v>0</v>
      </c>
      <c r="R195" s="125">
        <f>SUM(R196:R207)</f>
        <v>0</v>
      </c>
      <c r="T195" s="126">
        <f>SUM(T196:T207)</f>
        <v>0</v>
      </c>
      <c r="AR195" s="120" t="s">
        <v>81</v>
      </c>
      <c r="AT195" s="127" t="s">
        <v>72</v>
      </c>
      <c r="AU195" s="127" t="s">
        <v>81</v>
      </c>
      <c r="AY195" s="120" t="s">
        <v>147</v>
      </c>
      <c r="BK195" s="128">
        <f>SUM(BK196:BK207)</f>
        <v>0</v>
      </c>
    </row>
    <row r="196" spans="2:65" s="1" customFormat="1" ht="49.15" customHeight="1">
      <c r="B196" s="31"/>
      <c r="C196" s="131" t="s">
        <v>228</v>
      </c>
      <c r="D196" s="131" t="s">
        <v>149</v>
      </c>
      <c r="E196" s="132" t="s">
        <v>1398</v>
      </c>
      <c r="F196" s="133" t="s">
        <v>1399</v>
      </c>
      <c r="G196" s="134" t="s">
        <v>439</v>
      </c>
      <c r="H196" s="135">
        <v>1</v>
      </c>
      <c r="I196" s="136"/>
      <c r="J196" s="137">
        <f>ROUND(I196*H196,2)</f>
        <v>0</v>
      </c>
      <c r="K196" s="133" t="s">
        <v>1</v>
      </c>
      <c r="L196" s="31"/>
      <c r="M196" s="138" t="s">
        <v>1</v>
      </c>
      <c r="N196" s="139" t="s">
        <v>38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154</v>
      </c>
      <c r="AT196" s="142" t="s">
        <v>149</v>
      </c>
      <c r="AU196" s="142" t="s">
        <v>83</v>
      </c>
      <c r="AY196" s="16" t="s">
        <v>147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81</v>
      </c>
      <c r="BK196" s="143">
        <f>ROUND(I196*H196,2)</f>
        <v>0</v>
      </c>
      <c r="BL196" s="16" t="s">
        <v>154</v>
      </c>
      <c r="BM196" s="142" t="s">
        <v>1400</v>
      </c>
    </row>
    <row r="197" spans="2:65" s="14" customFormat="1" ht="11.25">
      <c r="B197" s="159"/>
      <c r="D197" s="145" t="s">
        <v>156</v>
      </c>
      <c r="E197" s="160" t="s">
        <v>1</v>
      </c>
      <c r="F197" s="161" t="s">
        <v>1346</v>
      </c>
      <c r="H197" s="160" t="s">
        <v>1</v>
      </c>
      <c r="I197" s="162"/>
      <c r="L197" s="159"/>
      <c r="M197" s="163"/>
      <c r="T197" s="164"/>
      <c r="AT197" s="160" t="s">
        <v>156</v>
      </c>
      <c r="AU197" s="160" t="s">
        <v>83</v>
      </c>
      <c r="AV197" s="14" t="s">
        <v>81</v>
      </c>
      <c r="AW197" s="14" t="s">
        <v>30</v>
      </c>
      <c r="AX197" s="14" t="s">
        <v>73</v>
      </c>
      <c r="AY197" s="160" t="s">
        <v>147</v>
      </c>
    </row>
    <row r="198" spans="2:65" s="14" customFormat="1" ht="22.5">
      <c r="B198" s="159"/>
      <c r="D198" s="145" t="s">
        <v>156</v>
      </c>
      <c r="E198" s="160" t="s">
        <v>1</v>
      </c>
      <c r="F198" s="161" t="s">
        <v>1347</v>
      </c>
      <c r="H198" s="160" t="s">
        <v>1</v>
      </c>
      <c r="I198" s="162"/>
      <c r="L198" s="159"/>
      <c r="M198" s="163"/>
      <c r="T198" s="164"/>
      <c r="AT198" s="160" t="s">
        <v>156</v>
      </c>
      <c r="AU198" s="160" t="s">
        <v>83</v>
      </c>
      <c r="AV198" s="14" t="s">
        <v>81</v>
      </c>
      <c r="AW198" s="14" t="s">
        <v>30</v>
      </c>
      <c r="AX198" s="14" t="s">
        <v>73</v>
      </c>
      <c r="AY198" s="160" t="s">
        <v>147</v>
      </c>
    </row>
    <row r="199" spans="2:65" s="12" customFormat="1" ht="11.25">
      <c r="B199" s="144"/>
      <c r="D199" s="145" t="s">
        <v>156</v>
      </c>
      <c r="E199" s="146" t="s">
        <v>1</v>
      </c>
      <c r="F199" s="147" t="s">
        <v>81</v>
      </c>
      <c r="H199" s="148">
        <v>1</v>
      </c>
      <c r="I199" s="149"/>
      <c r="L199" s="144"/>
      <c r="M199" s="150"/>
      <c r="T199" s="151"/>
      <c r="AT199" s="146" t="s">
        <v>156</v>
      </c>
      <c r="AU199" s="146" t="s">
        <v>83</v>
      </c>
      <c r="AV199" s="12" t="s">
        <v>83</v>
      </c>
      <c r="AW199" s="12" t="s">
        <v>30</v>
      </c>
      <c r="AX199" s="12" t="s">
        <v>81</v>
      </c>
      <c r="AY199" s="146" t="s">
        <v>147</v>
      </c>
    </row>
    <row r="200" spans="2:65" s="1" customFormat="1" ht="49.15" customHeight="1">
      <c r="B200" s="31"/>
      <c r="C200" s="131" t="s">
        <v>235</v>
      </c>
      <c r="D200" s="131" t="s">
        <v>149</v>
      </c>
      <c r="E200" s="132" t="s">
        <v>1401</v>
      </c>
      <c r="F200" s="133" t="s">
        <v>1402</v>
      </c>
      <c r="G200" s="134" t="s">
        <v>439</v>
      </c>
      <c r="H200" s="135">
        <v>1</v>
      </c>
      <c r="I200" s="136"/>
      <c r="J200" s="137">
        <f>ROUND(I200*H200,2)</f>
        <v>0</v>
      </c>
      <c r="K200" s="133" t="s">
        <v>1</v>
      </c>
      <c r="L200" s="31"/>
      <c r="M200" s="138" t="s">
        <v>1</v>
      </c>
      <c r="N200" s="139" t="s">
        <v>38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154</v>
      </c>
      <c r="AT200" s="142" t="s">
        <v>149</v>
      </c>
      <c r="AU200" s="142" t="s">
        <v>83</v>
      </c>
      <c r="AY200" s="16" t="s">
        <v>147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81</v>
      </c>
      <c r="BK200" s="143">
        <f>ROUND(I200*H200,2)</f>
        <v>0</v>
      </c>
      <c r="BL200" s="16" t="s">
        <v>154</v>
      </c>
      <c r="BM200" s="142" t="s">
        <v>1403</v>
      </c>
    </row>
    <row r="201" spans="2:65" s="14" customFormat="1" ht="11.25">
      <c r="B201" s="159"/>
      <c r="D201" s="145" t="s">
        <v>156</v>
      </c>
      <c r="E201" s="160" t="s">
        <v>1</v>
      </c>
      <c r="F201" s="161" t="s">
        <v>1346</v>
      </c>
      <c r="H201" s="160" t="s">
        <v>1</v>
      </c>
      <c r="I201" s="162"/>
      <c r="L201" s="159"/>
      <c r="M201" s="163"/>
      <c r="T201" s="164"/>
      <c r="AT201" s="160" t="s">
        <v>156</v>
      </c>
      <c r="AU201" s="160" t="s">
        <v>83</v>
      </c>
      <c r="AV201" s="14" t="s">
        <v>81</v>
      </c>
      <c r="AW201" s="14" t="s">
        <v>30</v>
      </c>
      <c r="AX201" s="14" t="s">
        <v>73</v>
      </c>
      <c r="AY201" s="160" t="s">
        <v>147</v>
      </c>
    </row>
    <row r="202" spans="2:65" s="14" customFormat="1" ht="22.5">
      <c r="B202" s="159"/>
      <c r="D202" s="145" t="s">
        <v>156</v>
      </c>
      <c r="E202" s="160" t="s">
        <v>1</v>
      </c>
      <c r="F202" s="161" t="s">
        <v>1347</v>
      </c>
      <c r="H202" s="160" t="s">
        <v>1</v>
      </c>
      <c r="I202" s="162"/>
      <c r="L202" s="159"/>
      <c r="M202" s="163"/>
      <c r="T202" s="164"/>
      <c r="AT202" s="160" t="s">
        <v>156</v>
      </c>
      <c r="AU202" s="160" t="s">
        <v>83</v>
      </c>
      <c r="AV202" s="14" t="s">
        <v>81</v>
      </c>
      <c r="AW202" s="14" t="s">
        <v>30</v>
      </c>
      <c r="AX202" s="14" t="s">
        <v>73</v>
      </c>
      <c r="AY202" s="160" t="s">
        <v>147</v>
      </c>
    </row>
    <row r="203" spans="2:65" s="12" customFormat="1" ht="11.25">
      <c r="B203" s="144"/>
      <c r="D203" s="145" t="s">
        <v>156</v>
      </c>
      <c r="E203" s="146" t="s">
        <v>1</v>
      </c>
      <c r="F203" s="147" t="s">
        <v>81</v>
      </c>
      <c r="H203" s="148">
        <v>1</v>
      </c>
      <c r="I203" s="149"/>
      <c r="L203" s="144"/>
      <c r="M203" s="150"/>
      <c r="T203" s="151"/>
      <c r="AT203" s="146" t="s">
        <v>156</v>
      </c>
      <c r="AU203" s="146" t="s">
        <v>83</v>
      </c>
      <c r="AV203" s="12" t="s">
        <v>83</v>
      </c>
      <c r="AW203" s="12" t="s">
        <v>30</v>
      </c>
      <c r="AX203" s="12" t="s">
        <v>81</v>
      </c>
      <c r="AY203" s="146" t="s">
        <v>147</v>
      </c>
    </row>
    <row r="204" spans="2:65" s="1" customFormat="1" ht="24.2" customHeight="1">
      <c r="B204" s="31"/>
      <c r="C204" s="131" t="s">
        <v>241</v>
      </c>
      <c r="D204" s="131" t="s">
        <v>149</v>
      </c>
      <c r="E204" s="132" t="s">
        <v>1404</v>
      </c>
      <c r="F204" s="133" t="s">
        <v>1405</v>
      </c>
      <c r="G204" s="134" t="s">
        <v>439</v>
      </c>
      <c r="H204" s="135">
        <v>1</v>
      </c>
      <c r="I204" s="136"/>
      <c r="J204" s="137">
        <f>ROUND(I204*H204,2)</f>
        <v>0</v>
      </c>
      <c r="K204" s="133" t="s">
        <v>1</v>
      </c>
      <c r="L204" s="31"/>
      <c r="M204" s="138" t="s">
        <v>1</v>
      </c>
      <c r="N204" s="139" t="s">
        <v>38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154</v>
      </c>
      <c r="AT204" s="142" t="s">
        <v>149</v>
      </c>
      <c r="AU204" s="142" t="s">
        <v>83</v>
      </c>
      <c r="AY204" s="16" t="s">
        <v>147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154</v>
      </c>
      <c r="BM204" s="142" t="s">
        <v>1406</v>
      </c>
    </row>
    <row r="205" spans="2:65" s="14" customFormat="1" ht="11.25">
      <c r="B205" s="159"/>
      <c r="D205" s="145" t="s">
        <v>156</v>
      </c>
      <c r="E205" s="160" t="s">
        <v>1</v>
      </c>
      <c r="F205" s="161" t="s">
        <v>1346</v>
      </c>
      <c r="H205" s="160" t="s">
        <v>1</v>
      </c>
      <c r="I205" s="162"/>
      <c r="L205" s="159"/>
      <c r="M205" s="163"/>
      <c r="T205" s="164"/>
      <c r="AT205" s="160" t="s">
        <v>156</v>
      </c>
      <c r="AU205" s="160" t="s">
        <v>83</v>
      </c>
      <c r="AV205" s="14" t="s">
        <v>81</v>
      </c>
      <c r="AW205" s="14" t="s">
        <v>30</v>
      </c>
      <c r="AX205" s="14" t="s">
        <v>73</v>
      </c>
      <c r="AY205" s="160" t="s">
        <v>147</v>
      </c>
    </row>
    <row r="206" spans="2:65" s="14" customFormat="1" ht="22.5">
      <c r="B206" s="159"/>
      <c r="D206" s="145" t="s">
        <v>156</v>
      </c>
      <c r="E206" s="160" t="s">
        <v>1</v>
      </c>
      <c r="F206" s="161" t="s">
        <v>1347</v>
      </c>
      <c r="H206" s="160" t="s">
        <v>1</v>
      </c>
      <c r="I206" s="162"/>
      <c r="L206" s="159"/>
      <c r="M206" s="163"/>
      <c r="T206" s="164"/>
      <c r="AT206" s="160" t="s">
        <v>156</v>
      </c>
      <c r="AU206" s="160" t="s">
        <v>83</v>
      </c>
      <c r="AV206" s="14" t="s">
        <v>81</v>
      </c>
      <c r="AW206" s="14" t="s">
        <v>30</v>
      </c>
      <c r="AX206" s="14" t="s">
        <v>73</v>
      </c>
      <c r="AY206" s="160" t="s">
        <v>147</v>
      </c>
    </row>
    <row r="207" spans="2:65" s="12" customFormat="1" ht="11.25">
      <c r="B207" s="144"/>
      <c r="D207" s="145" t="s">
        <v>156</v>
      </c>
      <c r="E207" s="146" t="s">
        <v>1</v>
      </c>
      <c r="F207" s="147" t="s">
        <v>81</v>
      </c>
      <c r="H207" s="148">
        <v>1</v>
      </c>
      <c r="I207" s="149"/>
      <c r="L207" s="144"/>
      <c r="M207" s="150"/>
      <c r="T207" s="151"/>
      <c r="AT207" s="146" t="s">
        <v>156</v>
      </c>
      <c r="AU207" s="146" t="s">
        <v>83</v>
      </c>
      <c r="AV207" s="12" t="s">
        <v>83</v>
      </c>
      <c r="AW207" s="12" t="s">
        <v>30</v>
      </c>
      <c r="AX207" s="12" t="s">
        <v>81</v>
      </c>
      <c r="AY207" s="146" t="s">
        <v>147</v>
      </c>
    </row>
    <row r="208" spans="2:65" s="11" customFormat="1" ht="22.9" customHeight="1">
      <c r="B208" s="119"/>
      <c r="D208" s="120" t="s">
        <v>72</v>
      </c>
      <c r="E208" s="129" t="s">
        <v>1407</v>
      </c>
      <c r="F208" s="129" t="s">
        <v>1408</v>
      </c>
      <c r="I208" s="122"/>
      <c r="J208" s="130">
        <f>BK208</f>
        <v>0</v>
      </c>
      <c r="L208" s="119"/>
      <c r="M208" s="124"/>
      <c r="P208" s="125">
        <f>SUM(P209:P212)</f>
        <v>0</v>
      </c>
      <c r="R208" s="125">
        <f>SUM(R209:R212)</f>
        <v>0</v>
      </c>
      <c r="T208" s="126">
        <f>SUM(T209:T212)</f>
        <v>0</v>
      </c>
      <c r="AR208" s="120" t="s">
        <v>81</v>
      </c>
      <c r="AT208" s="127" t="s">
        <v>72</v>
      </c>
      <c r="AU208" s="127" t="s">
        <v>81</v>
      </c>
      <c r="AY208" s="120" t="s">
        <v>147</v>
      </c>
      <c r="BK208" s="128">
        <f>SUM(BK209:BK212)</f>
        <v>0</v>
      </c>
    </row>
    <row r="209" spans="2:65" s="1" customFormat="1" ht="24.2" customHeight="1">
      <c r="B209" s="31"/>
      <c r="C209" s="131" t="s">
        <v>250</v>
      </c>
      <c r="D209" s="131" t="s">
        <v>149</v>
      </c>
      <c r="E209" s="132" t="s">
        <v>1409</v>
      </c>
      <c r="F209" s="133" t="s">
        <v>1410</v>
      </c>
      <c r="G209" s="134" t="s">
        <v>439</v>
      </c>
      <c r="H209" s="135">
        <v>1</v>
      </c>
      <c r="I209" s="136"/>
      <c r="J209" s="137">
        <f>ROUND(I209*H209,2)</f>
        <v>0</v>
      </c>
      <c r="K209" s="133" t="s">
        <v>1</v>
      </c>
      <c r="L209" s="31"/>
      <c r="M209" s="138" t="s">
        <v>1</v>
      </c>
      <c r="N209" s="139" t="s">
        <v>38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154</v>
      </c>
      <c r="AT209" s="142" t="s">
        <v>149</v>
      </c>
      <c r="AU209" s="142" t="s">
        <v>83</v>
      </c>
      <c r="AY209" s="16" t="s">
        <v>147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81</v>
      </c>
      <c r="BK209" s="143">
        <f>ROUND(I209*H209,2)</f>
        <v>0</v>
      </c>
      <c r="BL209" s="16" t="s">
        <v>154</v>
      </c>
      <c r="BM209" s="142" t="s">
        <v>1411</v>
      </c>
    </row>
    <row r="210" spans="2:65" s="14" customFormat="1" ht="11.25">
      <c r="B210" s="159"/>
      <c r="D210" s="145" t="s">
        <v>156</v>
      </c>
      <c r="E210" s="160" t="s">
        <v>1</v>
      </c>
      <c r="F210" s="161" t="s">
        <v>1346</v>
      </c>
      <c r="H210" s="160" t="s">
        <v>1</v>
      </c>
      <c r="I210" s="162"/>
      <c r="L210" s="159"/>
      <c r="M210" s="163"/>
      <c r="T210" s="164"/>
      <c r="AT210" s="160" t="s">
        <v>156</v>
      </c>
      <c r="AU210" s="160" t="s">
        <v>83</v>
      </c>
      <c r="AV210" s="14" t="s">
        <v>81</v>
      </c>
      <c r="AW210" s="14" t="s">
        <v>30</v>
      </c>
      <c r="AX210" s="14" t="s">
        <v>73</v>
      </c>
      <c r="AY210" s="160" t="s">
        <v>147</v>
      </c>
    </row>
    <row r="211" spans="2:65" s="14" customFormat="1" ht="22.5">
      <c r="B211" s="159"/>
      <c r="D211" s="145" t="s">
        <v>156</v>
      </c>
      <c r="E211" s="160" t="s">
        <v>1</v>
      </c>
      <c r="F211" s="161" t="s">
        <v>1347</v>
      </c>
      <c r="H211" s="160" t="s">
        <v>1</v>
      </c>
      <c r="I211" s="162"/>
      <c r="L211" s="159"/>
      <c r="M211" s="163"/>
      <c r="T211" s="164"/>
      <c r="AT211" s="160" t="s">
        <v>156</v>
      </c>
      <c r="AU211" s="160" t="s">
        <v>83</v>
      </c>
      <c r="AV211" s="14" t="s">
        <v>81</v>
      </c>
      <c r="AW211" s="14" t="s">
        <v>30</v>
      </c>
      <c r="AX211" s="14" t="s">
        <v>73</v>
      </c>
      <c r="AY211" s="160" t="s">
        <v>147</v>
      </c>
    </row>
    <row r="212" spans="2:65" s="12" customFormat="1" ht="11.25">
      <c r="B212" s="144"/>
      <c r="D212" s="145" t="s">
        <v>156</v>
      </c>
      <c r="E212" s="146" t="s">
        <v>1</v>
      </c>
      <c r="F212" s="147" t="s">
        <v>81</v>
      </c>
      <c r="H212" s="148">
        <v>1</v>
      </c>
      <c r="I212" s="149"/>
      <c r="L212" s="144"/>
      <c r="M212" s="150"/>
      <c r="T212" s="151"/>
      <c r="AT212" s="146" t="s">
        <v>156</v>
      </c>
      <c r="AU212" s="146" t="s">
        <v>83</v>
      </c>
      <c r="AV212" s="12" t="s">
        <v>83</v>
      </c>
      <c r="AW212" s="12" t="s">
        <v>30</v>
      </c>
      <c r="AX212" s="12" t="s">
        <v>81</v>
      </c>
      <c r="AY212" s="146" t="s">
        <v>147</v>
      </c>
    </row>
    <row r="213" spans="2:65" s="11" customFormat="1" ht="22.9" customHeight="1">
      <c r="B213" s="119"/>
      <c r="D213" s="120" t="s">
        <v>72</v>
      </c>
      <c r="E213" s="129" t="s">
        <v>1412</v>
      </c>
      <c r="F213" s="129" t="s">
        <v>1413</v>
      </c>
      <c r="I213" s="122"/>
      <c r="J213" s="130">
        <f>BK213</f>
        <v>0</v>
      </c>
      <c r="L213" s="119"/>
      <c r="M213" s="124"/>
      <c r="P213" s="125">
        <f>SUM(P214:P217)</f>
        <v>0</v>
      </c>
      <c r="R213" s="125">
        <f>SUM(R214:R217)</f>
        <v>0</v>
      </c>
      <c r="T213" s="126">
        <f>SUM(T214:T217)</f>
        <v>0</v>
      </c>
      <c r="AR213" s="120" t="s">
        <v>81</v>
      </c>
      <c r="AT213" s="127" t="s">
        <v>72</v>
      </c>
      <c r="AU213" s="127" t="s">
        <v>81</v>
      </c>
      <c r="AY213" s="120" t="s">
        <v>147</v>
      </c>
      <c r="BK213" s="128">
        <f>SUM(BK214:BK217)</f>
        <v>0</v>
      </c>
    </row>
    <row r="214" spans="2:65" s="1" customFormat="1" ht="66.75" customHeight="1">
      <c r="B214" s="31"/>
      <c r="C214" s="131" t="s">
        <v>256</v>
      </c>
      <c r="D214" s="131" t="s">
        <v>149</v>
      </c>
      <c r="E214" s="132" t="s">
        <v>1414</v>
      </c>
      <c r="F214" s="133" t="s">
        <v>1415</v>
      </c>
      <c r="G214" s="134" t="s">
        <v>439</v>
      </c>
      <c r="H214" s="135">
        <v>1</v>
      </c>
      <c r="I214" s="136"/>
      <c r="J214" s="137">
        <f>ROUND(I214*H214,2)</f>
        <v>0</v>
      </c>
      <c r="K214" s="133" t="s">
        <v>1</v>
      </c>
      <c r="L214" s="31"/>
      <c r="M214" s="138" t="s">
        <v>1</v>
      </c>
      <c r="N214" s="139" t="s">
        <v>38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154</v>
      </c>
      <c r="AT214" s="142" t="s">
        <v>149</v>
      </c>
      <c r="AU214" s="142" t="s">
        <v>83</v>
      </c>
      <c r="AY214" s="16" t="s">
        <v>147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6" t="s">
        <v>81</v>
      </c>
      <c r="BK214" s="143">
        <f>ROUND(I214*H214,2)</f>
        <v>0</v>
      </c>
      <c r="BL214" s="16" t="s">
        <v>154</v>
      </c>
      <c r="BM214" s="142" t="s">
        <v>1416</v>
      </c>
    </row>
    <row r="215" spans="2:65" s="14" customFormat="1" ht="11.25">
      <c r="B215" s="159"/>
      <c r="D215" s="145" t="s">
        <v>156</v>
      </c>
      <c r="E215" s="160" t="s">
        <v>1</v>
      </c>
      <c r="F215" s="161" t="s">
        <v>1346</v>
      </c>
      <c r="H215" s="160" t="s">
        <v>1</v>
      </c>
      <c r="I215" s="162"/>
      <c r="L215" s="159"/>
      <c r="M215" s="163"/>
      <c r="T215" s="164"/>
      <c r="AT215" s="160" t="s">
        <v>156</v>
      </c>
      <c r="AU215" s="160" t="s">
        <v>83</v>
      </c>
      <c r="AV215" s="14" t="s">
        <v>81</v>
      </c>
      <c r="AW215" s="14" t="s">
        <v>30</v>
      </c>
      <c r="AX215" s="14" t="s">
        <v>73</v>
      </c>
      <c r="AY215" s="160" t="s">
        <v>147</v>
      </c>
    </row>
    <row r="216" spans="2:65" s="14" customFormat="1" ht="22.5">
      <c r="B216" s="159"/>
      <c r="D216" s="145" t="s">
        <v>156</v>
      </c>
      <c r="E216" s="160" t="s">
        <v>1</v>
      </c>
      <c r="F216" s="161" t="s">
        <v>1347</v>
      </c>
      <c r="H216" s="160" t="s">
        <v>1</v>
      </c>
      <c r="I216" s="162"/>
      <c r="L216" s="159"/>
      <c r="M216" s="163"/>
      <c r="T216" s="164"/>
      <c r="AT216" s="160" t="s">
        <v>156</v>
      </c>
      <c r="AU216" s="160" t="s">
        <v>83</v>
      </c>
      <c r="AV216" s="14" t="s">
        <v>81</v>
      </c>
      <c r="AW216" s="14" t="s">
        <v>30</v>
      </c>
      <c r="AX216" s="14" t="s">
        <v>73</v>
      </c>
      <c r="AY216" s="160" t="s">
        <v>147</v>
      </c>
    </row>
    <row r="217" spans="2:65" s="12" customFormat="1" ht="11.25">
      <c r="B217" s="144"/>
      <c r="D217" s="145" t="s">
        <v>156</v>
      </c>
      <c r="E217" s="146" t="s">
        <v>1</v>
      </c>
      <c r="F217" s="147" t="s">
        <v>81</v>
      </c>
      <c r="H217" s="148">
        <v>1</v>
      </c>
      <c r="I217" s="149"/>
      <c r="L217" s="144"/>
      <c r="M217" s="150"/>
      <c r="T217" s="151"/>
      <c r="AT217" s="146" t="s">
        <v>156</v>
      </c>
      <c r="AU217" s="146" t="s">
        <v>83</v>
      </c>
      <c r="AV217" s="12" t="s">
        <v>83</v>
      </c>
      <c r="AW217" s="12" t="s">
        <v>30</v>
      </c>
      <c r="AX217" s="12" t="s">
        <v>81</v>
      </c>
      <c r="AY217" s="146" t="s">
        <v>147</v>
      </c>
    </row>
    <row r="218" spans="2:65" s="11" customFormat="1" ht="22.9" customHeight="1">
      <c r="B218" s="119"/>
      <c r="D218" s="120" t="s">
        <v>72</v>
      </c>
      <c r="E218" s="129" t="s">
        <v>1417</v>
      </c>
      <c r="F218" s="129" t="s">
        <v>1418</v>
      </c>
      <c r="I218" s="122"/>
      <c r="J218" s="130">
        <f>BK218</f>
        <v>0</v>
      </c>
      <c r="L218" s="119"/>
      <c r="M218" s="124"/>
      <c r="P218" s="125">
        <f>SUM(P219:P222)</f>
        <v>0</v>
      </c>
      <c r="R218" s="125">
        <f>SUM(R219:R222)</f>
        <v>0</v>
      </c>
      <c r="T218" s="126">
        <f>SUM(T219:T222)</f>
        <v>0</v>
      </c>
      <c r="AR218" s="120" t="s">
        <v>81</v>
      </c>
      <c r="AT218" s="127" t="s">
        <v>72</v>
      </c>
      <c r="AU218" s="127" t="s">
        <v>81</v>
      </c>
      <c r="AY218" s="120" t="s">
        <v>147</v>
      </c>
      <c r="BK218" s="128">
        <f>SUM(BK219:BK222)</f>
        <v>0</v>
      </c>
    </row>
    <row r="219" spans="2:65" s="1" customFormat="1" ht="16.5" customHeight="1">
      <c r="B219" s="31"/>
      <c r="C219" s="131" t="s">
        <v>261</v>
      </c>
      <c r="D219" s="131" t="s">
        <v>149</v>
      </c>
      <c r="E219" s="132" t="s">
        <v>1419</v>
      </c>
      <c r="F219" s="133" t="s">
        <v>1420</v>
      </c>
      <c r="G219" s="134" t="s">
        <v>439</v>
      </c>
      <c r="H219" s="135">
        <v>1</v>
      </c>
      <c r="I219" s="136"/>
      <c r="J219" s="137">
        <f>ROUND(I219*H219,2)</f>
        <v>0</v>
      </c>
      <c r="K219" s="133" t="s">
        <v>1</v>
      </c>
      <c r="L219" s="31"/>
      <c r="M219" s="138" t="s">
        <v>1</v>
      </c>
      <c r="N219" s="139" t="s">
        <v>38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154</v>
      </c>
      <c r="AT219" s="142" t="s">
        <v>149</v>
      </c>
      <c r="AU219" s="142" t="s">
        <v>83</v>
      </c>
      <c r="AY219" s="16" t="s">
        <v>147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154</v>
      </c>
      <c r="BM219" s="142" t="s">
        <v>1421</v>
      </c>
    </row>
    <row r="220" spans="2:65" s="14" customFormat="1" ht="11.25">
      <c r="B220" s="159"/>
      <c r="D220" s="145" t="s">
        <v>156</v>
      </c>
      <c r="E220" s="160" t="s">
        <v>1</v>
      </c>
      <c r="F220" s="161" t="s">
        <v>1346</v>
      </c>
      <c r="H220" s="160" t="s">
        <v>1</v>
      </c>
      <c r="I220" s="162"/>
      <c r="L220" s="159"/>
      <c r="M220" s="163"/>
      <c r="T220" s="164"/>
      <c r="AT220" s="160" t="s">
        <v>156</v>
      </c>
      <c r="AU220" s="160" t="s">
        <v>83</v>
      </c>
      <c r="AV220" s="14" t="s">
        <v>81</v>
      </c>
      <c r="AW220" s="14" t="s">
        <v>30</v>
      </c>
      <c r="AX220" s="14" t="s">
        <v>73</v>
      </c>
      <c r="AY220" s="160" t="s">
        <v>147</v>
      </c>
    </row>
    <row r="221" spans="2:65" s="14" customFormat="1" ht="22.5">
      <c r="B221" s="159"/>
      <c r="D221" s="145" t="s">
        <v>156</v>
      </c>
      <c r="E221" s="160" t="s">
        <v>1</v>
      </c>
      <c r="F221" s="161" t="s">
        <v>1347</v>
      </c>
      <c r="H221" s="160" t="s">
        <v>1</v>
      </c>
      <c r="I221" s="162"/>
      <c r="L221" s="159"/>
      <c r="M221" s="163"/>
      <c r="T221" s="164"/>
      <c r="AT221" s="160" t="s">
        <v>156</v>
      </c>
      <c r="AU221" s="160" t="s">
        <v>83</v>
      </c>
      <c r="AV221" s="14" t="s">
        <v>81</v>
      </c>
      <c r="AW221" s="14" t="s">
        <v>30</v>
      </c>
      <c r="AX221" s="14" t="s">
        <v>73</v>
      </c>
      <c r="AY221" s="160" t="s">
        <v>147</v>
      </c>
    </row>
    <row r="222" spans="2:65" s="12" customFormat="1" ht="11.25">
      <c r="B222" s="144"/>
      <c r="D222" s="145" t="s">
        <v>156</v>
      </c>
      <c r="E222" s="146" t="s">
        <v>1</v>
      </c>
      <c r="F222" s="147" t="s">
        <v>81</v>
      </c>
      <c r="H222" s="148">
        <v>1</v>
      </c>
      <c r="I222" s="149"/>
      <c r="L222" s="144"/>
      <c r="M222" s="150"/>
      <c r="T222" s="151"/>
      <c r="AT222" s="146" t="s">
        <v>156</v>
      </c>
      <c r="AU222" s="146" t="s">
        <v>83</v>
      </c>
      <c r="AV222" s="12" t="s">
        <v>83</v>
      </c>
      <c r="AW222" s="12" t="s">
        <v>30</v>
      </c>
      <c r="AX222" s="12" t="s">
        <v>81</v>
      </c>
      <c r="AY222" s="146" t="s">
        <v>147</v>
      </c>
    </row>
    <row r="223" spans="2:65" s="11" customFormat="1" ht="22.9" customHeight="1">
      <c r="B223" s="119"/>
      <c r="D223" s="120" t="s">
        <v>72</v>
      </c>
      <c r="E223" s="129" t="s">
        <v>1422</v>
      </c>
      <c r="F223" s="129" t="s">
        <v>1423</v>
      </c>
      <c r="I223" s="122"/>
      <c r="J223" s="130">
        <f>BK223</f>
        <v>0</v>
      </c>
      <c r="L223" s="119"/>
      <c r="M223" s="124"/>
      <c r="P223" s="125">
        <f>SUM(P224:P227)</f>
        <v>0</v>
      </c>
      <c r="R223" s="125">
        <f>SUM(R224:R227)</f>
        <v>0</v>
      </c>
      <c r="T223" s="126">
        <f>SUM(T224:T227)</f>
        <v>0</v>
      </c>
      <c r="AR223" s="120" t="s">
        <v>81</v>
      </c>
      <c r="AT223" s="127" t="s">
        <v>72</v>
      </c>
      <c r="AU223" s="127" t="s">
        <v>81</v>
      </c>
      <c r="AY223" s="120" t="s">
        <v>147</v>
      </c>
      <c r="BK223" s="128">
        <f>SUM(BK224:BK227)</f>
        <v>0</v>
      </c>
    </row>
    <row r="224" spans="2:65" s="1" customFormat="1" ht="24.2" customHeight="1">
      <c r="B224" s="31"/>
      <c r="C224" s="131" t="s">
        <v>266</v>
      </c>
      <c r="D224" s="131" t="s">
        <v>149</v>
      </c>
      <c r="E224" s="132" t="s">
        <v>1422</v>
      </c>
      <c r="F224" s="133" t="s">
        <v>1424</v>
      </c>
      <c r="G224" s="134" t="s">
        <v>439</v>
      </c>
      <c r="H224" s="135">
        <v>1</v>
      </c>
      <c r="I224" s="136"/>
      <c r="J224" s="137">
        <f>ROUND(I224*H224,2)</f>
        <v>0</v>
      </c>
      <c r="K224" s="133" t="s">
        <v>1</v>
      </c>
      <c r="L224" s="31"/>
      <c r="M224" s="138" t="s">
        <v>1</v>
      </c>
      <c r="N224" s="139" t="s">
        <v>38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154</v>
      </c>
      <c r="AT224" s="142" t="s">
        <v>149</v>
      </c>
      <c r="AU224" s="142" t="s">
        <v>83</v>
      </c>
      <c r="AY224" s="16" t="s">
        <v>147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6" t="s">
        <v>81</v>
      </c>
      <c r="BK224" s="143">
        <f>ROUND(I224*H224,2)</f>
        <v>0</v>
      </c>
      <c r="BL224" s="16" t="s">
        <v>154</v>
      </c>
      <c r="BM224" s="142" t="s">
        <v>1425</v>
      </c>
    </row>
    <row r="225" spans="2:65" s="14" customFormat="1" ht="11.25">
      <c r="B225" s="159"/>
      <c r="D225" s="145" t="s">
        <v>156</v>
      </c>
      <c r="E225" s="160" t="s">
        <v>1</v>
      </c>
      <c r="F225" s="161" t="s">
        <v>1346</v>
      </c>
      <c r="H225" s="160" t="s">
        <v>1</v>
      </c>
      <c r="I225" s="162"/>
      <c r="L225" s="159"/>
      <c r="M225" s="163"/>
      <c r="T225" s="164"/>
      <c r="AT225" s="160" t="s">
        <v>156</v>
      </c>
      <c r="AU225" s="160" t="s">
        <v>83</v>
      </c>
      <c r="AV225" s="14" t="s">
        <v>81</v>
      </c>
      <c r="AW225" s="14" t="s">
        <v>30</v>
      </c>
      <c r="AX225" s="14" t="s">
        <v>73</v>
      </c>
      <c r="AY225" s="160" t="s">
        <v>147</v>
      </c>
    </row>
    <row r="226" spans="2:65" s="14" customFormat="1" ht="22.5">
      <c r="B226" s="159"/>
      <c r="D226" s="145" t="s">
        <v>156</v>
      </c>
      <c r="E226" s="160" t="s">
        <v>1</v>
      </c>
      <c r="F226" s="161" t="s">
        <v>1347</v>
      </c>
      <c r="H226" s="160" t="s">
        <v>1</v>
      </c>
      <c r="I226" s="162"/>
      <c r="L226" s="159"/>
      <c r="M226" s="163"/>
      <c r="T226" s="164"/>
      <c r="AT226" s="160" t="s">
        <v>156</v>
      </c>
      <c r="AU226" s="160" t="s">
        <v>83</v>
      </c>
      <c r="AV226" s="14" t="s">
        <v>81</v>
      </c>
      <c r="AW226" s="14" t="s">
        <v>30</v>
      </c>
      <c r="AX226" s="14" t="s">
        <v>73</v>
      </c>
      <c r="AY226" s="160" t="s">
        <v>147</v>
      </c>
    </row>
    <row r="227" spans="2:65" s="12" customFormat="1" ht="11.25">
      <c r="B227" s="144"/>
      <c r="D227" s="145" t="s">
        <v>156</v>
      </c>
      <c r="E227" s="146" t="s">
        <v>1</v>
      </c>
      <c r="F227" s="147" t="s">
        <v>81</v>
      </c>
      <c r="H227" s="148">
        <v>1</v>
      </c>
      <c r="I227" s="149"/>
      <c r="L227" s="144"/>
      <c r="M227" s="150"/>
      <c r="T227" s="151"/>
      <c r="AT227" s="146" t="s">
        <v>156</v>
      </c>
      <c r="AU227" s="146" t="s">
        <v>83</v>
      </c>
      <c r="AV227" s="12" t="s">
        <v>83</v>
      </c>
      <c r="AW227" s="12" t="s">
        <v>30</v>
      </c>
      <c r="AX227" s="12" t="s">
        <v>81</v>
      </c>
      <c r="AY227" s="146" t="s">
        <v>147</v>
      </c>
    </row>
    <row r="228" spans="2:65" s="11" customFormat="1" ht="22.9" customHeight="1">
      <c r="B228" s="119"/>
      <c r="D228" s="120" t="s">
        <v>72</v>
      </c>
      <c r="E228" s="129" t="s">
        <v>1426</v>
      </c>
      <c r="F228" s="129" t="s">
        <v>1427</v>
      </c>
      <c r="I228" s="122"/>
      <c r="J228" s="130">
        <f>BK228</f>
        <v>0</v>
      </c>
      <c r="L228" s="119"/>
      <c r="M228" s="124"/>
      <c r="P228" s="125">
        <f>SUM(P229:P232)</f>
        <v>0</v>
      </c>
      <c r="R228" s="125">
        <f>SUM(R229:R232)</f>
        <v>0</v>
      </c>
      <c r="T228" s="126">
        <f>SUM(T229:T232)</f>
        <v>0</v>
      </c>
      <c r="AR228" s="120" t="s">
        <v>81</v>
      </c>
      <c r="AT228" s="127" t="s">
        <v>72</v>
      </c>
      <c r="AU228" s="127" t="s">
        <v>81</v>
      </c>
      <c r="AY228" s="120" t="s">
        <v>147</v>
      </c>
      <c r="BK228" s="128">
        <f>SUM(BK229:BK232)</f>
        <v>0</v>
      </c>
    </row>
    <row r="229" spans="2:65" s="1" customFormat="1" ht="24.2" customHeight="1">
      <c r="B229" s="31"/>
      <c r="C229" s="131" t="s">
        <v>271</v>
      </c>
      <c r="D229" s="131" t="s">
        <v>149</v>
      </c>
      <c r="E229" s="132" t="s">
        <v>1428</v>
      </c>
      <c r="F229" s="133" t="s">
        <v>1429</v>
      </c>
      <c r="G229" s="134" t="s">
        <v>439</v>
      </c>
      <c r="H229" s="135">
        <v>1</v>
      </c>
      <c r="I229" s="136"/>
      <c r="J229" s="137">
        <f>ROUND(I229*H229,2)</f>
        <v>0</v>
      </c>
      <c r="K229" s="133" t="s">
        <v>1</v>
      </c>
      <c r="L229" s="31"/>
      <c r="M229" s="138" t="s">
        <v>1</v>
      </c>
      <c r="N229" s="139" t="s">
        <v>38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154</v>
      </c>
      <c r="AT229" s="142" t="s">
        <v>149</v>
      </c>
      <c r="AU229" s="142" t="s">
        <v>83</v>
      </c>
      <c r="AY229" s="16" t="s">
        <v>147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6" t="s">
        <v>81</v>
      </c>
      <c r="BK229" s="143">
        <f>ROUND(I229*H229,2)</f>
        <v>0</v>
      </c>
      <c r="BL229" s="16" t="s">
        <v>154</v>
      </c>
      <c r="BM229" s="142" t="s">
        <v>1430</v>
      </c>
    </row>
    <row r="230" spans="2:65" s="14" customFormat="1" ht="11.25">
      <c r="B230" s="159"/>
      <c r="D230" s="145" t="s">
        <v>156</v>
      </c>
      <c r="E230" s="160" t="s">
        <v>1</v>
      </c>
      <c r="F230" s="161" t="s">
        <v>1346</v>
      </c>
      <c r="H230" s="160" t="s">
        <v>1</v>
      </c>
      <c r="I230" s="162"/>
      <c r="L230" s="159"/>
      <c r="M230" s="163"/>
      <c r="T230" s="164"/>
      <c r="AT230" s="160" t="s">
        <v>156</v>
      </c>
      <c r="AU230" s="160" t="s">
        <v>83</v>
      </c>
      <c r="AV230" s="14" t="s">
        <v>81</v>
      </c>
      <c r="AW230" s="14" t="s">
        <v>30</v>
      </c>
      <c r="AX230" s="14" t="s">
        <v>73</v>
      </c>
      <c r="AY230" s="160" t="s">
        <v>147</v>
      </c>
    </row>
    <row r="231" spans="2:65" s="14" customFormat="1" ht="22.5">
      <c r="B231" s="159"/>
      <c r="D231" s="145" t="s">
        <v>156</v>
      </c>
      <c r="E231" s="160" t="s">
        <v>1</v>
      </c>
      <c r="F231" s="161" t="s">
        <v>1347</v>
      </c>
      <c r="H231" s="160" t="s">
        <v>1</v>
      </c>
      <c r="I231" s="162"/>
      <c r="L231" s="159"/>
      <c r="M231" s="163"/>
      <c r="T231" s="164"/>
      <c r="AT231" s="160" t="s">
        <v>156</v>
      </c>
      <c r="AU231" s="160" t="s">
        <v>83</v>
      </c>
      <c r="AV231" s="14" t="s">
        <v>81</v>
      </c>
      <c r="AW231" s="14" t="s">
        <v>30</v>
      </c>
      <c r="AX231" s="14" t="s">
        <v>73</v>
      </c>
      <c r="AY231" s="160" t="s">
        <v>147</v>
      </c>
    </row>
    <row r="232" spans="2:65" s="12" customFormat="1" ht="11.25">
      <c r="B232" s="144"/>
      <c r="D232" s="145" t="s">
        <v>156</v>
      </c>
      <c r="E232" s="146" t="s">
        <v>1</v>
      </c>
      <c r="F232" s="147" t="s">
        <v>81</v>
      </c>
      <c r="H232" s="148">
        <v>1</v>
      </c>
      <c r="I232" s="149"/>
      <c r="L232" s="144"/>
      <c r="M232" s="150"/>
      <c r="T232" s="151"/>
      <c r="AT232" s="146" t="s">
        <v>156</v>
      </c>
      <c r="AU232" s="146" t="s">
        <v>83</v>
      </c>
      <c r="AV232" s="12" t="s">
        <v>83</v>
      </c>
      <c r="AW232" s="12" t="s">
        <v>30</v>
      </c>
      <c r="AX232" s="12" t="s">
        <v>81</v>
      </c>
      <c r="AY232" s="146" t="s">
        <v>147</v>
      </c>
    </row>
    <row r="233" spans="2:65" s="11" customFormat="1" ht="22.9" customHeight="1">
      <c r="B233" s="119"/>
      <c r="D233" s="120" t="s">
        <v>72</v>
      </c>
      <c r="E233" s="129" t="s">
        <v>1431</v>
      </c>
      <c r="F233" s="129" t="s">
        <v>1432</v>
      </c>
      <c r="I233" s="122"/>
      <c r="J233" s="130">
        <f>BK233</f>
        <v>0</v>
      </c>
      <c r="L233" s="119"/>
      <c r="M233" s="124"/>
      <c r="P233" s="125">
        <f>SUM(P234:P241)</f>
        <v>0</v>
      </c>
      <c r="R233" s="125">
        <f>SUM(R234:R241)</f>
        <v>0</v>
      </c>
      <c r="T233" s="126">
        <f>SUM(T234:T241)</f>
        <v>0</v>
      </c>
      <c r="AR233" s="120" t="s">
        <v>81</v>
      </c>
      <c r="AT233" s="127" t="s">
        <v>72</v>
      </c>
      <c r="AU233" s="127" t="s">
        <v>81</v>
      </c>
      <c r="AY233" s="120" t="s">
        <v>147</v>
      </c>
      <c r="BK233" s="128">
        <f>SUM(BK234:BK241)</f>
        <v>0</v>
      </c>
    </row>
    <row r="234" spans="2:65" s="1" customFormat="1" ht="21.75" customHeight="1">
      <c r="B234" s="31"/>
      <c r="C234" s="131" t="s">
        <v>7</v>
      </c>
      <c r="D234" s="131" t="s">
        <v>149</v>
      </c>
      <c r="E234" s="132" t="s">
        <v>1433</v>
      </c>
      <c r="F234" s="133" t="s">
        <v>1432</v>
      </c>
      <c r="G234" s="134" t="s">
        <v>439</v>
      </c>
      <c r="H234" s="135">
        <v>1</v>
      </c>
      <c r="I234" s="136"/>
      <c r="J234" s="137">
        <f>ROUND(I234*H234,2)</f>
        <v>0</v>
      </c>
      <c r="K234" s="133" t="s">
        <v>1</v>
      </c>
      <c r="L234" s="31"/>
      <c r="M234" s="138" t="s">
        <v>1</v>
      </c>
      <c r="N234" s="139" t="s">
        <v>38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154</v>
      </c>
      <c r="AT234" s="142" t="s">
        <v>149</v>
      </c>
      <c r="AU234" s="142" t="s">
        <v>83</v>
      </c>
      <c r="AY234" s="16" t="s">
        <v>147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6" t="s">
        <v>81</v>
      </c>
      <c r="BK234" s="143">
        <f>ROUND(I234*H234,2)</f>
        <v>0</v>
      </c>
      <c r="BL234" s="16" t="s">
        <v>154</v>
      </c>
      <c r="BM234" s="142" t="s">
        <v>1434</v>
      </c>
    </row>
    <row r="235" spans="2:65" s="14" customFormat="1" ht="11.25">
      <c r="B235" s="159"/>
      <c r="D235" s="145" t="s">
        <v>156</v>
      </c>
      <c r="E235" s="160" t="s">
        <v>1</v>
      </c>
      <c r="F235" s="161" t="s">
        <v>1346</v>
      </c>
      <c r="H235" s="160" t="s">
        <v>1</v>
      </c>
      <c r="I235" s="162"/>
      <c r="L235" s="159"/>
      <c r="M235" s="163"/>
      <c r="T235" s="164"/>
      <c r="AT235" s="160" t="s">
        <v>156</v>
      </c>
      <c r="AU235" s="160" t="s">
        <v>83</v>
      </c>
      <c r="AV235" s="14" t="s">
        <v>81</v>
      </c>
      <c r="AW235" s="14" t="s">
        <v>30</v>
      </c>
      <c r="AX235" s="14" t="s">
        <v>73</v>
      </c>
      <c r="AY235" s="160" t="s">
        <v>147</v>
      </c>
    </row>
    <row r="236" spans="2:65" s="14" customFormat="1" ht="22.5">
      <c r="B236" s="159"/>
      <c r="D236" s="145" t="s">
        <v>156</v>
      </c>
      <c r="E236" s="160" t="s">
        <v>1</v>
      </c>
      <c r="F236" s="161" t="s">
        <v>1347</v>
      </c>
      <c r="H236" s="160" t="s">
        <v>1</v>
      </c>
      <c r="I236" s="162"/>
      <c r="L236" s="159"/>
      <c r="M236" s="163"/>
      <c r="T236" s="164"/>
      <c r="AT236" s="160" t="s">
        <v>156</v>
      </c>
      <c r="AU236" s="160" t="s">
        <v>83</v>
      </c>
      <c r="AV236" s="14" t="s">
        <v>81</v>
      </c>
      <c r="AW236" s="14" t="s">
        <v>30</v>
      </c>
      <c r="AX236" s="14" t="s">
        <v>73</v>
      </c>
      <c r="AY236" s="160" t="s">
        <v>147</v>
      </c>
    </row>
    <row r="237" spans="2:65" s="12" customFormat="1" ht="11.25">
      <c r="B237" s="144"/>
      <c r="D237" s="145" t="s">
        <v>156</v>
      </c>
      <c r="E237" s="146" t="s">
        <v>1</v>
      </c>
      <c r="F237" s="147" t="s">
        <v>81</v>
      </c>
      <c r="H237" s="148">
        <v>1</v>
      </c>
      <c r="I237" s="149"/>
      <c r="L237" s="144"/>
      <c r="M237" s="150"/>
      <c r="T237" s="151"/>
      <c r="AT237" s="146" t="s">
        <v>156</v>
      </c>
      <c r="AU237" s="146" t="s">
        <v>83</v>
      </c>
      <c r="AV237" s="12" t="s">
        <v>83</v>
      </c>
      <c r="AW237" s="12" t="s">
        <v>30</v>
      </c>
      <c r="AX237" s="12" t="s">
        <v>81</v>
      </c>
      <c r="AY237" s="146" t="s">
        <v>147</v>
      </c>
    </row>
    <row r="238" spans="2:65" s="1" customFormat="1" ht="44.25" customHeight="1">
      <c r="B238" s="31"/>
      <c r="C238" s="131" t="s">
        <v>280</v>
      </c>
      <c r="D238" s="131" t="s">
        <v>149</v>
      </c>
      <c r="E238" s="132" t="s">
        <v>1435</v>
      </c>
      <c r="F238" s="133" t="s">
        <v>1436</v>
      </c>
      <c r="G238" s="134" t="s">
        <v>439</v>
      </c>
      <c r="H238" s="135">
        <v>1</v>
      </c>
      <c r="I238" s="136"/>
      <c r="J238" s="137">
        <f>ROUND(I238*H238,2)</f>
        <v>0</v>
      </c>
      <c r="K238" s="133" t="s">
        <v>1</v>
      </c>
      <c r="L238" s="31"/>
      <c r="M238" s="138" t="s">
        <v>1</v>
      </c>
      <c r="N238" s="139" t="s">
        <v>38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154</v>
      </c>
      <c r="AT238" s="142" t="s">
        <v>149</v>
      </c>
      <c r="AU238" s="142" t="s">
        <v>83</v>
      </c>
      <c r="AY238" s="16" t="s">
        <v>147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6" t="s">
        <v>81</v>
      </c>
      <c r="BK238" s="143">
        <f>ROUND(I238*H238,2)</f>
        <v>0</v>
      </c>
      <c r="BL238" s="16" t="s">
        <v>154</v>
      </c>
      <c r="BM238" s="142" t="s">
        <v>1437</v>
      </c>
    </row>
    <row r="239" spans="2:65" s="14" customFormat="1" ht="11.25">
      <c r="B239" s="159"/>
      <c r="D239" s="145" t="s">
        <v>156</v>
      </c>
      <c r="E239" s="160" t="s">
        <v>1</v>
      </c>
      <c r="F239" s="161" t="s">
        <v>1346</v>
      </c>
      <c r="H239" s="160" t="s">
        <v>1</v>
      </c>
      <c r="I239" s="162"/>
      <c r="L239" s="159"/>
      <c r="M239" s="163"/>
      <c r="T239" s="164"/>
      <c r="AT239" s="160" t="s">
        <v>156</v>
      </c>
      <c r="AU239" s="160" t="s">
        <v>83</v>
      </c>
      <c r="AV239" s="14" t="s">
        <v>81</v>
      </c>
      <c r="AW239" s="14" t="s">
        <v>30</v>
      </c>
      <c r="AX239" s="14" t="s">
        <v>73</v>
      </c>
      <c r="AY239" s="160" t="s">
        <v>147</v>
      </c>
    </row>
    <row r="240" spans="2:65" s="14" customFormat="1" ht="22.5">
      <c r="B240" s="159"/>
      <c r="D240" s="145" t="s">
        <v>156</v>
      </c>
      <c r="E240" s="160" t="s">
        <v>1</v>
      </c>
      <c r="F240" s="161" t="s">
        <v>1347</v>
      </c>
      <c r="H240" s="160" t="s">
        <v>1</v>
      </c>
      <c r="I240" s="162"/>
      <c r="L240" s="159"/>
      <c r="M240" s="163"/>
      <c r="T240" s="164"/>
      <c r="AT240" s="160" t="s">
        <v>156</v>
      </c>
      <c r="AU240" s="160" t="s">
        <v>83</v>
      </c>
      <c r="AV240" s="14" t="s">
        <v>81</v>
      </c>
      <c r="AW240" s="14" t="s">
        <v>30</v>
      </c>
      <c r="AX240" s="14" t="s">
        <v>73</v>
      </c>
      <c r="AY240" s="160" t="s">
        <v>147</v>
      </c>
    </row>
    <row r="241" spans="2:65" s="12" customFormat="1" ht="11.25">
      <c r="B241" s="144"/>
      <c r="D241" s="145" t="s">
        <v>156</v>
      </c>
      <c r="E241" s="146" t="s">
        <v>1</v>
      </c>
      <c r="F241" s="147" t="s">
        <v>81</v>
      </c>
      <c r="H241" s="148">
        <v>1</v>
      </c>
      <c r="I241" s="149"/>
      <c r="L241" s="144"/>
      <c r="M241" s="150"/>
      <c r="T241" s="151"/>
      <c r="AT241" s="146" t="s">
        <v>156</v>
      </c>
      <c r="AU241" s="146" t="s">
        <v>83</v>
      </c>
      <c r="AV241" s="12" t="s">
        <v>83</v>
      </c>
      <c r="AW241" s="12" t="s">
        <v>30</v>
      </c>
      <c r="AX241" s="12" t="s">
        <v>81</v>
      </c>
      <c r="AY241" s="146" t="s">
        <v>147</v>
      </c>
    </row>
    <row r="242" spans="2:65" s="11" customFormat="1" ht="22.9" customHeight="1">
      <c r="B242" s="119"/>
      <c r="D242" s="120" t="s">
        <v>72</v>
      </c>
      <c r="E242" s="129" t="s">
        <v>1438</v>
      </c>
      <c r="F242" s="129" t="s">
        <v>1439</v>
      </c>
      <c r="I242" s="122"/>
      <c r="J242" s="130">
        <f>BK242</f>
        <v>0</v>
      </c>
      <c r="L242" s="119"/>
      <c r="M242" s="124"/>
      <c r="P242" s="125">
        <f>SUM(P243:P246)</f>
        <v>0</v>
      </c>
      <c r="R242" s="125">
        <f>SUM(R243:R246)</f>
        <v>0</v>
      </c>
      <c r="T242" s="126">
        <f>SUM(T243:T246)</f>
        <v>0</v>
      </c>
      <c r="AR242" s="120" t="s">
        <v>81</v>
      </c>
      <c r="AT242" s="127" t="s">
        <v>72</v>
      </c>
      <c r="AU242" s="127" t="s">
        <v>81</v>
      </c>
      <c r="AY242" s="120" t="s">
        <v>147</v>
      </c>
      <c r="BK242" s="128">
        <f>SUM(BK243:BK246)</f>
        <v>0</v>
      </c>
    </row>
    <row r="243" spans="2:65" s="1" customFormat="1" ht="16.5" customHeight="1">
      <c r="B243" s="31"/>
      <c r="C243" s="131" t="s">
        <v>285</v>
      </c>
      <c r="D243" s="131" t="s">
        <v>149</v>
      </c>
      <c r="E243" s="132" t="s">
        <v>1440</v>
      </c>
      <c r="F243" s="133" t="s">
        <v>1441</v>
      </c>
      <c r="G243" s="134" t="s">
        <v>439</v>
      </c>
      <c r="H243" s="135">
        <v>1</v>
      </c>
      <c r="I243" s="136"/>
      <c r="J243" s="137">
        <f>ROUND(I243*H243,2)</f>
        <v>0</v>
      </c>
      <c r="K243" s="133" t="s">
        <v>1</v>
      </c>
      <c r="L243" s="31"/>
      <c r="M243" s="138" t="s">
        <v>1</v>
      </c>
      <c r="N243" s="139" t="s">
        <v>38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154</v>
      </c>
      <c r="AT243" s="142" t="s">
        <v>149</v>
      </c>
      <c r="AU243" s="142" t="s">
        <v>83</v>
      </c>
      <c r="AY243" s="16" t="s">
        <v>147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6" t="s">
        <v>81</v>
      </c>
      <c r="BK243" s="143">
        <f>ROUND(I243*H243,2)</f>
        <v>0</v>
      </c>
      <c r="BL243" s="16" t="s">
        <v>154</v>
      </c>
      <c r="BM243" s="142" t="s">
        <v>1442</v>
      </c>
    </row>
    <row r="244" spans="2:65" s="14" customFormat="1" ht="11.25">
      <c r="B244" s="159"/>
      <c r="D244" s="145" t="s">
        <v>156</v>
      </c>
      <c r="E244" s="160" t="s">
        <v>1</v>
      </c>
      <c r="F244" s="161" t="s">
        <v>1346</v>
      </c>
      <c r="H244" s="160" t="s">
        <v>1</v>
      </c>
      <c r="I244" s="162"/>
      <c r="L244" s="159"/>
      <c r="M244" s="163"/>
      <c r="T244" s="164"/>
      <c r="AT244" s="160" t="s">
        <v>156</v>
      </c>
      <c r="AU244" s="160" t="s">
        <v>83</v>
      </c>
      <c r="AV244" s="14" t="s">
        <v>81</v>
      </c>
      <c r="AW244" s="14" t="s">
        <v>30</v>
      </c>
      <c r="AX244" s="14" t="s">
        <v>73</v>
      </c>
      <c r="AY244" s="160" t="s">
        <v>147</v>
      </c>
    </row>
    <row r="245" spans="2:65" s="14" customFormat="1" ht="22.5">
      <c r="B245" s="159"/>
      <c r="D245" s="145" t="s">
        <v>156</v>
      </c>
      <c r="E245" s="160" t="s">
        <v>1</v>
      </c>
      <c r="F245" s="161" t="s">
        <v>1347</v>
      </c>
      <c r="H245" s="160" t="s">
        <v>1</v>
      </c>
      <c r="I245" s="162"/>
      <c r="L245" s="159"/>
      <c r="M245" s="163"/>
      <c r="T245" s="164"/>
      <c r="AT245" s="160" t="s">
        <v>156</v>
      </c>
      <c r="AU245" s="160" t="s">
        <v>83</v>
      </c>
      <c r="AV245" s="14" t="s">
        <v>81</v>
      </c>
      <c r="AW245" s="14" t="s">
        <v>30</v>
      </c>
      <c r="AX245" s="14" t="s">
        <v>73</v>
      </c>
      <c r="AY245" s="160" t="s">
        <v>147</v>
      </c>
    </row>
    <row r="246" spans="2:65" s="12" customFormat="1" ht="11.25">
      <c r="B246" s="144"/>
      <c r="D246" s="145" t="s">
        <v>156</v>
      </c>
      <c r="E246" s="146" t="s">
        <v>1</v>
      </c>
      <c r="F246" s="147" t="s">
        <v>81</v>
      </c>
      <c r="H246" s="148">
        <v>1</v>
      </c>
      <c r="I246" s="149"/>
      <c r="L246" s="144"/>
      <c r="M246" s="150"/>
      <c r="T246" s="151"/>
      <c r="AT246" s="146" t="s">
        <v>156</v>
      </c>
      <c r="AU246" s="146" t="s">
        <v>83</v>
      </c>
      <c r="AV246" s="12" t="s">
        <v>83</v>
      </c>
      <c r="AW246" s="12" t="s">
        <v>30</v>
      </c>
      <c r="AX246" s="12" t="s">
        <v>81</v>
      </c>
      <c r="AY246" s="146" t="s">
        <v>147</v>
      </c>
    </row>
    <row r="247" spans="2:65" s="11" customFormat="1" ht="22.9" customHeight="1">
      <c r="B247" s="119"/>
      <c r="D247" s="120" t="s">
        <v>72</v>
      </c>
      <c r="E247" s="129" t="s">
        <v>1443</v>
      </c>
      <c r="F247" s="129" t="s">
        <v>1444</v>
      </c>
      <c r="I247" s="122"/>
      <c r="J247" s="130">
        <f>BK247</f>
        <v>0</v>
      </c>
      <c r="L247" s="119"/>
      <c r="M247" s="124"/>
      <c r="P247" s="125">
        <f>SUM(P248:P251)</f>
        <v>0</v>
      </c>
      <c r="R247" s="125">
        <f>SUM(R248:R251)</f>
        <v>0</v>
      </c>
      <c r="T247" s="126">
        <f>SUM(T248:T251)</f>
        <v>0</v>
      </c>
      <c r="AR247" s="120" t="s">
        <v>81</v>
      </c>
      <c r="AT247" s="127" t="s">
        <v>72</v>
      </c>
      <c r="AU247" s="127" t="s">
        <v>81</v>
      </c>
      <c r="AY247" s="120" t="s">
        <v>147</v>
      </c>
      <c r="BK247" s="128">
        <f>SUM(BK248:BK251)</f>
        <v>0</v>
      </c>
    </row>
    <row r="248" spans="2:65" s="1" customFormat="1" ht="16.5" customHeight="1">
      <c r="B248" s="31"/>
      <c r="C248" s="131" t="s">
        <v>290</v>
      </c>
      <c r="D248" s="131" t="s">
        <v>149</v>
      </c>
      <c r="E248" s="132" t="s">
        <v>1445</v>
      </c>
      <c r="F248" s="133" t="s">
        <v>1444</v>
      </c>
      <c r="G248" s="134" t="s">
        <v>439</v>
      </c>
      <c r="H248" s="135">
        <v>1</v>
      </c>
      <c r="I248" s="136"/>
      <c r="J248" s="137">
        <f>ROUND(I248*H248,2)</f>
        <v>0</v>
      </c>
      <c r="K248" s="133" t="s">
        <v>1</v>
      </c>
      <c r="L248" s="31"/>
      <c r="M248" s="138" t="s">
        <v>1</v>
      </c>
      <c r="N248" s="139" t="s">
        <v>38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154</v>
      </c>
      <c r="AT248" s="142" t="s">
        <v>149</v>
      </c>
      <c r="AU248" s="142" t="s">
        <v>83</v>
      </c>
      <c r="AY248" s="16" t="s">
        <v>147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6" t="s">
        <v>81</v>
      </c>
      <c r="BK248" s="143">
        <f>ROUND(I248*H248,2)</f>
        <v>0</v>
      </c>
      <c r="BL248" s="16" t="s">
        <v>154</v>
      </c>
      <c r="BM248" s="142" t="s">
        <v>1446</v>
      </c>
    </row>
    <row r="249" spans="2:65" s="14" customFormat="1" ht="11.25">
      <c r="B249" s="159"/>
      <c r="D249" s="145" t="s">
        <v>156</v>
      </c>
      <c r="E249" s="160" t="s">
        <v>1</v>
      </c>
      <c r="F249" s="161" t="s">
        <v>1346</v>
      </c>
      <c r="H249" s="160" t="s">
        <v>1</v>
      </c>
      <c r="I249" s="162"/>
      <c r="L249" s="159"/>
      <c r="M249" s="163"/>
      <c r="T249" s="164"/>
      <c r="AT249" s="160" t="s">
        <v>156</v>
      </c>
      <c r="AU249" s="160" t="s">
        <v>83</v>
      </c>
      <c r="AV249" s="14" t="s">
        <v>81</v>
      </c>
      <c r="AW249" s="14" t="s">
        <v>30</v>
      </c>
      <c r="AX249" s="14" t="s">
        <v>73</v>
      </c>
      <c r="AY249" s="160" t="s">
        <v>147</v>
      </c>
    </row>
    <row r="250" spans="2:65" s="14" customFormat="1" ht="22.5">
      <c r="B250" s="159"/>
      <c r="D250" s="145" t="s">
        <v>156</v>
      </c>
      <c r="E250" s="160" t="s">
        <v>1</v>
      </c>
      <c r="F250" s="161" t="s">
        <v>1347</v>
      </c>
      <c r="H250" s="160" t="s">
        <v>1</v>
      </c>
      <c r="I250" s="162"/>
      <c r="L250" s="159"/>
      <c r="M250" s="163"/>
      <c r="T250" s="164"/>
      <c r="AT250" s="160" t="s">
        <v>156</v>
      </c>
      <c r="AU250" s="160" t="s">
        <v>83</v>
      </c>
      <c r="AV250" s="14" t="s">
        <v>81</v>
      </c>
      <c r="AW250" s="14" t="s">
        <v>30</v>
      </c>
      <c r="AX250" s="14" t="s">
        <v>73</v>
      </c>
      <c r="AY250" s="160" t="s">
        <v>147</v>
      </c>
    </row>
    <row r="251" spans="2:65" s="12" customFormat="1" ht="11.25">
      <c r="B251" s="144"/>
      <c r="D251" s="145" t="s">
        <v>156</v>
      </c>
      <c r="E251" s="146" t="s">
        <v>1</v>
      </c>
      <c r="F251" s="147" t="s">
        <v>81</v>
      </c>
      <c r="H251" s="148">
        <v>1</v>
      </c>
      <c r="I251" s="149"/>
      <c r="L251" s="144"/>
      <c r="M251" s="150"/>
      <c r="T251" s="151"/>
      <c r="AT251" s="146" t="s">
        <v>156</v>
      </c>
      <c r="AU251" s="146" t="s">
        <v>83</v>
      </c>
      <c r="AV251" s="12" t="s">
        <v>83</v>
      </c>
      <c r="AW251" s="12" t="s">
        <v>30</v>
      </c>
      <c r="AX251" s="12" t="s">
        <v>81</v>
      </c>
      <c r="AY251" s="146" t="s">
        <v>147</v>
      </c>
    </row>
    <row r="252" spans="2:65" s="11" customFormat="1" ht="22.9" customHeight="1">
      <c r="B252" s="119"/>
      <c r="D252" s="120" t="s">
        <v>72</v>
      </c>
      <c r="E252" s="129" t="s">
        <v>1447</v>
      </c>
      <c r="F252" s="129" t="s">
        <v>1448</v>
      </c>
      <c r="I252" s="122"/>
      <c r="J252" s="130">
        <f>BK252</f>
        <v>0</v>
      </c>
      <c r="L252" s="119"/>
      <c r="M252" s="124"/>
      <c r="P252" s="125">
        <f>SUM(P253:P264)</f>
        <v>0</v>
      </c>
      <c r="R252" s="125">
        <f>SUM(R253:R264)</f>
        <v>0</v>
      </c>
      <c r="T252" s="126">
        <f>SUM(T253:T264)</f>
        <v>0</v>
      </c>
      <c r="AR252" s="120" t="s">
        <v>81</v>
      </c>
      <c r="AT252" s="127" t="s">
        <v>72</v>
      </c>
      <c r="AU252" s="127" t="s">
        <v>81</v>
      </c>
      <c r="AY252" s="120" t="s">
        <v>147</v>
      </c>
      <c r="BK252" s="128">
        <f>SUM(BK253:BK264)</f>
        <v>0</v>
      </c>
    </row>
    <row r="253" spans="2:65" s="1" customFormat="1" ht="49.15" customHeight="1">
      <c r="B253" s="31"/>
      <c r="C253" s="131" t="s">
        <v>294</v>
      </c>
      <c r="D253" s="131" t="s">
        <v>149</v>
      </c>
      <c r="E253" s="132" t="s">
        <v>1449</v>
      </c>
      <c r="F253" s="133" t="s">
        <v>1450</v>
      </c>
      <c r="G253" s="134" t="s">
        <v>439</v>
      </c>
      <c r="H253" s="135">
        <v>1</v>
      </c>
      <c r="I253" s="136"/>
      <c r="J253" s="137">
        <f>ROUND(I253*H253,2)</f>
        <v>0</v>
      </c>
      <c r="K253" s="133" t="s">
        <v>1</v>
      </c>
      <c r="L253" s="31"/>
      <c r="M253" s="138" t="s">
        <v>1</v>
      </c>
      <c r="N253" s="139" t="s">
        <v>38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154</v>
      </c>
      <c r="AT253" s="142" t="s">
        <v>149</v>
      </c>
      <c r="AU253" s="142" t="s">
        <v>83</v>
      </c>
      <c r="AY253" s="16" t="s">
        <v>147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6" t="s">
        <v>81</v>
      </c>
      <c r="BK253" s="143">
        <f>ROUND(I253*H253,2)</f>
        <v>0</v>
      </c>
      <c r="BL253" s="16" t="s">
        <v>154</v>
      </c>
      <c r="BM253" s="142" t="s">
        <v>1451</v>
      </c>
    </row>
    <row r="254" spans="2:65" s="14" customFormat="1" ht="11.25">
      <c r="B254" s="159"/>
      <c r="D254" s="145" t="s">
        <v>156</v>
      </c>
      <c r="E254" s="160" t="s">
        <v>1</v>
      </c>
      <c r="F254" s="161" t="s">
        <v>1346</v>
      </c>
      <c r="H254" s="160" t="s">
        <v>1</v>
      </c>
      <c r="I254" s="162"/>
      <c r="L254" s="159"/>
      <c r="M254" s="163"/>
      <c r="T254" s="164"/>
      <c r="AT254" s="160" t="s">
        <v>156</v>
      </c>
      <c r="AU254" s="160" t="s">
        <v>83</v>
      </c>
      <c r="AV254" s="14" t="s">
        <v>81</v>
      </c>
      <c r="AW254" s="14" t="s">
        <v>30</v>
      </c>
      <c r="AX254" s="14" t="s">
        <v>73</v>
      </c>
      <c r="AY254" s="160" t="s">
        <v>147</v>
      </c>
    </row>
    <row r="255" spans="2:65" s="14" customFormat="1" ht="22.5">
      <c r="B255" s="159"/>
      <c r="D255" s="145" t="s">
        <v>156</v>
      </c>
      <c r="E255" s="160" t="s">
        <v>1</v>
      </c>
      <c r="F255" s="161" t="s">
        <v>1347</v>
      </c>
      <c r="H255" s="160" t="s">
        <v>1</v>
      </c>
      <c r="I255" s="162"/>
      <c r="L255" s="159"/>
      <c r="M255" s="163"/>
      <c r="T255" s="164"/>
      <c r="AT255" s="160" t="s">
        <v>156</v>
      </c>
      <c r="AU255" s="160" t="s">
        <v>83</v>
      </c>
      <c r="AV255" s="14" t="s">
        <v>81</v>
      </c>
      <c r="AW255" s="14" t="s">
        <v>30</v>
      </c>
      <c r="AX255" s="14" t="s">
        <v>73</v>
      </c>
      <c r="AY255" s="160" t="s">
        <v>147</v>
      </c>
    </row>
    <row r="256" spans="2:65" s="12" customFormat="1" ht="11.25">
      <c r="B256" s="144"/>
      <c r="D256" s="145" t="s">
        <v>156</v>
      </c>
      <c r="E256" s="146" t="s">
        <v>1</v>
      </c>
      <c r="F256" s="147" t="s">
        <v>81</v>
      </c>
      <c r="H256" s="148">
        <v>1</v>
      </c>
      <c r="I256" s="149"/>
      <c r="L256" s="144"/>
      <c r="M256" s="150"/>
      <c r="T256" s="151"/>
      <c r="AT256" s="146" t="s">
        <v>156</v>
      </c>
      <c r="AU256" s="146" t="s">
        <v>83</v>
      </c>
      <c r="AV256" s="12" t="s">
        <v>83</v>
      </c>
      <c r="AW256" s="12" t="s">
        <v>30</v>
      </c>
      <c r="AX256" s="12" t="s">
        <v>81</v>
      </c>
      <c r="AY256" s="146" t="s">
        <v>147</v>
      </c>
    </row>
    <row r="257" spans="2:65" s="1" customFormat="1" ht="24.2" customHeight="1">
      <c r="B257" s="31"/>
      <c r="C257" s="131" t="s">
        <v>299</v>
      </c>
      <c r="D257" s="131" t="s">
        <v>149</v>
      </c>
      <c r="E257" s="132" t="s">
        <v>1452</v>
      </c>
      <c r="F257" s="133" t="s">
        <v>1453</v>
      </c>
      <c r="G257" s="134" t="s">
        <v>439</v>
      </c>
      <c r="H257" s="135">
        <v>1</v>
      </c>
      <c r="I257" s="136"/>
      <c r="J257" s="137">
        <f>ROUND(I257*H257,2)</f>
        <v>0</v>
      </c>
      <c r="K257" s="133" t="s">
        <v>1</v>
      </c>
      <c r="L257" s="31"/>
      <c r="M257" s="138" t="s">
        <v>1</v>
      </c>
      <c r="N257" s="139" t="s">
        <v>38</v>
      </c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AR257" s="142" t="s">
        <v>154</v>
      </c>
      <c r="AT257" s="142" t="s">
        <v>149</v>
      </c>
      <c r="AU257" s="142" t="s">
        <v>83</v>
      </c>
      <c r="AY257" s="16" t="s">
        <v>147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6" t="s">
        <v>81</v>
      </c>
      <c r="BK257" s="143">
        <f>ROUND(I257*H257,2)</f>
        <v>0</v>
      </c>
      <c r="BL257" s="16" t="s">
        <v>154</v>
      </c>
      <c r="BM257" s="142" t="s">
        <v>1454</v>
      </c>
    </row>
    <row r="258" spans="2:65" s="14" customFormat="1" ht="11.25">
      <c r="B258" s="159"/>
      <c r="D258" s="145" t="s">
        <v>156</v>
      </c>
      <c r="E258" s="160" t="s">
        <v>1</v>
      </c>
      <c r="F258" s="161" t="s">
        <v>1346</v>
      </c>
      <c r="H258" s="160" t="s">
        <v>1</v>
      </c>
      <c r="I258" s="162"/>
      <c r="L258" s="159"/>
      <c r="M258" s="163"/>
      <c r="T258" s="164"/>
      <c r="AT258" s="160" t="s">
        <v>156</v>
      </c>
      <c r="AU258" s="160" t="s">
        <v>83</v>
      </c>
      <c r="AV258" s="14" t="s">
        <v>81</v>
      </c>
      <c r="AW258" s="14" t="s">
        <v>30</v>
      </c>
      <c r="AX258" s="14" t="s">
        <v>73</v>
      </c>
      <c r="AY258" s="160" t="s">
        <v>147</v>
      </c>
    </row>
    <row r="259" spans="2:65" s="14" customFormat="1" ht="11.25">
      <c r="B259" s="159"/>
      <c r="D259" s="145" t="s">
        <v>156</v>
      </c>
      <c r="E259" s="160" t="s">
        <v>1</v>
      </c>
      <c r="F259" s="161" t="s">
        <v>1381</v>
      </c>
      <c r="H259" s="160" t="s">
        <v>1</v>
      </c>
      <c r="I259" s="162"/>
      <c r="L259" s="159"/>
      <c r="M259" s="163"/>
      <c r="T259" s="164"/>
      <c r="AT259" s="160" t="s">
        <v>156</v>
      </c>
      <c r="AU259" s="160" t="s">
        <v>83</v>
      </c>
      <c r="AV259" s="14" t="s">
        <v>81</v>
      </c>
      <c r="AW259" s="14" t="s">
        <v>30</v>
      </c>
      <c r="AX259" s="14" t="s">
        <v>73</v>
      </c>
      <c r="AY259" s="160" t="s">
        <v>147</v>
      </c>
    </row>
    <row r="260" spans="2:65" s="12" customFormat="1" ht="11.25">
      <c r="B260" s="144"/>
      <c r="D260" s="145" t="s">
        <v>156</v>
      </c>
      <c r="E260" s="146" t="s">
        <v>1</v>
      </c>
      <c r="F260" s="147" t="s">
        <v>81</v>
      </c>
      <c r="H260" s="148">
        <v>1</v>
      </c>
      <c r="I260" s="149"/>
      <c r="L260" s="144"/>
      <c r="M260" s="150"/>
      <c r="T260" s="151"/>
      <c r="AT260" s="146" t="s">
        <v>156</v>
      </c>
      <c r="AU260" s="146" t="s">
        <v>83</v>
      </c>
      <c r="AV260" s="12" t="s">
        <v>83</v>
      </c>
      <c r="AW260" s="12" t="s">
        <v>30</v>
      </c>
      <c r="AX260" s="12" t="s">
        <v>81</v>
      </c>
      <c r="AY260" s="146" t="s">
        <v>147</v>
      </c>
    </row>
    <row r="261" spans="2:65" s="1" customFormat="1" ht="24.2" customHeight="1">
      <c r="B261" s="31"/>
      <c r="C261" s="131" t="s">
        <v>303</v>
      </c>
      <c r="D261" s="131" t="s">
        <v>149</v>
      </c>
      <c r="E261" s="132" t="s">
        <v>1455</v>
      </c>
      <c r="F261" s="133" t="s">
        <v>1456</v>
      </c>
      <c r="G261" s="134" t="s">
        <v>439</v>
      </c>
      <c r="H261" s="135">
        <v>1</v>
      </c>
      <c r="I261" s="136"/>
      <c r="J261" s="137">
        <f>ROUND(I261*H261,2)</f>
        <v>0</v>
      </c>
      <c r="K261" s="133" t="s">
        <v>1</v>
      </c>
      <c r="L261" s="31"/>
      <c r="M261" s="138" t="s">
        <v>1</v>
      </c>
      <c r="N261" s="139" t="s">
        <v>38</v>
      </c>
      <c r="P261" s="140">
        <f>O261*H261</f>
        <v>0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AR261" s="142" t="s">
        <v>154</v>
      </c>
      <c r="AT261" s="142" t="s">
        <v>149</v>
      </c>
      <c r="AU261" s="142" t="s">
        <v>83</v>
      </c>
      <c r="AY261" s="16" t="s">
        <v>147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6" t="s">
        <v>81</v>
      </c>
      <c r="BK261" s="143">
        <f>ROUND(I261*H261,2)</f>
        <v>0</v>
      </c>
      <c r="BL261" s="16" t="s">
        <v>154</v>
      </c>
      <c r="BM261" s="142" t="s">
        <v>1457</v>
      </c>
    </row>
    <row r="262" spans="2:65" s="14" customFormat="1" ht="11.25">
      <c r="B262" s="159"/>
      <c r="D262" s="145" t="s">
        <v>156</v>
      </c>
      <c r="E262" s="160" t="s">
        <v>1</v>
      </c>
      <c r="F262" s="161" t="s">
        <v>1346</v>
      </c>
      <c r="H262" s="160" t="s">
        <v>1</v>
      </c>
      <c r="I262" s="162"/>
      <c r="L262" s="159"/>
      <c r="M262" s="163"/>
      <c r="T262" s="164"/>
      <c r="AT262" s="160" t="s">
        <v>156</v>
      </c>
      <c r="AU262" s="160" t="s">
        <v>83</v>
      </c>
      <c r="AV262" s="14" t="s">
        <v>81</v>
      </c>
      <c r="AW262" s="14" t="s">
        <v>30</v>
      </c>
      <c r="AX262" s="14" t="s">
        <v>73</v>
      </c>
      <c r="AY262" s="160" t="s">
        <v>147</v>
      </c>
    </row>
    <row r="263" spans="2:65" s="14" customFormat="1" ht="11.25">
      <c r="B263" s="159"/>
      <c r="D263" s="145" t="s">
        <v>156</v>
      </c>
      <c r="E263" s="160" t="s">
        <v>1</v>
      </c>
      <c r="F263" s="161" t="s">
        <v>1381</v>
      </c>
      <c r="H263" s="160" t="s">
        <v>1</v>
      </c>
      <c r="I263" s="162"/>
      <c r="L263" s="159"/>
      <c r="M263" s="163"/>
      <c r="T263" s="164"/>
      <c r="AT263" s="160" t="s">
        <v>156</v>
      </c>
      <c r="AU263" s="160" t="s">
        <v>83</v>
      </c>
      <c r="AV263" s="14" t="s">
        <v>81</v>
      </c>
      <c r="AW263" s="14" t="s">
        <v>30</v>
      </c>
      <c r="AX263" s="14" t="s">
        <v>73</v>
      </c>
      <c r="AY263" s="160" t="s">
        <v>147</v>
      </c>
    </row>
    <row r="264" spans="2:65" s="12" customFormat="1" ht="11.25">
      <c r="B264" s="144"/>
      <c r="D264" s="145" t="s">
        <v>156</v>
      </c>
      <c r="E264" s="146" t="s">
        <v>1</v>
      </c>
      <c r="F264" s="147" t="s">
        <v>81</v>
      </c>
      <c r="H264" s="148">
        <v>1</v>
      </c>
      <c r="I264" s="149"/>
      <c r="L264" s="144"/>
      <c r="M264" s="150"/>
      <c r="T264" s="151"/>
      <c r="AT264" s="146" t="s">
        <v>156</v>
      </c>
      <c r="AU264" s="146" t="s">
        <v>83</v>
      </c>
      <c r="AV264" s="12" t="s">
        <v>83</v>
      </c>
      <c r="AW264" s="12" t="s">
        <v>30</v>
      </c>
      <c r="AX264" s="12" t="s">
        <v>81</v>
      </c>
      <c r="AY264" s="146" t="s">
        <v>147</v>
      </c>
    </row>
    <row r="265" spans="2:65" s="11" customFormat="1" ht="22.9" customHeight="1">
      <c r="B265" s="119"/>
      <c r="D265" s="120" t="s">
        <v>72</v>
      </c>
      <c r="E265" s="129" t="s">
        <v>1458</v>
      </c>
      <c r="F265" s="129" t="s">
        <v>1459</v>
      </c>
      <c r="I265" s="122"/>
      <c r="J265" s="130">
        <f>BK265</f>
        <v>0</v>
      </c>
      <c r="L265" s="119"/>
      <c r="M265" s="124"/>
      <c r="P265" s="125">
        <f>SUM(P266:P273)</f>
        <v>0</v>
      </c>
      <c r="R265" s="125">
        <f>SUM(R266:R273)</f>
        <v>0</v>
      </c>
      <c r="T265" s="126">
        <f>SUM(T266:T273)</f>
        <v>0</v>
      </c>
      <c r="AR265" s="120" t="s">
        <v>81</v>
      </c>
      <c r="AT265" s="127" t="s">
        <v>72</v>
      </c>
      <c r="AU265" s="127" t="s">
        <v>81</v>
      </c>
      <c r="AY265" s="120" t="s">
        <v>147</v>
      </c>
      <c r="BK265" s="128">
        <f>SUM(BK266:BK273)</f>
        <v>0</v>
      </c>
    </row>
    <row r="266" spans="2:65" s="1" customFormat="1" ht="16.5" customHeight="1">
      <c r="B266" s="31"/>
      <c r="C266" s="131" t="s">
        <v>308</v>
      </c>
      <c r="D266" s="131" t="s">
        <v>149</v>
      </c>
      <c r="E266" s="132" t="s">
        <v>1460</v>
      </c>
      <c r="F266" s="133" t="s">
        <v>1459</v>
      </c>
      <c r="G266" s="134" t="s">
        <v>439</v>
      </c>
      <c r="H266" s="135">
        <v>1</v>
      </c>
      <c r="I266" s="136"/>
      <c r="J266" s="137">
        <f>ROUND(I266*H266,2)</f>
        <v>0</v>
      </c>
      <c r="K266" s="133" t="s">
        <v>1</v>
      </c>
      <c r="L266" s="31"/>
      <c r="M266" s="138" t="s">
        <v>1</v>
      </c>
      <c r="N266" s="139" t="s">
        <v>38</v>
      </c>
      <c r="P266" s="140">
        <f>O266*H266</f>
        <v>0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154</v>
      </c>
      <c r="AT266" s="142" t="s">
        <v>149</v>
      </c>
      <c r="AU266" s="142" t="s">
        <v>83</v>
      </c>
      <c r="AY266" s="16" t="s">
        <v>147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6" t="s">
        <v>81</v>
      </c>
      <c r="BK266" s="143">
        <f>ROUND(I266*H266,2)</f>
        <v>0</v>
      </c>
      <c r="BL266" s="16" t="s">
        <v>154</v>
      </c>
      <c r="BM266" s="142" t="s">
        <v>1461</v>
      </c>
    </row>
    <row r="267" spans="2:65" s="14" customFormat="1" ht="11.25">
      <c r="B267" s="159"/>
      <c r="D267" s="145" t="s">
        <v>156</v>
      </c>
      <c r="E267" s="160" t="s">
        <v>1</v>
      </c>
      <c r="F267" s="161" t="s">
        <v>1346</v>
      </c>
      <c r="H267" s="160" t="s">
        <v>1</v>
      </c>
      <c r="I267" s="162"/>
      <c r="L267" s="159"/>
      <c r="M267" s="163"/>
      <c r="T267" s="164"/>
      <c r="AT267" s="160" t="s">
        <v>156</v>
      </c>
      <c r="AU267" s="160" t="s">
        <v>83</v>
      </c>
      <c r="AV267" s="14" t="s">
        <v>81</v>
      </c>
      <c r="AW267" s="14" t="s">
        <v>30</v>
      </c>
      <c r="AX267" s="14" t="s">
        <v>73</v>
      </c>
      <c r="AY267" s="160" t="s">
        <v>147</v>
      </c>
    </row>
    <row r="268" spans="2:65" s="14" customFormat="1" ht="22.5">
      <c r="B268" s="159"/>
      <c r="D268" s="145" t="s">
        <v>156</v>
      </c>
      <c r="E268" s="160" t="s">
        <v>1</v>
      </c>
      <c r="F268" s="161" t="s">
        <v>1347</v>
      </c>
      <c r="H268" s="160" t="s">
        <v>1</v>
      </c>
      <c r="I268" s="162"/>
      <c r="L268" s="159"/>
      <c r="M268" s="163"/>
      <c r="T268" s="164"/>
      <c r="AT268" s="160" t="s">
        <v>156</v>
      </c>
      <c r="AU268" s="160" t="s">
        <v>83</v>
      </c>
      <c r="AV268" s="14" t="s">
        <v>81</v>
      </c>
      <c r="AW268" s="14" t="s">
        <v>30</v>
      </c>
      <c r="AX268" s="14" t="s">
        <v>73</v>
      </c>
      <c r="AY268" s="160" t="s">
        <v>147</v>
      </c>
    </row>
    <row r="269" spans="2:65" s="12" customFormat="1" ht="11.25">
      <c r="B269" s="144"/>
      <c r="D269" s="145" t="s">
        <v>156</v>
      </c>
      <c r="E269" s="146" t="s">
        <v>1</v>
      </c>
      <c r="F269" s="147" t="s">
        <v>81</v>
      </c>
      <c r="H269" s="148">
        <v>1</v>
      </c>
      <c r="I269" s="149"/>
      <c r="L269" s="144"/>
      <c r="M269" s="150"/>
      <c r="T269" s="151"/>
      <c r="AT269" s="146" t="s">
        <v>156</v>
      </c>
      <c r="AU269" s="146" t="s">
        <v>83</v>
      </c>
      <c r="AV269" s="12" t="s">
        <v>83</v>
      </c>
      <c r="AW269" s="12" t="s">
        <v>30</v>
      </c>
      <c r="AX269" s="12" t="s">
        <v>81</v>
      </c>
      <c r="AY269" s="146" t="s">
        <v>147</v>
      </c>
    </row>
    <row r="270" spans="2:65" s="1" customFormat="1" ht="24.2" customHeight="1">
      <c r="B270" s="31"/>
      <c r="C270" s="131" t="s">
        <v>312</v>
      </c>
      <c r="D270" s="131" t="s">
        <v>149</v>
      </c>
      <c r="E270" s="132" t="s">
        <v>1462</v>
      </c>
      <c r="F270" s="133" t="s">
        <v>1463</v>
      </c>
      <c r="G270" s="134" t="s">
        <v>439</v>
      </c>
      <c r="H270" s="135">
        <v>1</v>
      </c>
      <c r="I270" s="136"/>
      <c r="J270" s="137">
        <f>ROUND(I270*H270,2)</f>
        <v>0</v>
      </c>
      <c r="K270" s="133" t="s">
        <v>1</v>
      </c>
      <c r="L270" s="31"/>
      <c r="M270" s="138" t="s">
        <v>1</v>
      </c>
      <c r="N270" s="139" t="s">
        <v>38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154</v>
      </c>
      <c r="AT270" s="142" t="s">
        <v>149</v>
      </c>
      <c r="AU270" s="142" t="s">
        <v>83</v>
      </c>
      <c r="AY270" s="16" t="s">
        <v>147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6" t="s">
        <v>81</v>
      </c>
      <c r="BK270" s="143">
        <f>ROUND(I270*H270,2)</f>
        <v>0</v>
      </c>
      <c r="BL270" s="16" t="s">
        <v>154</v>
      </c>
      <c r="BM270" s="142" t="s">
        <v>1464</v>
      </c>
    </row>
    <row r="271" spans="2:65" s="14" customFormat="1" ht="11.25">
      <c r="B271" s="159"/>
      <c r="D271" s="145" t="s">
        <v>156</v>
      </c>
      <c r="E271" s="160" t="s">
        <v>1</v>
      </c>
      <c r="F271" s="161" t="s">
        <v>1346</v>
      </c>
      <c r="H271" s="160" t="s">
        <v>1</v>
      </c>
      <c r="I271" s="162"/>
      <c r="L271" s="159"/>
      <c r="M271" s="163"/>
      <c r="T271" s="164"/>
      <c r="AT271" s="160" t="s">
        <v>156</v>
      </c>
      <c r="AU271" s="160" t="s">
        <v>83</v>
      </c>
      <c r="AV271" s="14" t="s">
        <v>81</v>
      </c>
      <c r="AW271" s="14" t="s">
        <v>30</v>
      </c>
      <c r="AX271" s="14" t="s">
        <v>73</v>
      </c>
      <c r="AY271" s="160" t="s">
        <v>147</v>
      </c>
    </row>
    <row r="272" spans="2:65" s="14" customFormat="1" ht="11.25">
      <c r="B272" s="159"/>
      <c r="D272" s="145" t="s">
        <v>156</v>
      </c>
      <c r="E272" s="160" t="s">
        <v>1</v>
      </c>
      <c r="F272" s="161" t="s">
        <v>1381</v>
      </c>
      <c r="H272" s="160" t="s">
        <v>1</v>
      </c>
      <c r="I272" s="162"/>
      <c r="L272" s="159"/>
      <c r="M272" s="163"/>
      <c r="T272" s="164"/>
      <c r="AT272" s="160" t="s">
        <v>156</v>
      </c>
      <c r="AU272" s="160" t="s">
        <v>83</v>
      </c>
      <c r="AV272" s="14" t="s">
        <v>81</v>
      </c>
      <c r="AW272" s="14" t="s">
        <v>30</v>
      </c>
      <c r="AX272" s="14" t="s">
        <v>73</v>
      </c>
      <c r="AY272" s="160" t="s">
        <v>147</v>
      </c>
    </row>
    <row r="273" spans="2:65" s="12" customFormat="1" ht="11.25">
      <c r="B273" s="144"/>
      <c r="D273" s="145" t="s">
        <v>156</v>
      </c>
      <c r="E273" s="146" t="s">
        <v>1</v>
      </c>
      <c r="F273" s="147" t="s">
        <v>81</v>
      </c>
      <c r="H273" s="148">
        <v>1</v>
      </c>
      <c r="I273" s="149"/>
      <c r="L273" s="144"/>
      <c r="M273" s="150"/>
      <c r="T273" s="151"/>
      <c r="AT273" s="146" t="s">
        <v>156</v>
      </c>
      <c r="AU273" s="146" t="s">
        <v>83</v>
      </c>
      <c r="AV273" s="12" t="s">
        <v>83</v>
      </c>
      <c r="AW273" s="12" t="s">
        <v>30</v>
      </c>
      <c r="AX273" s="12" t="s">
        <v>81</v>
      </c>
      <c r="AY273" s="146" t="s">
        <v>147</v>
      </c>
    </row>
    <row r="274" spans="2:65" s="11" customFormat="1" ht="22.9" customHeight="1">
      <c r="B274" s="119"/>
      <c r="D274" s="120" t="s">
        <v>72</v>
      </c>
      <c r="E274" s="129" t="s">
        <v>1465</v>
      </c>
      <c r="F274" s="129" t="s">
        <v>1466</v>
      </c>
      <c r="I274" s="122"/>
      <c r="J274" s="130">
        <f>BK274</f>
        <v>0</v>
      </c>
      <c r="L274" s="119"/>
      <c r="M274" s="124"/>
      <c r="P274" s="125">
        <f>SUM(P275:P306)</f>
        <v>0</v>
      </c>
      <c r="R274" s="125">
        <f>SUM(R275:R306)</f>
        <v>0</v>
      </c>
      <c r="T274" s="126">
        <f>SUM(T275:T306)</f>
        <v>0</v>
      </c>
      <c r="AR274" s="120" t="s">
        <v>81</v>
      </c>
      <c r="AT274" s="127" t="s">
        <v>72</v>
      </c>
      <c r="AU274" s="127" t="s">
        <v>81</v>
      </c>
      <c r="AY274" s="120" t="s">
        <v>147</v>
      </c>
      <c r="BK274" s="128">
        <f>SUM(BK275:BK306)</f>
        <v>0</v>
      </c>
    </row>
    <row r="275" spans="2:65" s="1" customFormat="1" ht="76.349999999999994" customHeight="1">
      <c r="B275" s="31"/>
      <c r="C275" s="131" t="s">
        <v>317</v>
      </c>
      <c r="D275" s="131" t="s">
        <v>149</v>
      </c>
      <c r="E275" s="132" t="s">
        <v>1467</v>
      </c>
      <c r="F275" s="133" t="s">
        <v>1468</v>
      </c>
      <c r="G275" s="134" t="s">
        <v>439</v>
      </c>
      <c r="H275" s="135">
        <v>1</v>
      </c>
      <c r="I275" s="136"/>
      <c r="J275" s="137">
        <f>ROUND(I275*H275,2)</f>
        <v>0</v>
      </c>
      <c r="K275" s="133" t="s">
        <v>1</v>
      </c>
      <c r="L275" s="31"/>
      <c r="M275" s="138" t="s">
        <v>1</v>
      </c>
      <c r="N275" s="139" t="s">
        <v>38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154</v>
      </c>
      <c r="AT275" s="142" t="s">
        <v>149</v>
      </c>
      <c r="AU275" s="142" t="s">
        <v>83</v>
      </c>
      <c r="AY275" s="16" t="s">
        <v>147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6" t="s">
        <v>81</v>
      </c>
      <c r="BK275" s="143">
        <f>ROUND(I275*H275,2)</f>
        <v>0</v>
      </c>
      <c r="BL275" s="16" t="s">
        <v>154</v>
      </c>
      <c r="BM275" s="142" t="s">
        <v>1469</v>
      </c>
    </row>
    <row r="276" spans="2:65" s="14" customFormat="1" ht="11.25">
      <c r="B276" s="159"/>
      <c r="D276" s="145" t="s">
        <v>156</v>
      </c>
      <c r="E276" s="160" t="s">
        <v>1</v>
      </c>
      <c r="F276" s="161" t="s">
        <v>1346</v>
      </c>
      <c r="H276" s="160" t="s">
        <v>1</v>
      </c>
      <c r="I276" s="162"/>
      <c r="L276" s="159"/>
      <c r="M276" s="163"/>
      <c r="T276" s="164"/>
      <c r="AT276" s="160" t="s">
        <v>156</v>
      </c>
      <c r="AU276" s="160" t="s">
        <v>83</v>
      </c>
      <c r="AV276" s="14" t="s">
        <v>81</v>
      </c>
      <c r="AW276" s="14" t="s">
        <v>30</v>
      </c>
      <c r="AX276" s="14" t="s">
        <v>73</v>
      </c>
      <c r="AY276" s="160" t="s">
        <v>147</v>
      </c>
    </row>
    <row r="277" spans="2:65" s="14" customFormat="1" ht="22.5">
      <c r="B277" s="159"/>
      <c r="D277" s="145" t="s">
        <v>156</v>
      </c>
      <c r="E277" s="160" t="s">
        <v>1</v>
      </c>
      <c r="F277" s="161" t="s">
        <v>1347</v>
      </c>
      <c r="H277" s="160" t="s">
        <v>1</v>
      </c>
      <c r="I277" s="162"/>
      <c r="L277" s="159"/>
      <c r="M277" s="163"/>
      <c r="T277" s="164"/>
      <c r="AT277" s="160" t="s">
        <v>156</v>
      </c>
      <c r="AU277" s="160" t="s">
        <v>83</v>
      </c>
      <c r="AV277" s="14" t="s">
        <v>81</v>
      </c>
      <c r="AW277" s="14" t="s">
        <v>30</v>
      </c>
      <c r="AX277" s="14" t="s">
        <v>73</v>
      </c>
      <c r="AY277" s="160" t="s">
        <v>147</v>
      </c>
    </row>
    <row r="278" spans="2:65" s="12" customFormat="1" ht="11.25">
      <c r="B278" s="144"/>
      <c r="D278" s="145" t="s">
        <v>156</v>
      </c>
      <c r="E278" s="146" t="s">
        <v>1</v>
      </c>
      <c r="F278" s="147" t="s">
        <v>81</v>
      </c>
      <c r="H278" s="148">
        <v>1</v>
      </c>
      <c r="I278" s="149"/>
      <c r="L278" s="144"/>
      <c r="M278" s="150"/>
      <c r="T278" s="151"/>
      <c r="AT278" s="146" t="s">
        <v>156</v>
      </c>
      <c r="AU278" s="146" t="s">
        <v>83</v>
      </c>
      <c r="AV278" s="12" t="s">
        <v>83</v>
      </c>
      <c r="AW278" s="12" t="s">
        <v>30</v>
      </c>
      <c r="AX278" s="12" t="s">
        <v>81</v>
      </c>
      <c r="AY278" s="146" t="s">
        <v>147</v>
      </c>
    </row>
    <row r="279" spans="2:65" s="1" customFormat="1" ht="37.9" customHeight="1">
      <c r="B279" s="31"/>
      <c r="C279" s="131" t="s">
        <v>322</v>
      </c>
      <c r="D279" s="131" t="s">
        <v>149</v>
      </c>
      <c r="E279" s="132" t="s">
        <v>1470</v>
      </c>
      <c r="F279" s="133" t="s">
        <v>1471</v>
      </c>
      <c r="G279" s="134" t="s">
        <v>439</v>
      </c>
      <c r="H279" s="135">
        <v>1</v>
      </c>
      <c r="I279" s="136"/>
      <c r="J279" s="137">
        <f>ROUND(I279*H279,2)</f>
        <v>0</v>
      </c>
      <c r="K279" s="133" t="s">
        <v>1</v>
      </c>
      <c r="L279" s="31"/>
      <c r="M279" s="138" t="s">
        <v>1</v>
      </c>
      <c r="N279" s="139" t="s">
        <v>38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154</v>
      </c>
      <c r="AT279" s="142" t="s">
        <v>149</v>
      </c>
      <c r="AU279" s="142" t="s">
        <v>83</v>
      </c>
      <c r="AY279" s="16" t="s">
        <v>147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6" t="s">
        <v>81</v>
      </c>
      <c r="BK279" s="143">
        <f>ROUND(I279*H279,2)</f>
        <v>0</v>
      </c>
      <c r="BL279" s="16" t="s">
        <v>154</v>
      </c>
      <c r="BM279" s="142" t="s">
        <v>1472</v>
      </c>
    </row>
    <row r="280" spans="2:65" s="14" customFormat="1" ht="11.25">
      <c r="B280" s="159"/>
      <c r="D280" s="145" t="s">
        <v>156</v>
      </c>
      <c r="E280" s="160" t="s">
        <v>1</v>
      </c>
      <c r="F280" s="161" t="s">
        <v>1346</v>
      </c>
      <c r="H280" s="160" t="s">
        <v>1</v>
      </c>
      <c r="I280" s="162"/>
      <c r="L280" s="159"/>
      <c r="M280" s="163"/>
      <c r="T280" s="164"/>
      <c r="AT280" s="160" t="s">
        <v>156</v>
      </c>
      <c r="AU280" s="160" t="s">
        <v>83</v>
      </c>
      <c r="AV280" s="14" t="s">
        <v>81</v>
      </c>
      <c r="AW280" s="14" t="s">
        <v>30</v>
      </c>
      <c r="AX280" s="14" t="s">
        <v>73</v>
      </c>
      <c r="AY280" s="160" t="s">
        <v>147</v>
      </c>
    </row>
    <row r="281" spans="2:65" s="14" customFormat="1" ht="22.5">
      <c r="B281" s="159"/>
      <c r="D281" s="145" t="s">
        <v>156</v>
      </c>
      <c r="E281" s="160" t="s">
        <v>1</v>
      </c>
      <c r="F281" s="161" t="s">
        <v>1347</v>
      </c>
      <c r="H281" s="160" t="s">
        <v>1</v>
      </c>
      <c r="I281" s="162"/>
      <c r="L281" s="159"/>
      <c r="M281" s="163"/>
      <c r="T281" s="164"/>
      <c r="AT281" s="160" t="s">
        <v>156</v>
      </c>
      <c r="AU281" s="160" t="s">
        <v>83</v>
      </c>
      <c r="AV281" s="14" t="s">
        <v>81</v>
      </c>
      <c r="AW281" s="14" t="s">
        <v>30</v>
      </c>
      <c r="AX281" s="14" t="s">
        <v>73</v>
      </c>
      <c r="AY281" s="160" t="s">
        <v>147</v>
      </c>
    </row>
    <row r="282" spans="2:65" s="12" customFormat="1" ht="11.25">
      <c r="B282" s="144"/>
      <c r="D282" s="145" t="s">
        <v>156</v>
      </c>
      <c r="E282" s="146" t="s">
        <v>1</v>
      </c>
      <c r="F282" s="147" t="s">
        <v>81</v>
      </c>
      <c r="H282" s="148">
        <v>1</v>
      </c>
      <c r="I282" s="149"/>
      <c r="L282" s="144"/>
      <c r="M282" s="150"/>
      <c r="T282" s="151"/>
      <c r="AT282" s="146" t="s">
        <v>156</v>
      </c>
      <c r="AU282" s="146" t="s">
        <v>83</v>
      </c>
      <c r="AV282" s="12" t="s">
        <v>83</v>
      </c>
      <c r="AW282" s="12" t="s">
        <v>30</v>
      </c>
      <c r="AX282" s="12" t="s">
        <v>81</v>
      </c>
      <c r="AY282" s="146" t="s">
        <v>147</v>
      </c>
    </row>
    <row r="283" spans="2:65" s="1" customFormat="1" ht="37.9" customHeight="1">
      <c r="B283" s="31"/>
      <c r="C283" s="131" t="s">
        <v>327</v>
      </c>
      <c r="D283" s="131" t="s">
        <v>149</v>
      </c>
      <c r="E283" s="132" t="s">
        <v>1473</v>
      </c>
      <c r="F283" s="133" t="s">
        <v>1474</v>
      </c>
      <c r="G283" s="134" t="s">
        <v>439</v>
      </c>
      <c r="H283" s="135">
        <v>1</v>
      </c>
      <c r="I283" s="136"/>
      <c r="J283" s="137">
        <f>ROUND(I283*H283,2)</f>
        <v>0</v>
      </c>
      <c r="K283" s="133" t="s">
        <v>1</v>
      </c>
      <c r="L283" s="31"/>
      <c r="M283" s="138" t="s">
        <v>1</v>
      </c>
      <c r="N283" s="139" t="s">
        <v>38</v>
      </c>
      <c r="P283" s="140">
        <f>O283*H283</f>
        <v>0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AR283" s="142" t="s">
        <v>154</v>
      </c>
      <c r="AT283" s="142" t="s">
        <v>149</v>
      </c>
      <c r="AU283" s="142" t="s">
        <v>83</v>
      </c>
      <c r="AY283" s="16" t="s">
        <v>147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6" t="s">
        <v>81</v>
      </c>
      <c r="BK283" s="143">
        <f>ROUND(I283*H283,2)</f>
        <v>0</v>
      </c>
      <c r="BL283" s="16" t="s">
        <v>154</v>
      </c>
      <c r="BM283" s="142" t="s">
        <v>1475</v>
      </c>
    </row>
    <row r="284" spans="2:65" s="14" customFormat="1" ht="11.25">
      <c r="B284" s="159"/>
      <c r="D284" s="145" t="s">
        <v>156</v>
      </c>
      <c r="E284" s="160" t="s">
        <v>1</v>
      </c>
      <c r="F284" s="161" t="s">
        <v>1346</v>
      </c>
      <c r="H284" s="160" t="s">
        <v>1</v>
      </c>
      <c r="I284" s="162"/>
      <c r="L284" s="159"/>
      <c r="M284" s="163"/>
      <c r="T284" s="164"/>
      <c r="AT284" s="160" t="s">
        <v>156</v>
      </c>
      <c r="AU284" s="160" t="s">
        <v>83</v>
      </c>
      <c r="AV284" s="14" t="s">
        <v>81</v>
      </c>
      <c r="AW284" s="14" t="s">
        <v>30</v>
      </c>
      <c r="AX284" s="14" t="s">
        <v>73</v>
      </c>
      <c r="AY284" s="160" t="s">
        <v>147</v>
      </c>
    </row>
    <row r="285" spans="2:65" s="14" customFormat="1" ht="22.5">
      <c r="B285" s="159"/>
      <c r="D285" s="145" t="s">
        <v>156</v>
      </c>
      <c r="E285" s="160" t="s">
        <v>1</v>
      </c>
      <c r="F285" s="161" t="s">
        <v>1347</v>
      </c>
      <c r="H285" s="160" t="s">
        <v>1</v>
      </c>
      <c r="I285" s="162"/>
      <c r="L285" s="159"/>
      <c r="M285" s="163"/>
      <c r="T285" s="164"/>
      <c r="AT285" s="160" t="s">
        <v>156</v>
      </c>
      <c r="AU285" s="160" t="s">
        <v>83</v>
      </c>
      <c r="AV285" s="14" t="s">
        <v>81</v>
      </c>
      <c r="AW285" s="14" t="s">
        <v>30</v>
      </c>
      <c r="AX285" s="14" t="s">
        <v>73</v>
      </c>
      <c r="AY285" s="160" t="s">
        <v>147</v>
      </c>
    </row>
    <row r="286" spans="2:65" s="12" customFormat="1" ht="11.25">
      <c r="B286" s="144"/>
      <c r="D286" s="145" t="s">
        <v>156</v>
      </c>
      <c r="E286" s="146" t="s">
        <v>1</v>
      </c>
      <c r="F286" s="147" t="s">
        <v>81</v>
      </c>
      <c r="H286" s="148">
        <v>1</v>
      </c>
      <c r="I286" s="149"/>
      <c r="L286" s="144"/>
      <c r="M286" s="150"/>
      <c r="T286" s="151"/>
      <c r="AT286" s="146" t="s">
        <v>156</v>
      </c>
      <c r="AU286" s="146" t="s">
        <v>83</v>
      </c>
      <c r="AV286" s="12" t="s">
        <v>83</v>
      </c>
      <c r="AW286" s="12" t="s">
        <v>30</v>
      </c>
      <c r="AX286" s="12" t="s">
        <v>81</v>
      </c>
      <c r="AY286" s="146" t="s">
        <v>147</v>
      </c>
    </row>
    <row r="287" spans="2:65" s="1" customFormat="1" ht="37.9" customHeight="1">
      <c r="B287" s="31"/>
      <c r="C287" s="131" t="s">
        <v>331</v>
      </c>
      <c r="D287" s="131" t="s">
        <v>149</v>
      </c>
      <c r="E287" s="132" t="s">
        <v>1476</v>
      </c>
      <c r="F287" s="133" t="s">
        <v>1477</v>
      </c>
      <c r="G287" s="134" t="s">
        <v>439</v>
      </c>
      <c r="H287" s="135">
        <v>1</v>
      </c>
      <c r="I287" s="136"/>
      <c r="J287" s="137">
        <f>ROUND(I287*H287,2)</f>
        <v>0</v>
      </c>
      <c r="K287" s="133" t="s">
        <v>1</v>
      </c>
      <c r="L287" s="31"/>
      <c r="M287" s="138" t="s">
        <v>1</v>
      </c>
      <c r="N287" s="139" t="s">
        <v>38</v>
      </c>
      <c r="P287" s="140">
        <f>O287*H287</f>
        <v>0</v>
      </c>
      <c r="Q287" s="140">
        <v>0</v>
      </c>
      <c r="R287" s="140">
        <f>Q287*H287</f>
        <v>0</v>
      </c>
      <c r="S287" s="140">
        <v>0</v>
      </c>
      <c r="T287" s="141">
        <f>S287*H287</f>
        <v>0</v>
      </c>
      <c r="AR287" s="142" t="s">
        <v>154</v>
      </c>
      <c r="AT287" s="142" t="s">
        <v>149</v>
      </c>
      <c r="AU287" s="142" t="s">
        <v>83</v>
      </c>
      <c r="AY287" s="16" t="s">
        <v>147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6" t="s">
        <v>81</v>
      </c>
      <c r="BK287" s="143">
        <f>ROUND(I287*H287,2)</f>
        <v>0</v>
      </c>
      <c r="BL287" s="16" t="s">
        <v>154</v>
      </c>
      <c r="BM287" s="142" t="s">
        <v>1478</v>
      </c>
    </row>
    <row r="288" spans="2:65" s="14" customFormat="1" ht="11.25">
      <c r="B288" s="159"/>
      <c r="D288" s="145" t="s">
        <v>156</v>
      </c>
      <c r="E288" s="160" t="s">
        <v>1</v>
      </c>
      <c r="F288" s="161" t="s">
        <v>1346</v>
      </c>
      <c r="H288" s="160" t="s">
        <v>1</v>
      </c>
      <c r="I288" s="162"/>
      <c r="L288" s="159"/>
      <c r="M288" s="163"/>
      <c r="T288" s="164"/>
      <c r="AT288" s="160" t="s">
        <v>156</v>
      </c>
      <c r="AU288" s="160" t="s">
        <v>83</v>
      </c>
      <c r="AV288" s="14" t="s">
        <v>81</v>
      </c>
      <c r="AW288" s="14" t="s">
        <v>30</v>
      </c>
      <c r="AX288" s="14" t="s">
        <v>73</v>
      </c>
      <c r="AY288" s="160" t="s">
        <v>147</v>
      </c>
    </row>
    <row r="289" spans="2:65" s="14" customFormat="1" ht="22.5">
      <c r="B289" s="159"/>
      <c r="D289" s="145" t="s">
        <v>156</v>
      </c>
      <c r="E289" s="160" t="s">
        <v>1</v>
      </c>
      <c r="F289" s="161" t="s">
        <v>1347</v>
      </c>
      <c r="H289" s="160" t="s">
        <v>1</v>
      </c>
      <c r="I289" s="162"/>
      <c r="L289" s="159"/>
      <c r="M289" s="163"/>
      <c r="T289" s="164"/>
      <c r="AT289" s="160" t="s">
        <v>156</v>
      </c>
      <c r="AU289" s="160" t="s">
        <v>83</v>
      </c>
      <c r="AV289" s="14" t="s">
        <v>81</v>
      </c>
      <c r="AW289" s="14" t="s">
        <v>30</v>
      </c>
      <c r="AX289" s="14" t="s">
        <v>73</v>
      </c>
      <c r="AY289" s="160" t="s">
        <v>147</v>
      </c>
    </row>
    <row r="290" spans="2:65" s="12" customFormat="1" ht="11.25">
      <c r="B290" s="144"/>
      <c r="D290" s="145" t="s">
        <v>156</v>
      </c>
      <c r="E290" s="146" t="s">
        <v>1</v>
      </c>
      <c r="F290" s="147" t="s">
        <v>81</v>
      </c>
      <c r="H290" s="148">
        <v>1</v>
      </c>
      <c r="I290" s="149"/>
      <c r="L290" s="144"/>
      <c r="M290" s="150"/>
      <c r="T290" s="151"/>
      <c r="AT290" s="146" t="s">
        <v>156</v>
      </c>
      <c r="AU290" s="146" t="s">
        <v>83</v>
      </c>
      <c r="AV290" s="12" t="s">
        <v>83</v>
      </c>
      <c r="AW290" s="12" t="s">
        <v>30</v>
      </c>
      <c r="AX290" s="12" t="s">
        <v>81</v>
      </c>
      <c r="AY290" s="146" t="s">
        <v>147</v>
      </c>
    </row>
    <row r="291" spans="2:65" s="1" customFormat="1" ht="37.9" customHeight="1">
      <c r="B291" s="31"/>
      <c r="C291" s="131" t="s">
        <v>336</v>
      </c>
      <c r="D291" s="131" t="s">
        <v>149</v>
      </c>
      <c r="E291" s="132" t="s">
        <v>1479</v>
      </c>
      <c r="F291" s="133" t="s">
        <v>1480</v>
      </c>
      <c r="G291" s="134" t="s">
        <v>439</v>
      </c>
      <c r="H291" s="135">
        <v>1</v>
      </c>
      <c r="I291" s="136"/>
      <c r="J291" s="137">
        <f>ROUND(I291*H291,2)</f>
        <v>0</v>
      </c>
      <c r="K291" s="133" t="s">
        <v>1</v>
      </c>
      <c r="L291" s="31"/>
      <c r="M291" s="138" t="s">
        <v>1</v>
      </c>
      <c r="N291" s="139" t="s">
        <v>38</v>
      </c>
      <c r="P291" s="140">
        <f>O291*H291</f>
        <v>0</v>
      </c>
      <c r="Q291" s="140">
        <v>0</v>
      </c>
      <c r="R291" s="140">
        <f>Q291*H291</f>
        <v>0</v>
      </c>
      <c r="S291" s="140">
        <v>0</v>
      </c>
      <c r="T291" s="141">
        <f>S291*H291</f>
        <v>0</v>
      </c>
      <c r="AR291" s="142" t="s">
        <v>154</v>
      </c>
      <c r="AT291" s="142" t="s">
        <v>149</v>
      </c>
      <c r="AU291" s="142" t="s">
        <v>83</v>
      </c>
      <c r="AY291" s="16" t="s">
        <v>147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6" t="s">
        <v>81</v>
      </c>
      <c r="BK291" s="143">
        <f>ROUND(I291*H291,2)</f>
        <v>0</v>
      </c>
      <c r="BL291" s="16" t="s">
        <v>154</v>
      </c>
      <c r="BM291" s="142" t="s">
        <v>1481</v>
      </c>
    </row>
    <row r="292" spans="2:65" s="14" customFormat="1" ht="11.25">
      <c r="B292" s="159"/>
      <c r="D292" s="145" t="s">
        <v>156</v>
      </c>
      <c r="E292" s="160" t="s">
        <v>1</v>
      </c>
      <c r="F292" s="161" t="s">
        <v>1346</v>
      </c>
      <c r="H292" s="160" t="s">
        <v>1</v>
      </c>
      <c r="I292" s="162"/>
      <c r="L292" s="159"/>
      <c r="M292" s="163"/>
      <c r="T292" s="164"/>
      <c r="AT292" s="160" t="s">
        <v>156</v>
      </c>
      <c r="AU292" s="160" t="s">
        <v>83</v>
      </c>
      <c r="AV292" s="14" t="s">
        <v>81</v>
      </c>
      <c r="AW292" s="14" t="s">
        <v>30</v>
      </c>
      <c r="AX292" s="14" t="s">
        <v>73</v>
      </c>
      <c r="AY292" s="160" t="s">
        <v>147</v>
      </c>
    </row>
    <row r="293" spans="2:65" s="14" customFormat="1" ht="22.5">
      <c r="B293" s="159"/>
      <c r="D293" s="145" t="s">
        <v>156</v>
      </c>
      <c r="E293" s="160" t="s">
        <v>1</v>
      </c>
      <c r="F293" s="161" t="s">
        <v>1347</v>
      </c>
      <c r="H293" s="160" t="s">
        <v>1</v>
      </c>
      <c r="I293" s="162"/>
      <c r="L293" s="159"/>
      <c r="M293" s="163"/>
      <c r="T293" s="164"/>
      <c r="AT293" s="160" t="s">
        <v>156</v>
      </c>
      <c r="AU293" s="160" t="s">
        <v>83</v>
      </c>
      <c r="AV293" s="14" t="s">
        <v>81</v>
      </c>
      <c r="AW293" s="14" t="s">
        <v>30</v>
      </c>
      <c r="AX293" s="14" t="s">
        <v>73</v>
      </c>
      <c r="AY293" s="160" t="s">
        <v>147</v>
      </c>
    </row>
    <row r="294" spans="2:65" s="12" customFormat="1" ht="11.25">
      <c r="B294" s="144"/>
      <c r="D294" s="145" t="s">
        <v>156</v>
      </c>
      <c r="E294" s="146" t="s">
        <v>1</v>
      </c>
      <c r="F294" s="147" t="s">
        <v>81</v>
      </c>
      <c r="H294" s="148">
        <v>1</v>
      </c>
      <c r="I294" s="149"/>
      <c r="L294" s="144"/>
      <c r="M294" s="150"/>
      <c r="T294" s="151"/>
      <c r="AT294" s="146" t="s">
        <v>156</v>
      </c>
      <c r="AU294" s="146" t="s">
        <v>83</v>
      </c>
      <c r="AV294" s="12" t="s">
        <v>83</v>
      </c>
      <c r="AW294" s="12" t="s">
        <v>30</v>
      </c>
      <c r="AX294" s="12" t="s">
        <v>81</v>
      </c>
      <c r="AY294" s="146" t="s">
        <v>147</v>
      </c>
    </row>
    <row r="295" spans="2:65" s="1" customFormat="1" ht="37.9" customHeight="1">
      <c r="B295" s="31"/>
      <c r="C295" s="131" t="s">
        <v>340</v>
      </c>
      <c r="D295" s="131" t="s">
        <v>149</v>
      </c>
      <c r="E295" s="132" t="s">
        <v>1482</v>
      </c>
      <c r="F295" s="133" t="s">
        <v>1483</v>
      </c>
      <c r="G295" s="134" t="s">
        <v>439</v>
      </c>
      <c r="H295" s="135">
        <v>1</v>
      </c>
      <c r="I295" s="136"/>
      <c r="J295" s="137">
        <f>ROUND(I295*H295,2)</f>
        <v>0</v>
      </c>
      <c r="K295" s="133" t="s">
        <v>1</v>
      </c>
      <c r="L295" s="31"/>
      <c r="M295" s="138" t="s">
        <v>1</v>
      </c>
      <c r="N295" s="139" t="s">
        <v>38</v>
      </c>
      <c r="P295" s="140">
        <f>O295*H295</f>
        <v>0</v>
      </c>
      <c r="Q295" s="140">
        <v>0</v>
      </c>
      <c r="R295" s="140">
        <f>Q295*H295</f>
        <v>0</v>
      </c>
      <c r="S295" s="140">
        <v>0</v>
      </c>
      <c r="T295" s="141">
        <f>S295*H295</f>
        <v>0</v>
      </c>
      <c r="AR295" s="142" t="s">
        <v>154</v>
      </c>
      <c r="AT295" s="142" t="s">
        <v>149</v>
      </c>
      <c r="AU295" s="142" t="s">
        <v>83</v>
      </c>
      <c r="AY295" s="16" t="s">
        <v>147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6" t="s">
        <v>81</v>
      </c>
      <c r="BK295" s="143">
        <f>ROUND(I295*H295,2)</f>
        <v>0</v>
      </c>
      <c r="BL295" s="16" t="s">
        <v>154</v>
      </c>
      <c r="BM295" s="142" t="s">
        <v>1484</v>
      </c>
    </row>
    <row r="296" spans="2:65" s="14" customFormat="1" ht="11.25">
      <c r="B296" s="159"/>
      <c r="D296" s="145" t="s">
        <v>156</v>
      </c>
      <c r="E296" s="160" t="s">
        <v>1</v>
      </c>
      <c r="F296" s="161" t="s">
        <v>1346</v>
      </c>
      <c r="H296" s="160" t="s">
        <v>1</v>
      </c>
      <c r="I296" s="162"/>
      <c r="L296" s="159"/>
      <c r="M296" s="163"/>
      <c r="T296" s="164"/>
      <c r="AT296" s="160" t="s">
        <v>156</v>
      </c>
      <c r="AU296" s="160" t="s">
        <v>83</v>
      </c>
      <c r="AV296" s="14" t="s">
        <v>81</v>
      </c>
      <c r="AW296" s="14" t="s">
        <v>30</v>
      </c>
      <c r="AX296" s="14" t="s">
        <v>73</v>
      </c>
      <c r="AY296" s="160" t="s">
        <v>147</v>
      </c>
    </row>
    <row r="297" spans="2:65" s="14" customFormat="1" ht="22.5">
      <c r="B297" s="159"/>
      <c r="D297" s="145" t="s">
        <v>156</v>
      </c>
      <c r="E297" s="160" t="s">
        <v>1</v>
      </c>
      <c r="F297" s="161" t="s">
        <v>1347</v>
      </c>
      <c r="H297" s="160" t="s">
        <v>1</v>
      </c>
      <c r="I297" s="162"/>
      <c r="L297" s="159"/>
      <c r="M297" s="163"/>
      <c r="T297" s="164"/>
      <c r="AT297" s="160" t="s">
        <v>156</v>
      </c>
      <c r="AU297" s="160" t="s">
        <v>83</v>
      </c>
      <c r="AV297" s="14" t="s">
        <v>81</v>
      </c>
      <c r="AW297" s="14" t="s">
        <v>30</v>
      </c>
      <c r="AX297" s="14" t="s">
        <v>73</v>
      </c>
      <c r="AY297" s="160" t="s">
        <v>147</v>
      </c>
    </row>
    <row r="298" spans="2:65" s="12" customFormat="1" ht="11.25">
      <c r="B298" s="144"/>
      <c r="D298" s="145" t="s">
        <v>156</v>
      </c>
      <c r="E298" s="146" t="s">
        <v>1</v>
      </c>
      <c r="F298" s="147" t="s">
        <v>81</v>
      </c>
      <c r="H298" s="148">
        <v>1</v>
      </c>
      <c r="I298" s="149"/>
      <c r="L298" s="144"/>
      <c r="M298" s="150"/>
      <c r="T298" s="151"/>
      <c r="AT298" s="146" t="s">
        <v>156</v>
      </c>
      <c r="AU298" s="146" t="s">
        <v>83</v>
      </c>
      <c r="AV298" s="12" t="s">
        <v>83</v>
      </c>
      <c r="AW298" s="12" t="s">
        <v>30</v>
      </c>
      <c r="AX298" s="12" t="s">
        <v>81</v>
      </c>
      <c r="AY298" s="146" t="s">
        <v>147</v>
      </c>
    </row>
    <row r="299" spans="2:65" s="1" customFormat="1" ht="16.5" customHeight="1">
      <c r="B299" s="31"/>
      <c r="C299" s="131" t="s">
        <v>345</v>
      </c>
      <c r="D299" s="131" t="s">
        <v>149</v>
      </c>
      <c r="E299" s="132" t="s">
        <v>1485</v>
      </c>
      <c r="F299" s="133" t="s">
        <v>1486</v>
      </c>
      <c r="G299" s="134" t="s">
        <v>439</v>
      </c>
      <c r="H299" s="135">
        <v>1</v>
      </c>
      <c r="I299" s="136"/>
      <c r="J299" s="137">
        <f>ROUND(I299*H299,2)</f>
        <v>0</v>
      </c>
      <c r="K299" s="133" t="s">
        <v>1</v>
      </c>
      <c r="L299" s="31"/>
      <c r="M299" s="138" t="s">
        <v>1</v>
      </c>
      <c r="N299" s="139" t="s">
        <v>38</v>
      </c>
      <c r="P299" s="140">
        <f>O299*H299</f>
        <v>0</v>
      </c>
      <c r="Q299" s="140">
        <v>0</v>
      </c>
      <c r="R299" s="140">
        <f>Q299*H299</f>
        <v>0</v>
      </c>
      <c r="S299" s="140">
        <v>0</v>
      </c>
      <c r="T299" s="141">
        <f>S299*H299</f>
        <v>0</v>
      </c>
      <c r="AR299" s="142" t="s">
        <v>154</v>
      </c>
      <c r="AT299" s="142" t="s">
        <v>149</v>
      </c>
      <c r="AU299" s="142" t="s">
        <v>83</v>
      </c>
      <c r="AY299" s="16" t="s">
        <v>147</v>
      </c>
      <c r="BE299" s="143">
        <f>IF(N299="základní",J299,0)</f>
        <v>0</v>
      </c>
      <c r="BF299" s="143">
        <f>IF(N299="snížená",J299,0)</f>
        <v>0</v>
      </c>
      <c r="BG299" s="143">
        <f>IF(N299="zákl. přenesená",J299,0)</f>
        <v>0</v>
      </c>
      <c r="BH299" s="143">
        <f>IF(N299="sníž. přenesená",J299,0)</f>
        <v>0</v>
      </c>
      <c r="BI299" s="143">
        <f>IF(N299="nulová",J299,0)</f>
        <v>0</v>
      </c>
      <c r="BJ299" s="16" t="s">
        <v>81</v>
      </c>
      <c r="BK299" s="143">
        <f>ROUND(I299*H299,2)</f>
        <v>0</v>
      </c>
      <c r="BL299" s="16" t="s">
        <v>154</v>
      </c>
      <c r="BM299" s="142" t="s">
        <v>1487</v>
      </c>
    </row>
    <row r="300" spans="2:65" s="14" customFormat="1" ht="11.25">
      <c r="B300" s="159"/>
      <c r="D300" s="145" t="s">
        <v>156</v>
      </c>
      <c r="E300" s="160" t="s">
        <v>1</v>
      </c>
      <c r="F300" s="161" t="s">
        <v>1346</v>
      </c>
      <c r="H300" s="160" t="s">
        <v>1</v>
      </c>
      <c r="I300" s="162"/>
      <c r="L300" s="159"/>
      <c r="M300" s="163"/>
      <c r="T300" s="164"/>
      <c r="AT300" s="160" t="s">
        <v>156</v>
      </c>
      <c r="AU300" s="160" t="s">
        <v>83</v>
      </c>
      <c r="AV300" s="14" t="s">
        <v>81</v>
      </c>
      <c r="AW300" s="14" t="s">
        <v>30</v>
      </c>
      <c r="AX300" s="14" t="s">
        <v>73</v>
      </c>
      <c r="AY300" s="160" t="s">
        <v>147</v>
      </c>
    </row>
    <row r="301" spans="2:65" s="14" customFormat="1" ht="22.5">
      <c r="B301" s="159"/>
      <c r="D301" s="145" t="s">
        <v>156</v>
      </c>
      <c r="E301" s="160" t="s">
        <v>1</v>
      </c>
      <c r="F301" s="161" t="s">
        <v>1347</v>
      </c>
      <c r="H301" s="160" t="s">
        <v>1</v>
      </c>
      <c r="I301" s="162"/>
      <c r="L301" s="159"/>
      <c r="M301" s="163"/>
      <c r="T301" s="164"/>
      <c r="AT301" s="160" t="s">
        <v>156</v>
      </c>
      <c r="AU301" s="160" t="s">
        <v>83</v>
      </c>
      <c r="AV301" s="14" t="s">
        <v>81</v>
      </c>
      <c r="AW301" s="14" t="s">
        <v>30</v>
      </c>
      <c r="AX301" s="14" t="s">
        <v>73</v>
      </c>
      <c r="AY301" s="160" t="s">
        <v>147</v>
      </c>
    </row>
    <row r="302" spans="2:65" s="12" customFormat="1" ht="11.25">
      <c r="B302" s="144"/>
      <c r="D302" s="145" t="s">
        <v>156</v>
      </c>
      <c r="E302" s="146" t="s">
        <v>1</v>
      </c>
      <c r="F302" s="147" t="s">
        <v>81</v>
      </c>
      <c r="H302" s="148">
        <v>1</v>
      </c>
      <c r="I302" s="149"/>
      <c r="L302" s="144"/>
      <c r="M302" s="150"/>
      <c r="T302" s="151"/>
      <c r="AT302" s="146" t="s">
        <v>156</v>
      </c>
      <c r="AU302" s="146" t="s">
        <v>83</v>
      </c>
      <c r="AV302" s="12" t="s">
        <v>83</v>
      </c>
      <c r="AW302" s="12" t="s">
        <v>30</v>
      </c>
      <c r="AX302" s="12" t="s">
        <v>81</v>
      </c>
      <c r="AY302" s="146" t="s">
        <v>147</v>
      </c>
    </row>
    <row r="303" spans="2:65" s="1" customFormat="1" ht="24.2" customHeight="1">
      <c r="B303" s="31"/>
      <c r="C303" s="131" t="s">
        <v>349</v>
      </c>
      <c r="D303" s="131" t="s">
        <v>149</v>
      </c>
      <c r="E303" s="132" t="s">
        <v>1488</v>
      </c>
      <c r="F303" s="133" t="s">
        <v>1489</v>
      </c>
      <c r="G303" s="134" t="s">
        <v>439</v>
      </c>
      <c r="H303" s="135">
        <v>1</v>
      </c>
      <c r="I303" s="136"/>
      <c r="J303" s="137">
        <f>ROUND(I303*H303,2)</f>
        <v>0</v>
      </c>
      <c r="K303" s="133" t="s">
        <v>1</v>
      </c>
      <c r="L303" s="31"/>
      <c r="M303" s="138" t="s">
        <v>1</v>
      </c>
      <c r="N303" s="139" t="s">
        <v>38</v>
      </c>
      <c r="P303" s="140">
        <f>O303*H303</f>
        <v>0</v>
      </c>
      <c r="Q303" s="140">
        <v>0</v>
      </c>
      <c r="R303" s="140">
        <f>Q303*H303</f>
        <v>0</v>
      </c>
      <c r="S303" s="140">
        <v>0</v>
      </c>
      <c r="T303" s="141">
        <f>S303*H303</f>
        <v>0</v>
      </c>
      <c r="AR303" s="142" t="s">
        <v>154</v>
      </c>
      <c r="AT303" s="142" t="s">
        <v>149</v>
      </c>
      <c r="AU303" s="142" t="s">
        <v>83</v>
      </c>
      <c r="AY303" s="16" t="s">
        <v>147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6" t="s">
        <v>81</v>
      </c>
      <c r="BK303" s="143">
        <f>ROUND(I303*H303,2)</f>
        <v>0</v>
      </c>
      <c r="BL303" s="16" t="s">
        <v>154</v>
      </c>
      <c r="BM303" s="142" t="s">
        <v>1490</v>
      </c>
    </row>
    <row r="304" spans="2:65" s="14" customFormat="1" ht="11.25">
      <c r="B304" s="159"/>
      <c r="D304" s="145" t="s">
        <v>156</v>
      </c>
      <c r="E304" s="160" t="s">
        <v>1</v>
      </c>
      <c r="F304" s="161" t="s">
        <v>1346</v>
      </c>
      <c r="H304" s="160" t="s">
        <v>1</v>
      </c>
      <c r="I304" s="162"/>
      <c r="L304" s="159"/>
      <c r="M304" s="163"/>
      <c r="T304" s="164"/>
      <c r="AT304" s="160" t="s">
        <v>156</v>
      </c>
      <c r="AU304" s="160" t="s">
        <v>83</v>
      </c>
      <c r="AV304" s="14" t="s">
        <v>81</v>
      </c>
      <c r="AW304" s="14" t="s">
        <v>30</v>
      </c>
      <c r="AX304" s="14" t="s">
        <v>73</v>
      </c>
      <c r="AY304" s="160" t="s">
        <v>147</v>
      </c>
    </row>
    <row r="305" spans="2:65" s="14" customFormat="1" ht="22.5">
      <c r="B305" s="159"/>
      <c r="D305" s="145" t="s">
        <v>156</v>
      </c>
      <c r="E305" s="160" t="s">
        <v>1</v>
      </c>
      <c r="F305" s="161" t="s">
        <v>1347</v>
      </c>
      <c r="H305" s="160" t="s">
        <v>1</v>
      </c>
      <c r="I305" s="162"/>
      <c r="L305" s="159"/>
      <c r="M305" s="163"/>
      <c r="T305" s="164"/>
      <c r="AT305" s="160" t="s">
        <v>156</v>
      </c>
      <c r="AU305" s="160" t="s">
        <v>83</v>
      </c>
      <c r="AV305" s="14" t="s">
        <v>81</v>
      </c>
      <c r="AW305" s="14" t="s">
        <v>30</v>
      </c>
      <c r="AX305" s="14" t="s">
        <v>73</v>
      </c>
      <c r="AY305" s="160" t="s">
        <v>147</v>
      </c>
    </row>
    <row r="306" spans="2:65" s="12" customFormat="1" ht="11.25">
      <c r="B306" s="144"/>
      <c r="D306" s="145" t="s">
        <v>156</v>
      </c>
      <c r="E306" s="146" t="s">
        <v>1</v>
      </c>
      <c r="F306" s="147" t="s">
        <v>81</v>
      </c>
      <c r="H306" s="148">
        <v>1</v>
      </c>
      <c r="I306" s="149"/>
      <c r="L306" s="144"/>
      <c r="M306" s="150"/>
      <c r="T306" s="151"/>
      <c r="AT306" s="146" t="s">
        <v>156</v>
      </c>
      <c r="AU306" s="146" t="s">
        <v>83</v>
      </c>
      <c r="AV306" s="12" t="s">
        <v>83</v>
      </c>
      <c r="AW306" s="12" t="s">
        <v>30</v>
      </c>
      <c r="AX306" s="12" t="s">
        <v>81</v>
      </c>
      <c r="AY306" s="146" t="s">
        <v>147</v>
      </c>
    </row>
    <row r="307" spans="2:65" s="11" customFormat="1" ht="22.9" customHeight="1">
      <c r="B307" s="119"/>
      <c r="D307" s="120" t="s">
        <v>72</v>
      </c>
      <c r="E307" s="129" t="s">
        <v>1491</v>
      </c>
      <c r="F307" s="129" t="s">
        <v>1492</v>
      </c>
      <c r="I307" s="122"/>
      <c r="J307" s="130">
        <f>BK307</f>
        <v>0</v>
      </c>
      <c r="L307" s="119"/>
      <c r="M307" s="124"/>
      <c r="P307" s="125">
        <f>SUM(P308:P323)</f>
        <v>0</v>
      </c>
      <c r="R307" s="125">
        <f>SUM(R308:R323)</f>
        <v>0</v>
      </c>
      <c r="T307" s="126">
        <f>SUM(T308:T323)</f>
        <v>0</v>
      </c>
      <c r="AR307" s="120" t="s">
        <v>81</v>
      </c>
      <c r="AT307" s="127" t="s">
        <v>72</v>
      </c>
      <c r="AU307" s="127" t="s">
        <v>81</v>
      </c>
      <c r="AY307" s="120" t="s">
        <v>147</v>
      </c>
      <c r="BK307" s="128">
        <f>SUM(BK308:BK323)</f>
        <v>0</v>
      </c>
    </row>
    <row r="308" spans="2:65" s="1" customFormat="1" ht="24.2" customHeight="1">
      <c r="B308" s="31"/>
      <c r="C308" s="131" t="s">
        <v>354</v>
      </c>
      <c r="D308" s="131" t="s">
        <v>149</v>
      </c>
      <c r="E308" s="132" t="s">
        <v>1493</v>
      </c>
      <c r="F308" s="133" t="s">
        <v>1494</v>
      </c>
      <c r="G308" s="134" t="s">
        <v>439</v>
      </c>
      <c r="H308" s="135">
        <v>1</v>
      </c>
      <c r="I308" s="136"/>
      <c r="J308" s="137">
        <f>ROUND(I308*H308,2)</f>
        <v>0</v>
      </c>
      <c r="K308" s="133" t="s">
        <v>1</v>
      </c>
      <c r="L308" s="31"/>
      <c r="M308" s="138" t="s">
        <v>1</v>
      </c>
      <c r="N308" s="139" t="s">
        <v>38</v>
      </c>
      <c r="P308" s="140">
        <f>O308*H308</f>
        <v>0</v>
      </c>
      <c r="Q308" s="140">
        <v>0</v>
      </c>
      <c r="R308" s="140">
        <f>Q308*H308</f>
        <v>0</v>
      </c>
      <c r="S308" s="140">
        <v>0</v>
      </c>
      <c r="T308" s="141">
        <f>S308*H308</f>
        <v>0</v>
      </c>
      <c r="AR308" s="142" t="s">
        <v>154</v>
      </c>
      <c r="AT308" s="142" t="s">
        <v>149</v>
      </c>
      <c r="AU308" s="142" t="s">
        <v>83</v>
      </c>
      <c r="AY308" s="16" t="s">
        <v>147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6" t="s">
        <v>81</v>
      </c>
      <c r="BK308" s="143">
        <f>ROUND(I308*H308,2)</f>
        <v>0</v>
      </c>
      <c r="BL308" s="16" t="s">
        <v>154</v>
      </c>
      <c r="BM308" s="142" t="s">
        <v>1495</v>
      </c>
    </row>
    <row r="309" spans="2:65" s="14" customFormat="1" ht="11.25">
      <c r="B309" s="159"/>
      <c r="D309" s="145" t="s">
        <v>156</v>
      </c>
      <c r="E309" s="160" t="s">
        <v>1</v>
      </c>
      <c r="F309" s="161" t="s">
        <v>1346</v>
      </c>
      <c r="H309" s="160" t="s">
        <v>1</v>
      </c>
      <c r="I309" s="162"/>
      <c r="L309" s="159"/>
      <c r="M309" s="163"/>
      <c r="T309" s="164"/>
      <c r="AT309" s="160" t="s">
        <v>156</v>
      </c>
      <c r="AU309" s="160" t="s">
        <v>83</v>
      </c>
      <c r="AV309" s="14" t="s">
        <v>81</v>
      </c>
      <c r="AW309" s="14" t="s">
        <v>30</v>
      </c>
      <c r="AX309" s="14" t="s">
        <v>73</v>
      </c>
      <c r="AY309" s="160" t="s">
        <v>147</v>
      </c>
    </row>
    <row r="310" spans="2:65" s="14" customFormat="1" ht="11.25">
      <c r="B310" s="159"/>
      <c r="D310" s="145" t="s">
        <v>156</v>
      </c>
      <c r="E310" s="160" t="s">
        <v>1</v>
      </c>
      <c r="F310" s="161" t="s">
        <v>1381</v>
      </c>
      <c r="H310" s="160" t="s">
        <v>1</v>
      </c>
      <c r="I310" s="162"/>
      <c r="L310" s="159"/>
      <c r="M310" s="163"/>
      <c r="T310" s="164"/>
      <c r="AT310" s="160" t="s">
        <v>156</v>
      </c>
      <c r="AU310" s="160" t="s">
        <v>83</v>
      </c>
      <c r="AV310" s="14" t="s">
        <v>81</v>
      </c>
      <c r="AW310" s="14" t="s">
        <v>30</v>
      </c>
      <c r="AX310" s="14" t="s">
        <v>73</v>
      </c>
      <c r="AY310" s="160" t="s">
        <v>147</v>
      </c>
    </row>
    <row r="311" spans="2:65" s="12" customFormat="1" ht="11.25">
      <c r="B311" s="144"/>
      <c r="D311" s="145" t="s">
        <v>156</v>
      </c>
      <c r="E311" s="146" t="s">
        <v>1</v>
      </c>
      <c r="F311" s="147" t="s">
        <v>81</v>
      </c>
      <c r="H311" s="148">
        <v>1</v>
      </c>
      <c r="I311" s="149"/>
      <c r="L311" s="144"/>
      <c r="M311" s="150"/>
      <c r="T311" s="151"/>
      <c r="AT311" s="146" t="s">
        <v>156</v>
      </c>
      <c r="AU311" s="146" t="s">
        <v>83</v>
      </c>
      <c r="AV311" s="12" t="s">
        <v>83</v>
      </c>
      <c r="AW311" s="12" t="s">
        <v>30</v>
      </c>
      <c r="AX311" s="12" t="s">
        <v>81</v>
      </c>
      <c r="AY311" s="146" t="s">
        <v>147</v>
      </c>
    </row>
    <row r="312" spans="2:65" s="1" customFormat="1" ht="33" customHeight="1">
      <c r="B312" s="31"/>
      <c r="C312" s="131" t="s">
        <v>359</v>
      </c>
      <c r="D312" s="131" t="s">
        <v>149</v>
      </c>
      <c r="E312" s="132" t="s">
        <v>1496</v>
      </c>
      <c r="F312" s="133" t="s">
        <v>1497</v>
      </c>
      <c r="G312" s="134" t="s">
        <v>439</v>
      </c>
      <c r="H312" s="135">
        <v>1</v>
      </c>
      <c r="I312" s="136"/>
      <c r="J312" s="137">
        <f>ROUND(I312*H312,2)</f>
        <v>0</v>
      </c>
      <c r="K312" s="133" t="s">
        <v>1</v>
      </c>
      <c r="L312" s="31"/>
      <c r="M312" s="138" t="s">
        <v>1</v>
      </c>
      <c r="N312" s="139" t="s">
        <v>38</v>
      </c>
      <c r="P312" s="140">
        <f>O312*H312</f>
        <v>0</v>
      </c>
      <c r="Q312" s="140">
        <v>0</v>
      </c>
      <c r="R312" s="140">
        <f>Q312*H312</f>
        <v>0</v>
      </c>
      <c r="S312" s="140">
        <v>0</v>
      </c>
      <c r="T312" s="141">
        <f>S312*H312</f>
        <v>0</v>
      </c>
      <c r="AR312" s="142" t="s">
        <v>154</v>
      </c>
      <c r="AT312" s="142" t="s">
        <v>149</v>
      </c>
      <c r="AU312" s="142" t="s">
        <v>83</v>
      </c>
      <c r="AY312" s="16" t="s">
        <v>147</v>
      </c>
      <c r="BE312" s="143">
        <f>IF(N312="základní",J312,0)</f>
        <v>0</v>
      </c>
      <c r="BF312" s="143">
        <f>IF(N312="snížená",J312,0)</f>
        <v>0</v>
      </c>
      <c r="BG312" s="143">
        <f>IF(N312="zákl. přenesená",J312,0)</f>
        <v>0</v>
      </c>
      <c r="BH312" s="143">
        <f>IF(N312="sníž. přenesená",J312,0)</f>
        <v>0</v>
      </c>
      <c r="BI312" s="143">
        <f>IF(N312="nulová",J312,0)</f>
        <v>0</v>
      </c>
      <c r="BJ312" s="16" t="s">
        <v>81</v>
      </c>
      <c r="BK312" s="143">
        <f>ROUND(I312*H312,2)</f>
        <v>0</v>
      </c>
      <c r="BL312" s="16" t="s">
        <v>154</v>
      </c>
      <c r="BM312" s="142" t="s">
        <v>1498</v>
      </c>
    </row>
    <row r="313" spans="2:65" s="14" customFormat="1" ht="11.25">
      <c r="B313" s="159"/>
      <c r="D313" s="145" t="s">
        <v>156</v>
      </c>
      <c r="E313" s="160" t="s">
        <v>1</v>
      </c>
      <c r="F313" s="161" t="s">
        <v>1499</v>
      </c>
      <c r="H313" s="160" t="s">
        <v>1</v>
      </c>
      <c r="I313" s="162"/>
      <c r="L313" s="159"/>
      <c r="M313" s="163"/>
      <c r="T313" s="164"/>
      <c r="AT313" s="160" t="s">
        <v>156</v>
      </c>
      <c r="AU313" s="160" t="s">
        <v>83</v>
      </c>
      <c r="AV313" s="14" t="s">
        <v>81</v>
      </c>
      <c r="AW313" s="14" t="s">
        <v>30</v>
      </c>
      <c r="AX313" s="14" t="s">
        <v>73</v>
      </c>
      <c r="AY313" s="160" t="s">
        <v>147</v>
      </c>
    </row>
    <row r="314" spans="2:65" s="14" customFormat="1" ht="11.25">
      <c r="B314" s="159"/>
      <c r="D314" s="145" t="s">
        <v>156</v>
      </c>
      <c r="E314" s="160" t="s">
        <v>1</v>
      </c>
      <c r="F314" s="161" t="s">
        <v>1500</v>
      </c>
      <c r="H314" s="160" t="s">
        <v>1</v>
      </c>
      <c r="I314" s="162"/>
      <c r="L314" s="159"/>
      <c r="M314" s="163"/>
      <c r="T314" s="164"/>
      <c r="AT314" s="160" t="s">
        <v>156</v>
      </c>
      <c r="AU314" s="160" t="s">
        <v>83</v>
      </c>
      <c r="AV314" s="14" t="s">
        <v>81</v>
      </c>
      <c r="AW314" s="14" t="s">
        <v>30</v>
      </c>
      <c r="AX314" s="14" t="s">
        <v>73</v>
      </c>
      <c r="AY314" s="160" t="s">
        <v>147</v>
      </c>
    </row>
    <row r="315" spans="2:65" s="14" customFormat="1" ht="11.25">
      <c r="B315" s="159"/>
      <c r="D315" s="145" t="s">
        <v>156</v>
      </c>
      <c r="E315" s="160" t="s">
        <v>1</v>
      </c>
      <c r="F315" s="161" t="s">
        <v>1501</v>
      </c>
      <c r="H315" s="160" t="s">
        <v>1</v>
      </c>
      <c r="I315" s="162"/>
      <c r="L315" s="159"/>
      <c r="M315" s="163"/>
      <c r="T315" s="164"/>
      <c r="AT315" s="160" t="s">
        <v>156</v>
      </c>
      <c r="AU315" s="160" t="s">
        <v>83</v>
      </c>
      <c r="AV315" s="14" t="s">
        <v>81</v>
      </c>
      <c r="AW315" s="14" t="s">
        <v>30</v>
      </c>
      <c r="AX315" s="14" t="s">
        <v>73</v>
      </c>
      <c r="AY315" s="160" t="s">
        <v>147</v>
      </c>
    </row>
    <row r="316" spans="2:65" s="12" customFormat="1" ht="11.25">
      <c r="B316" s="144"/>
      <c r="D316" s="145" t="s">
        <v>156</v>
      </c>
      <c r="E316" s="146" t="s">
        <v>1</v>
      </c>
      <c r="F316" s="147" t="s">
        <v>81</v>
      </c>
      <c r="H316" s="148">
        <v>1</v>
      </c>
      <c r="I316" s="149"/>
      <c r="L316" s="144"/>
      <c r="M316" s="150"/>
      <c r="T316" s="151"/>
      <c r="AT316" s="146" t="s">
        <v>156</v>
      </c>
      <c r="AU316" s="146" t="s">
        <v>83</v>
      </c>
      <c r="AV316" s="12" t="s">
        <v>83</v>
      </c>
      <c r="AW316" s="12" t="s">
        <v>30</v>
      </c>
      <c r="AX316" s="12" t="s">
        <v>73</v>
      </c>
      <c r="AY316" s="146" t="s">
        <v>147</v>
      </c>
    </row>
    <row r="317" spans="2:65" s="14" customFormat="1" ht="11.25">
      <c r="B317" s="159"/>
      <c r="D317" s="145" t="s">
        <v>156</v>
      </c>
      <c r="E317" s="160" t="s">
        <v>1</v>
      </c>
      <c r="F317" s="161" t="s">
        <v>1502</v>
      </c>
      <c r="H317" s="160" t="s">
        <v>1</v>
      </c>
      <c r="I317" s="162"/>
      <c r="L317" s="159"/>
      <c r="M317" s="163"/>
      <c r="T317" s="164"/>
      <c r="AT317" s="160" t="s">
        <v>156</v>
      </c>
      <c r="AU317" s="160" t="s">
        <v>83</v>
      </c>
      <c r="AV317" s="14" t="s">
        <v>81</v>
      </c>
      <c r="AW317" s="14" t="s">
        <v>30</v>
      </c>
      <c r="AX317" s="14" t="s">
        <v>73</v>
      </c>
      <c r="AY317" s="160" t="s">
        <v>147</v>
      </c>
    </row>
    <row r="318" spans="2:65" s="14" customFormat="1" ht="11.25">
      <c r="B318" s="159"/>
      <c r="D318" s="145" t="s">
        <v>156</v>
      </c>
      <c r="E318" s="160" t="s">
        <v>1</v>
      </c>
      <c r="F318" s="161" t="s">
        <v>1503</v>
      </c>
      <c r="H318" s="160" t="s">
        <v>1</v>
      </c>
      <c r="I318" s="162"/>
      <c r="L318" s="159"/>
      <c r="M318" s="163"/>
      <c r="T318" s="164"/>
      <c r="AT318" s="160" t="s">
        <v>156</v>
      </c>
      <c r="AU318" s="160" t="s">
        <v>83</v>
      </c>
      <c r="AV318" s="14" t="s">
        <v>81</v>
      </c>
      <c r="AW318" s="14" t="s">
        <v>30</v>
      </c>
      <c r="AX318" s="14" t="s">
        <v>73</v>
      </c>
      <c r="AY318" s="160" t="s">
        <v>147</v>
      </c>
    </row>
    <row r="319" spans="2:65" s="13" customFormat="1" ht="11.25">
      <c r="B319" s="152"/>
      <c r="D319" s="145" t="s">
        <v>156</v>
      </c>
      <c r="E319" s="153" t="s">
        <v>1</v>
      </c>
      <c r="F319" s="154" t="s">
        <v>166</v>
      </c>
      <c r="H319" s="155">
        <v>1</v>
      </c>
      <c r="I319" s="156"/>
      <c r="L319" s="152"/>
      <c r="M319" s="157"/>
      <c r="T319" s="158"/>
      <c r="AT319" s="153" t="s">
        <v>156</v>
      </c>
      <c r="AU319" s="153" t="s">
        <v>83</v>
      </c>
      <c r="AV319" s="13" t="s">
        <v>154</v>
      </c>
      <c r="AW319" s="13" t="s">
        <v>30</v>
      </c>
      <c r="AX319" s="13" t="s">
        <v>81</v>
      </c>
      <c r="AY319" s="153" t="s">
        <v>147</v>
      </c>
    </row>
    <row r="320" spans="2:65" s="1" customFormat="1" ht="16.5" customHeight="1">
      <c r="B320" s="31"/>
      <c r="C320" s="131" t="s">
        <v>363</v>
      </c>
      <c r="D320" s="131" t="s">
        <v>149</v>
      </c>
      <c r="E320" s="132" t="s">
        <v>1504</v>
      </c>
      <c r="F320" s="133" t="s">
        <v>1505</v>
      </c>
      <c r="G320" s="134" t="s">
        <v>439</v>
      </c>
      <c r="H320" s="135">
        <v>1</v>
      </c>
      <c r="I320" s="136"/>
      <c r="J320" s="137">
        <f>ROUND(I320*H320,2)</f>
        <v>0</v>
      </c>
      <c r="K320" s="133" t="s">
        <v>1</v>
      </c>
      <c r="L320" s="31"/>
      <c r="M320" s="138" t="s">
        <v>1</v>
      </c>
      <c r="N320" s="139" t="s">
        <v>38</v>
      </c>
      <c r="P320" s="140">
        <f>O320*H320</f>
        <v>0</v>
      </c>
      <c r="Q320" s="140">
        <v>0</v>
      </c>
      <c r="R320" s="140">
        <f>Q320*H320</f>
        <v>0</v>
      </c>
      <c r="S320" s="140">
        <v>0</v>
      </c>
      <c r="T320" s="141">
        <f>S320*H320</f>
        <v>0</v>
      </c>
      <c r="AR320" s="142" t="s">
        <v>154</v>
      </c>
      <c r="AT320" s="142" t="s">
        <v>149</v>
      </c>
      <c r="AU320" s="142" t="s">
        <v>83</v>
      </c>
      <c r="AY320" s="16" t="s">
        <v>147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6" t="s">
        <v>81</v>
      </c>
      <c r="BK320" s="143">
        <f>ROUND(I320*H320,2)</f>
        <v>0</v>
      </c>
      <c r="BL320" s="16" t="s">
        <v>154</v>
      </c>
      <c r="BM320" s="142" t="s">
        <v>1506</v>
      </c>
    </row>
    <row r="321" spans="2:65" s="14" customFormat="1" ht="11.25">
      <c r="B321" s="159"/>
      <c r="D321" s="145" t="s">
        <v>156</v>
      </c>
      <c r="E321" s="160" t="s">
        <v>1</v>
      </c>
      <c r="F321" s="161" t="s">
        <v>1346</v>
      </c>
      <c r="H321" s="160" t="s">
        <v>1</v>
      </c>
      <c r="I321" s="162"/>
      <c r="L321" s="159"/>
      <c r="M321" s="163"/>
      <c r="T321" s="164"/>
      <c r="AT321" s="160" t="s">
        <v>156</v>
      </c>
      <c r="AU321" s="160" t="s">
        <v>83</v>
      </c>
      <c r="AV321" s="14" t="s">
        <v>81</v>
      </c>
      <c r="AW321" s="14" t="s">
        <v>30</v>
      </c>
      <c r="AX321" s="14" t="s">
        <v>73</v>
      </c>
      <c r="AY321" s="160" t="s">
        <v>147</v>
      </c>
    </row>
    <row r="322" spans="2:65" s="14" customFormat="1" ht="22.5">
      <c r="B322" s="159"/>
      <c r="D322" s="145" t="s">
        <v>156</v>
      </c>
      <c r="E322" s="160" t="s">
        <v>1</v>
      </c>
      <c r="F322" s="161" t="s">
        <v>1347</v>
      </c>
      <c r="H322" s="160" t="s">
        <v>1</v>
      </c>
      <c r="I322" s="162"/>
      <c r="L322" s="159"/>
      <c r="M322" s="163"/>
      <c r="T322" s="164"/>
      <c r="AT322" s="160" t="s">
        <v>156</v>
      </c>
      <c r="AU322" s="160" t="s">
        <v>83</v>
      </c>
      <c r="AV322" s="14" t="s">
        <v>81</v>
      </c>
      <c r="AW322" s="14" t="s">
        <v>30</v>
      </c>
      <c r="AX322" s="14" t="s">
        <v>73</v>
      </c>
      <c r="AY322" s="160" t="s">
        <v>147</v>
      </c>
    </row>
    <row r="323" spans="2:65" s="12" customFormat="1" ht="11.25">
      <c r="B323" s="144"/>
      <c r="D323" s="145" t="s">
        <v>156</v>
      </c>
      <c r="E323" s="146" t="s">
        <v>1</v>
      </c>
      <c r="F323" s="147" t="s">
        <v>81</v>
      </c>
      <c r="H323" s="148">
        <v>1</v>
      </c>
      <c r="I323" s="149"/>
      <c r="L323" s="144"/>
      <c r="M323" s="150"/>
      <c r="T323" s="151"/>
      <c r="AT323" s="146" t="s">
        <v>156</v>
      </c>
      <c r="AU323" s="146" t="s">
        <v>83</v>
      </c>
      <c r="AV323" s="12" t="s">
        <v>83</v>
      </c>
      <c r="AW323" s="12" t="s">
        <v>30</v>
      </c>
      <c r="AX323" s="12" t="s">
        <v>81</v>
      </c>
      <c r="AY323" s="146" t="s">
        <v>147</v>
      </c>
    </row>
    <row r="324" spans="2:65" s="11" customFormat="1" ht="22.9" customHeight="1">
      <c r="B324" s="119"/>
      <c r="D324" s="120" t="s">
        <v>72</v>
      </c>
      <c r="E324" s="129" t="s">
        <v>1507</v>
      </c>
      <c r="F324" s="129" t="s">
        <v>1508</v>
      </c>
      <c r="I324" s="122"/>
      <c r="J324" s="130">
        <f>BK324</f>
        <v>0</v>
      </c>
      <c r="L324" s="119"/>
      <c r="M324" s="124"/>
      <c r="P324" s="125">
        <f>SUM(P325:P328)</f>
        <v>0</v>
      </c>
      <c r="R324" s="125">
        <f>SUM(R325:R328)</f>
        <v>0</v>
      </c>
      <c r="T324" s="126">
        <f>SUM(T325:T328)</f>
        <v>0</v>
      </c>
      <c r="AR324" s="120" t="s">
        <v>81</v>
      </c>
      <c r="AT324" s="127" t="s">
        <v>72</v>
      </c>
      <c r="AU324" s="127" t="s">
        <v>81</v>
      </c>
      <c r="AY324" s="120" t="s">
        <v>147</v>
      </c>
      <c r="BK324" s="128">
        <f>SUM(BK325:BK328)</f>
        <v>0</v>
      </c>
    </row>
    <row r="325" spans="2:65" s="1" customFormat="1" ht="16.5" customHeight="1">
      <c r="B325" s="31"/>
      <c r="C325" s="131" t="s">
        <v>368</v>
      </c>
      <c r="D325" s="131" t="s">
        <v>149</v>
      </c>
      <c r="E325" s="132" t="s">
        <v>1509</v>
      </c>
      <c r="F325" s="133" t="s">
        <v>1508</v>
      </c>
      <c r="G325" s="134" t="s">
        <v>439</v>
      </c>
      <c r="H325" s="135">
        <v>1</v>
      </c>
      <c r="I325" s="136"/>
      <c r="J325" s="137">
        <f>ROUND(I325*H325,2)</f>
        <v>0</v>
      </c>
      <c r="K325" s="133" t="s">
        <v>1</v>
      </c>
      <c r="L325" s="31"/>
      <c r="M325" s="138" t="s">
        <v>1</v>
      </c>
      <c r="N325" s="139" t="s">
        <v>38</v>
      </c>
      <c r="P325" s="140">
        <f>O325*H325</f>
        <v>0</v>
      </c>
      <c r="Q325" s="140">
        <v>0</v>
      </c>
      <c r="R325" s="140">
        <f>Q325*H325</f>
        <v>0</v>
      </c>
      <c r="S325" s="140">
        <v>0</v>
      </c>
      <c r="T325" s="141">
        <f>S325*H325</f>
        <v>0</v>
      </c>
      <c r="AR325" s="142" t="s">
        <v>154</v>
      </c>
      <c r="AT325" s="142" t="s">
        <v>149</v>
      </c>
      <c r="AU325" s="142" t="s">
        <v>83</v>
      </c>
      <c r="AY325" s="16" t="s">
        <v>147</v>
      </c>
      <c r="BE325" s="143">
        <f>IF(N325="základní",J325,0)</f>
        <v>0</v>
      </c>
      <c r="BF325" s="143">
        <f>IF(N325="snížená",J325,0)</f>
        <v>0</v>
      </c>
      <c r="BG325" s="143">
        <f>IF(N325="zákl. přenesená",J325,0)</f>
        <v>0</v>
      </c>
      <c r="BH325" s="143">
        <f>IF(N325="sníž. přenesená",J325,0)</f>
        <v>0</v>
      </c>
      <c r="BI325" s="143">
        <f>IF(N325="nulová",J325,0)</f>
        <v>0</v>
      </c>
      <c r="BJ325" s="16" t="s">
        <v>81</v>
      </c>
      <c r="BK325" s="143">
        <f>ROUND(I325*H325,2)</f>
        <v>0</v>
      </c>
      <c r="BL325" s="16" t="s">
        <v>154</v>
      </c>
      <c r="BM325" s="142" t="s">
        <v>1510</v>
      </c>
    </row>
    <row r="326" spans="2:65" s="14" customFormat="1" ht="11.25">
      <c r="B326" s="159"/>
      <c r="D326" s="145" t="s">
        <v>156</v>
      </c>
      <c r="E326" s="160" t="s">
        <v>1</v>
      </c>
      <c r="F326" s="161" t="s">
        <v>1346</v>
      </c>
      <c r="H326" s="160" t="s">
        <v>1</v>
      </c>
      <c r="I326" s="162"/>
      <c r="L326" s="159"/>
      <c r="M326" s="163"/>
      <c r="T326" s="164"/>
      <c r="AT326" s="160" t="s">
        <v>156</v>
      </c>
      <c r="AU326" s="160" t="s">
        <v>83</v>
      </c>
      <c r="AV326" s="14" t="s">
        <v>81</v>
      </c>
      <c r="AW326" s="14" t="s">
        <v>30</v>
      </c>
      <c r="AX326" s="14" t="s">
        <v>73</v>
      </c>
      <c r="AY326" s="160" t="s">
        <v>147</v>
      </c>
    </row>
    <row r="327" spans="2:65" s="14" customFormat="1" ht="22.5">
      <c r="B327" s="159"/>
      <c r="D327" s="145" t="s">
        <v>156</v>
      </c>
      <c r="E327" s="160" t="s">
        <v>1</v>
      </c>
      <c r="F327" s="161" t="s">
        <v>1347</v>
      </c>
      <c r="H327" s="160" t="s">
        <v>1</v>
      </c>
      <c r="I327" s="162"/>
      <c r="L327" s="159"/>
      <c r="M327" s="163"/>
      <c r="T327" s="164"/>
      <c r="AT327" s="160" t="s">
        <v>156</v>
      </c>
      <c r="AU327" s="160" t="s">
        <v>83</v>
      </c>
      <c r="AV327" s="14" t="s">
        <v>81</v>
      </c>
      <c r="AW327" s="14" t="s">
        <v>30</v>
      </c>
      <c r="AX327" s="14" t="s">
        <v>73</v>
      </c>
      <c r="AY327" s="160" t="s">
        <v>147</v>
      </c>
    </row>
    <row r="328" spans="2:65" s="12" customFormat="1" ht="11.25">
      <c r="B328" s="144"/>
      <c r="D328" s="145" t="s">
        <v>156</v>
      </c>
      <c r="E328" s="146" t="s">
        <v>1</v>
      </c>
      <c r="F328" s="147" t="s">
        <v>81</v>
      </c>
      <c r="H328" s="148">
        <v>1</v>
      </c>
      <c r="I328" s="149"/>
      <c r="L328" s="144"/>
      <c r="M328" s="180"/>
      <c r="N328" s="181"/>
      <c r="O328" s="181"/>
      <c r="P328" s="181"/>
      <c r="Q328" s="181"/>
      <c r="R328" s="181"/>
      <c r="S328" s="181"/>
      <c r="T328" s="182"/>
      <c r="AT328" s="146" t="s">
        <v>156</v>
      </c>
      <c r="AU328" s="146" t="s">
        <v>83</v>
      </c>
      <c r="AV328" s="12" t="s">
        <v>83</v>
      </c>
      <c r="AW328" s="12" t="s">
        <v>30</v>
      </c>
      <c r="AX328" s="12" t="s">
        <v>81</v>
      </c>
      <c r="AY328" s="146" t="s">
        <v>147</v>
      </c>
    </row>
    <row r="329" spans="2:65" s="1" customFormat="1" ht="6.95" customHeight="1">
      <c r="B329" s="43"/>
      <c r="C329" s="44"/>
      <c r="D329" s="44"/>
      <c r="E329" s="44"/>
      <c r="F329" s="44"/>
      <c r="G329" s="44"/>
      <c r="H329" s="44"/>
      <c r="I329" s="44"/>
      <c r="J329" s="44"/>
      <c r="K329" s="44"/>
      <c r="L329" s="31"/>
    </row>
  </sheetData>
  <sheetProtection algorithmName="SHA-512" hashValue="opLk6Eu9WIHz1Mzk0EU7wCjVvn7aFhsjauGn9ty6RjfK2ibA/WegmbANjTfwIksXiEF0j3JX4dZap84Y+6pPuw==" saltValue="8F8PXcfjKy8Gc5DiRke1tQnrK69hPUMZH2RrbfQDYQFN7IeGMBQLgPtB2vm6ecPZK0+f0MrAaeAWgfzNtRVAPg==" spinCount="100000" sheet="1" objects="1" scenarios="1" formatColumns="0" formatRows="0" autoFilter="0"/>
  <autoFilter ref="C137:K328" xr:uid="{00000000-0009-0000-0000-000009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2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110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1511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">
        <v>1512</v>
      </c>
      <c r="L20" s="31"/>
    </row>
    <row r="21" spans="2:12" s="1" customFormat="1" ht="18" customHeight="1">
      <c r="B21" s="31"/>
      <c r="E21" s="24" t="s">
        <v>1513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ROUND((SUM(BE128:BE322)),  2)</f>
        <v>0</v>
      </c>
      <c r="I33" s="91">
        <v>0.21</v>
      </c>
      <c r="J33" s="90">
        <f>ROUND(((SUM(BE128:BE322))*I33),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ROUND((SUM(BF128:BF322)),  2)</f>
        <v>0</v>
      </c>
      <c r="I34" s="91">
        <v>0.12</v>
      </c>
      <c r="J34" s="90">
        <f>ROUND(((SUM(BF128:BF322))*I34),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ROUND((SUM(BG128:BG322)),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ROUND((SUM(BH128:BH322)),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ROUND((SUM(BI128:BI322)),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101 - Místní komunikace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>ING. JAN ŠLESINGER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J128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899999999999999" customHeight="1">
      <c r="B99" s="107"/>
      <c r="D99" s="108" t="s">
        <v>818</v>
      </c>
      <c r="E99" s="109"/>
      <c r="F99" s="109"/>
      <c r="G99" s="109"/>
      <c r="H99" s="109"/>
      <c r="I99" s="109"/>
      <c r="J99" s="110">
        <f>J173</f>
        <v>0</v>
      </c>
      <c r="L99" s="107"/>
    </row>
    <row r="100" spans="2:12" s="9" customFormat="1" ht="19.899999999999999" customHeight="1">
      <c r="B100" s="107"/>
      <c r="D100" s="108" t="s">
        <v>532</v>
      </c>
      <c r="E100" s="109"/>
      <c r="F100" s="109"/>
      <c r="G100" s="109"/>
      <c r="H100" s="109"/>
      <c r="I100" s="109"/>
      <c r="J100" s="110">
        <f>J177</f>
        <v>0</v>
      </c>
      <c r="L100" s="107"/>
    </row>
    <row r="101" spans="2:12" s="9" customFormat="1" ht="19.899999999999999" customHeight="1">
      <c r="B101" s="107"/>
      <c r="D101" s="108" t="s">
        <v>1514</v>
      </c>
      <c r="E101" s="109"/>
      <c r="F101" s="109"/>
      <c r="G101" s="109"/>
      <c r="H101" s="109"/>
      <c r="I101" s="109"/>
      <c r="J101" s="110">
        <f>J227</f>
        <v>0</v>
      </c>
      <c r="L101" s="107"/>
    </row>
    <row r="102" spans="2:12" s="9" customFormat="1" ht="19.899999999999999" customHeight="1">
      <c r="B102" s="107"/>
      <c r="D102" s="108" t="s">
        <v>533</v>
      </c>
      <c r="E102" s="109"/>
      <c r="F102" s="109"/>
      <c r="G102" s="109"/>
      <c r="H102" s="109"/>
      <c r="I102" s="109"/>
      <c r="J102" s="110">
        <f>J249</f>
        <v>0</v>
      </c>
      <c r="L102" s="107"/>
    </row>
    <row r="103" spans="2:12" s="9" customFormat="1" ht="19.899999999999999" customHeight="1">
      <c r="B103" s="107"/>
      <c r="D103" s="108" t="s">
        <v>130</v>
      </c>
      <c r="E103" s="109"/>
      <c r="F103" s="109"/>
      <c r="G103" s="109"/>
      <c r="H103" s="109"/>
      <c r="I103" s="109"/>
      <c r="J103" s="110">
        <f>J287</f>
        <v>0</v>
      </c>
      <c r="L103" s="107"/>
    </row>
    <row r="104" spans="2:12" s="9" customFormat="1" ht="19.899999999999999" customHeight="1">
      <c r="B104" s="107"/>
      <c r="D104" s="108" t="s">
        <v>131</v>
      </c>
      <c r="E104" s="109"/>
      <c r="F104" s="109"/>
      <c r="G104" s="109"/>
      <c r="H104" s="109"/>
      <c r="I104" s="109"/>
      <c r="J104" s="110">
        <f>J309</f>
        <v>0</v>
      </c>
      <c r="L104" s="107"/>
    </row>
    <row r="105" spans="2:12" s="8" customFormat="1" ht="24.95" customHeight="1">
      <c r="B105" s="103"/>
      <c r="D105" s="104" t="s">
        <v>1515</v>
      </c>
      <c r="E105" s="105"/>
      <c r="F105" s="105"/>
      <c r="G105" s="105"/>
      <c r="H105" s="105"/>
      <c r="I105" s="105"/>
      <c r="J105" s="106">
        <f>J311</f>
        <v>0</v>
      </c>
      <c r="L105" s="103"/>
    </row>
    <row r="106" spans="2:12" s="9" customFormat="1" ht="19.899999999999999" customHeight="1">
      <c r="B106" s="107"/>
      <c r="D106" s="108" t="s">
        <v>1516</v>
      </c>
      <c r="E106" s="109"/>
      <c r="F106" s="109"/>
      <c r="G106" s="109"/>
      <c r="H106" s="109"/>
      <c r="I106" s="109"/>
      <c r="J106" s="110">
        <f>J312</f>
        <v>0</v>
      </c>
      <c r="L106" s="107"/>
    </row>
    <row r="107" spans="2:12" s="8" customFormat="1" ht="24.95" customHeight="1">
      <c r="B107" s="103"/>
      <c r="D107" s="104" t="s">
        <v>1517</v>
      </c>
      <c r="E107" s="105"/>
      <c r="F107" s="105"/>
      <c r="G107" s="105"/>
      <c r="H107" s="105"/>
      <c r="I107" s="105"/>
      <c r="J107" s="106">
        <f>J318</f>
        <v>0</v>
      </c>
      <c r="L107" s="103"/>
    </row>
    <row r="108" spans="2:12" s="9" customFormat="1" ht="19.899999999999999" customHeight="1">
      <c r="B108" s="107"/>
      <c r="D108" s="108" t="s">
        <v>1518</v>
      </c>
      <c r="E108" s="109"/>
      <c r="F108" s="109"/>
      <c r="G108" s="109"/>
      <c r="H108" s="109"/>
      <c r="I108" s="109"/>
      <c r="J108" s="110">
        <f>J319</f>
        <v>0</v>
      </c>
      <c r="L108" s="107"/>
    </row>
    <row r="109" spans="2:12" s="1" customFormat="1" ht="21.75" customHeight="1">
      <c r="B109" s="31"/>
      <c r="L109" s="31"/>
    </row>
    <row r="110" spans="2:12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5" customHeight="1">
      <c r="B115" s="31"/>
      <c r="C115" s="20" t="s">
        <v>132</v>
      </c>
      <c r="L115" s="31"/>
    </row>
    <row r="116" spans="2:63" s="1" customFormat="1" ht="6.95" customHeight="1">
      <c r="B116" s="31"/>
      <c r="L116" s="31"/>
    </row>
    <row r="117" spans="2:63" s="1" customFormat="1" ht="12" customHeight="1">
      <c r="B117" s="31"/>
      <c r="C117" s="26" t="s">
        <v>16</v>
      </c>
      <c r="L117" s="31"/>
    </row>
    <row r="118" spans="2:63" s="1" customFormat="1" ht="16.5" customHeight="1">
      <c r="B118" s="31"/>
      <c r="E118" s="221" t="str">
        <f>E7</f>
        <v>Tábor, Mostecká - Rekonstrukce vodovodu a kanalizace</v>
      </c>
      <c r="F118" s="222"/>
      <c r="G118" s="222"/>
      <c r="H118" s="222"/>
      <c r="L118" s="31"/>
    </row>
    <row r="119" spans="2:63" s="1" customFormat="1" ht="12" customHeight="1">
      <c r="B119" s="31"/>
      <c r="C119" s="26" t="s">
        <v>118</v>
      </c>
      <c r="L119" s="31"/>
    </row>
    <row r="120" spans="2:63" s="1" customFormat="1" ht="16.5" customHeight="1">
      <c r="B120" s="31"/>
      <c r="E120" s="187" t="str">
        <f>E9</f>
        <v>SO 101 - Místní komunikace</v>
      </c>
      <c r="F120" s="223"/>
      <c r="G120" s="223"/>
      <c r="H120" s="223"/>
      <c r="L120" s="31"/>
    </row>
    <row r="121" spans="2:63" s="1" customFormat="1" ht="6.95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F12</f>
        <v xml:space="preserve"> </v>
      </c>
      <c r="I122" s="26" t="s">
        <v>22</v>
      </c>
      <c r="J122" s="51" t="str">
        <f>IF(J12="","",J12)</f>
        <v>2. 11. 2024</v>
      </c>
      <c r="L122" s="31"/>
    </row>
    <row r="123" spans="2:63" s="1" customFormat="1" ht="6.95" customHeight="1">
      <c r="B123" s="31"/>
      <c r="L123" s="31"/>
    </row>
    <row r="124" spans="2:63" s="1" customFormat="1" ht="25.7" customHeight="1">
      <c r="B124" s="31"/>
      <c r="C124" s="26" t="s">
        <v>24</v>
      </c>
      <c r="F124" s="24" t="str">
        <f>E15</f>
        <v xml:space="preserve"> </v>
      </c>
      <c r="I124" s="26" t="s">
        <v>29</v>
      </c>
      <c r="J124" s="29" t="str">
        <f>E21</f>
        <v>ING. JAN ŠLESINGER</v>
      </c>
      <c r="L124" s="31"/>
    </row>
    <row r="125" spans="2:63" s="1" customFormat="1" ht="15.2" customHeight="1">
      <c r="B125" s="31"/>
      <c r="C125" s="26" t="s">
        <v>27</v>
      </c>
      <c r="F125" s="24" t="str">
        <f>IF(E18="","",E18)</f>
        <v>Vyplň údaj</v>
      </c>
      <c r="I125" s="26" t="s">
        <v>31</v>
      </c>
      <c r="J125" s="29" t="str">
        <f>E24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1"/>
      <c r="C127" s="112" t="s">
        <v>133</v>
      </c>
      <c r="D127" s="113" t="s">
        <v>58</v>
      </c>
      <c r="E127" s="113" t="s">
        <v>54</v>
      </c>
      <c r="F127" s="113" t="s">
        <v>55</v>
      </c>
      <c r="G127" s="113" t="s">
        <v>134</v>
      </c>
      <c r="H127" s="113" t="s">
        <v>135</v>
      </c>
      <c r="I127" s="113" t="s">
        <v>136</v>
      </c>
      <c r="J127" s="113" t="s">
        <v>122</v>
      </c>
      <c r="K127" s="114" t="s">
        <v>137</v>
      </c>
      <c r="L127" s="111"/>
      <c r="M127" s="58" t="s">
        <v>1</v>
      </c>
      <c r="N127" s="59" t="s">
        <v>37</v>
      </c>
      <c r="O127" s="59" t="s">
        <v>138</v>
      </c>
      <c r="P127" s="59" t="s">
        <v>139</v>
      </c>
      <c r="Q127" s="59" t="s">
        <v>140</v>
      </c>
      <c r="R127" s="59" t="s">
        <v>141</v>
      </c>
      <c r="S127" s="59" t="s">
        <v>142</v>
      </c>
      <c r="T127" s="60" t="s">
        <v>143</v>
      </c>
    </row>
    <row r="128" spans="2:63" s="1" customFormat="1" ht="22.9" customHeight="1">
      <c r="B128" s="31"/>
      <c r="C128" s="63" t="s">
        <v>144</v>
      </c>
      <c r="J128" s="115">
        <f>BK128</f>
        <v>0</v>
      </c>
      <c r="L128" s="31"/>
      <c r="M128" s="61"/>
      <c r="N128" s="52"/>
      <c r="O128" s="52"/>
      <c r="P128" s="116">
        <f>P129+P311+P318</f>
        <v>0</v>
      </c>
      <c r="Q128" s="52"/>
      <c r="R128" s="116">
        <f>R129+R311+R318</f>
        <v>341.25302810000005</v>
      </c>
      <c r="S128" s="52"/>
      <c r="T128" s="117">
        <f>T129+T311+T318</f>
        <v>846.90639999999996</v>
      </c>
      <c r="AT128" s="16" t="s">
        <v>72</v>
      </c>
      <c r="AU128" s="16" t="s">
        <v>124</v>
      </c>
      <c r="BK128" s="118">
        <f>BK129+BK311+BK318</f>
        <v>0</v>
      </c>
    </row>
    <row r="129" spans="2:65" s="11" customFormat="1" ht="25.9" customHeight="1">
      <c r="B129" s="119"/>
      <c r="D129" s="120" t="s">
        <v>72</v>
      </c>
      <c r="E129" s="121" t="s">
        <v>145</v>
      </c>
      <c r="F129" s="121" t="s">
        <v>146</v>
      </c>
      <c r="I129" s="122"/>
      <c r="J129" s="123">
        <f>BK129</f>
        <v>0</v>
      </c>
      <c r="L129" s="119"/>
      <c r="M129" s="124"/>
      <c r="P129" s="125">
        <f>P130+P173+P177+P227+P249+P287+P309</f>
        <v>0</v>
      </c>
      <c r="R129" s="125">
        <f>R130+R173+R177+R227+R249+R287+R309</f>
        <v>340.95242810000002</v>
      </c>
      <c r="T129" s="126">
        <f>T130+T173+T177+T227+T249+T287+T309</f>
        <v>846.90639999999996</v>
      </c>
      <c r="AR129" s="120" t="s">
        <v>81</v>
      </c>
      <c r="AT129" s="127" t="s">
        <v>72</v>
      </c>
      <c r="AU129" s="127" t="s">
        <v>73</v>
      </c>
      <c r="AY129" s="120" t="s">
        <v>147</v>
      </c>
      <c r="BK129" s="128">
        <f>BK130+BK173+BK177+BK227+BK249+BK287+BK309</f>
        <v>0</v>
      </c>
    </row>
    <row r="130" spans="2:65" s="11" customFormat="1" ht="22.9" customHeight="1">
      <c r="B130" s="119"/>
      <c r="D130" s="120" t="s">
        <v>72</v>
      </c>
      <c r="E130" s="129" t="s">
        <v>81</v>
      </c>
      <c r="F130" s="129" t="s">
        <v>148</v>
      </c>
      <c r="I130" s="122"/>
      <c r="J130" s="130">
        <f>BK130</f>
        <v>0</v>
      </c>
      <c r="L130" s="119"/>
      <c r="M130" s="124"/>
      <c r="P130" s="125">
        <f>SUM(P131:P172)</f>
        <v>0</v>
      </c>
      <c r="R130" s="125">
        <f>SUM(R131:R172)</f>
        <v>2.1062400000000002E-2</v>
      </c>
      <c r="T130" s="126">
        <f>SUM(T131:T172)</f>
        <v>846.90639999999996</v>
      </c>
      <c r="AR130" s="120" t="s">
        <v>81</v>
      </c>
      <c r="AT130" s="127" t="s">
        <v>72</v>
      </c>
      <c r="AU130" s="127" t="s">
        <v>81</v>
      </c>
      <c r="AY130" s="120" t="s">
        <v>147</v>
      </c>
      <c r="BK130" s="128">
        <f>SUM(BK131:BK172)</f>
        <v>0</v>
      </c>
    </row>
    <row r="131" spans="2:65" s="1" customFormat="1" ht="24.2" customHeight="1">
      <c r="B131" s="31"/>
      <c r="C131" s="131" t="s">
        <v>81</v>
      </c>
      <c r="D131" s="131" t="s">
        <v>149</v>
      </c>
      <c r="E131" s="132" t="s">
        <v>1519</v>
      </c>
      <c r="F131" s="133" t="s">
        <v>1520</v>
      </c>
      <c r="G131" s="134" t="s">
        <v>187</v>
      </c>
      <c r="H131" s="135">
        <v>40.85</v>
      </c>
      <c r="I131" s="136"/>
      <c r="J131" s="137">
        <f>ROUND(I131*H131,2)</f>
        <v>0</v>
      </c>
      <c r="K131" s="133" t="s">
        <v>153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0.26</v>
      </c>
      <c r="T131" s="141">
        <f>S131*H131</f>
        <v>10.621</v>
      </c>
      <c r="AR131" s="142" t="s">
        <v>154</v>
      </c>
      <c r="AT131" s="142" t="s">
        <v>149</v>
      </c>
      <c r="AU131" s="142" t="s">
        <v>83</v>
      </c>
      <c r="AY131" s="16" t="s">
        <v>147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154</v>
      </c>
      <c r="BM131" s="142" t="s">
        <v>1521</v>
      </c>
    </row>
    <row r="132" spans="2:65" s="12" customFormat="1" ht="11.25">
      <c r="B132" s="144"/>
      <c r="D132" s="145" t="s">
        <v>156</v>
      </c>
      <c r="E132" s="146" t="s">
        <v>1</v>
      </c>
      <c r="F132" s="147" t="s">
        <v>1522</v>
      </c>
      <c r="H132" s="148">
        <v>40.85</v>
      </c>
      <c r="I132" s="149"/>
      <c r="L132" s="144"/>
      <c r="M132" s="150"/>
      <c r="T132" s="151"/>
      <c r="AT132" s="146" t="s">
        <v>156</v>
      </c>
      <c r="AU132" s="146" t="s">
        <v>83</v>
      </c>
      <c r="AV132" s="12" t="s">
        <v>83</v>
      </c>
      <c r="AW132" s="12" t="s">
        <v>30</v>
      </c>
      <c r="AX132" s="12" t="s">
        <v>73</v>
      </c>
      <c r="AY132" s="146" t="s">
        <v>147</v>
      </c>
    </row>
    <row r="133" spans="2:65" s="13" customFormat="1" ht="11.25">
      <c r="B133" s="152"/>
      <c r="D133" s="145" t="s">
        <v>156</v>
      </c>
      <c r="E133" s="153" t="s">
        <v>1</v>
      </c>
      <c r="F133" s="154" t="s">
        <v>166</v>
      </c>
      <c r="H133" s="155">
        <v>40.85</v>
      </c>
      <c r="I133" s="156"/>
      <c r="L133" s="152"/>
      <c r="M133" s="157"/>
      <c r="T133" s="158"/>
      <c r="AT133" s="153" t="s">
        <v>156</v>
      </c>
      <c r="AU133" s="153" t="s">
        <v>83</v>
      </c>
      <c r="AV133" s="13" t="s">
        <v>154</v>
      </c>
      <c r="AW133" s="13" t="s">
        <v>30</v>
      </c>
      <c r="AX133" s="13" t="s">
        <v>81</v>
      </c>
      <c r="AY133" s="153" t="s">
        <v>147</v>
      </c>
    </row>
    <row r="134" spans="2:65" s="1" customFormat="1" ht="24.2" customHeight="1">
      <c r="B134" s="31"/>
      <c r="C134" s="131" t="s">
        <v>83</v>
      </c>
      <c r="D134" s="131" t="s">
        <v>149</v>
      </c>
      <c r="E134" s="132" t="s">
        <v>727</v>
      </c>
      <c r="F134" s="133" t="s">
        <v>728</v>
      </c>
      <c r="G134" s="134" t="s">
        <v>187</v>
      </c>
      <c r="H134" s="135">
        <v>162.99</v>
      </c>
      <c r="I134" s="136"/>
      <c r="J134" s="137">
        <f>ROUND(I134*H134,2)</f>
        <v>0</v>
      </c>
      <c r="K134" s="133" t="s">
        <v>153</v>
      </c>
      <c r="L134" s="31"/>
      <c r="M134" s="138" t="s">
        <v>1</v>
      </c>
      <c r="N134" s="139" t="s">
        <v>38</v>
      </c>
      <c r="P134" s="140">
        <f>O134*H134</f>
        <v>0</v>
      </c>
      <c r="Q134" s="140">
        <v>0</v>
      </c>
      <c r="R134" s="140">
        <f>Q134*H134</f>
        <v>0</v>
      </c>
      <c r="S134" s="140">
        <v>0.32</v>
      </c>
      <c r="T134" s="141">
        <f>S134*H134</f>
        <v>52.156800000000004</v>
      </c>
      <c r="AR134" s="142" t="s">
        <v>154</v>
      </c>
      <c r="AT134" s="142" t="s">
        <v>149</v>
      </c>
      <c r="AU134" s="142" t="s">
        <v>83</v>
      </c>
      <c r="AY134" s="16" t="s">
        <v>147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81</v>
      </c>
      <c r="BK134" s="143">
        <f>ROUND(I134*H134,2)</f>
        <v>0</v>
      </c>
      <c r="BL134" s="16" t="s">
        <v>154</v>
      </c>
      <c r="BM134" s="142" t="s">
        <v>1523</v>
      </c>
    </row>
    <row r="135" spans="2:65" s="12" customFormat="1" ht="11.25">
      <c r="B135" s="144"/>
      <c r="D135" s="145" t="s">
        <v>156</v>
      </c>
      <c r="E135" s="146" t="s">
        <v>1</v>
      </c>
      <c r="F135" s="147" t="s">
        <v>1524</v>
      </c>
      <c r="H135" s="148">
        <v>201</v>
      </c>
      <c r="I135" s="149"/>
      <c r="L135" s="144"/>
      <c r="M135" s="150"/>
      <c r="T135" s="151"/>
      <c r="AT135" s="146" t="s">
        <v>156</v>
      </c>
      <c r="AU135" s="146" t="s">
        <v>83</v>
      </c>
      <c r="AV135" s="12" t="s">
        <v>83</v>
      </c>
      <c r="AW135" s="12" t="s">
        <v>30</v>
      </c>
      <c r="AX135" s="12" t="s">
        <v>73</v>
      </c>
      <c r="AY135" s="146" t="s">
        <v>147</v>
      </c>
    </row>
    <row r="136" spans="2:65" s="12" customFormat="1" ht="11.25">
      <c r="B136" s="144"/>
      <c r="D136" s="145" t="s">
        <v>156</v>
      </c>
      <c r="E136" s="146" t="s">
        <v>1</v>
      </c>
      <c r="F136" s="147" t="s">
        <v>1525</v>
      </c>
      <c r="H136" s="148">
        <v>-38.01</v>
      </c>
      <c r="I136" s="149"/>
      <c r="L136" s="144"/>
      <c r="M136" s="150"/>
      <c r="T136" s="151"/>
      <c r="AT136" s="146" t="s">
        <v>156</v>
      </c>
      <c r="AU136" s="146" t="s">
        <v>83</v>
      </c>
      <c r="AV136" s="12" t="s">
        <v>83</v>
      </c>
      <c r="AW136" s="12" t="s">
        <v>30</v>
      </c>
      <c r="AX136" s="12" t="s">
        <v>73</v>
      </c>
      <c r="AY136" s="146" t="s">
        <v>147</v>
      </c>
    </row>
    <row r="137" spans="2:65" s="13" customFormat="1" ht="11.25">
      <c r="B137" s="152"/>
      <c r="D137" s="145" t="s">
        <v>156</v>
      </c>
      <c r="E137" s="153" t="s">
        <v>1</v>
      </c>
      <c r="F137" s="154" t="s">
        <v>166</v>
      </c>
      <c r="H137" s="155">
        <v>162.99</v>
      </c>
      <c r="I137" s="156"/>
      <c r="L137" s="152"/>
      <c r="M137" s="157"/>
      <c r="T137" s="158"/>
      <c r="AT137" s="153" t="s">
        <v>156</v>
      </c>
      <c r="AU137" s="153" t="s">
        <v>83</v>
      </c>
      <c r="AV137" s="13" t="s">
        <v>154</v>
      </c>
      <c r="AW137" s="13" t="s">
        <v>30</v>
      </c>
      <c r="AX137" s="13" t="s">
        <v>81</v>
      </c>
      <c r="AY137" s="153" t="s">
        <v>147</v>
      </c>
    </row>
    <row r="138" spans="2:65" s="1" customFormat="1" ht="33" customHeight="1">
      <c r="B138" s="31"/>
      <c r="C138" s="131" t="s">
        <v>167</v>
      </c>
      <c r="D138" s="131" t="s">
        <v>149</v>
      </c>
      <c r="E138" s="132" t="s">
        <v>1526</v>
      </c>
      <c r="F138" s="133" t="s">
        <v>1527</v>
      </c>
      <c r="G138" s="134" t="s">
        <v>187</v>
      </c>
      <c r="H138" s="135">
        <v>352.99</v>
      </c>
      <c r="I138" s="136"/>
      <c r="J138" s="137">
        <f>ROUND(I138*H138,2)</f>
        <v>0</v>
      </c>
      <c r="K138" s="133" t="s">
        <v>153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0.28999999999999998</v>
      </c>
      <c r="T138" s="141">
        <f>S138*H138</f>
        <v>102.36709999999999</v>
      </c>
      <c r="AR138" s="142" t="s">
        <v>154</v>
      </c>
      <c r="AT138" s="142" t="s">
        <v>149</v>
      </c>
      <c r="AU138" s="142" t="s">
        <v>83</v>
      </c>
      <c r="AY138" s="16" t="s">
        <v>147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154</v>
      </c>
      <c r="BM138" s="142" t="s">
        <v>1528</v>
      </c>
    </row>
    <row r="139" spans="2:65" s="12" customFormat="1" ht="22.5">
      <c r="B139" s="144"/>
      <c r="D139" s="145" t="s">
        <v>156</v>
      </c>
      <c r="E139" s="146" t="s">
        <v>1</v>
      </c>
      <c r="F139" s="147" t="s">
        <v>1529</v>
      </c>
      <c r="H139" s="148">
        <v>352.99</v>
      </c>
      <c r="I139" s="149"/>
      <c r="L139" s="144"/>
      <c r="M139" s="150"/>
      <c r="T139" s="151"/>
      <c r="AT139" s="146" t="s">
        <v>156</v>
      </c>
      <c r="AU139" s="146" t="s">
        <v>83</v>
      </c>
      <c r="AV139" s="12" t="s">
        <v>83</v>
      </c>
      <c r="AW139" s="12" t="s">
        <v>30</v>
      </c>
      <c r="AX139" s="12" t="s">
        <v>73</v>
      </c>
      <c r="AY139" s="146" t="s">
        <v>147</v>
      </c>
    </row>
    <row r="140" spans="2:65" s="13" customFormat="1" ht="11.25">
      <c r="B140" s="152"/>
      <c r="D140" s="145" t="s">
        <v>156</v>
      </c>
      <c r="E140" s="153" t="s">
        <v>1</v>
      </c>
      <c r="F140" s="154" t="s">
        <v>166</v>
      </c>
      <c r="H140" s="155">
        <v>352.99</v>
      </c>
      <c r="I140" s="156"/>
      <c r="L140" s="152"/>
      <c r="M140" s="157"/>
      <c r="T140" s="158"/>
      <c r="AT140" s="153" t="s">
        <v>156</v>
      </c>
      <c r="AU140" s="153" t="s">
        <v>83</v>
      </c>
      <c r="AV140" s="13" t="s">
        <v>154</v>
      </c>
      <c r="AW140" s="13" t="s">
        <v>30</v>
      </c>
      <c r="AX140" s="13" t="s">
        <v>81</v>
      </c>
      <c r="AY140" s="153" t="s">
        <v>147</v>
      </c>
    </row>
    <row r="141" spans="2:65" s="1" customFormat="1" ht="24.2" customHeight="1">
      <c r="B141" s="31"/>
      <c r="C141" s="131" t="s">
        <v>154</v>
      </c>
      <c r="D141" s="131" t="s">
        <v>149</v>
      </c>
      <c r="E141" s="132" t="s">
        <v>1530</v>
      </c>
      <c r="F141" s="133" t="s">
        <v>1531</v>
      </c>
      <c r="G141" s="134" t="s">
        <v>187</v>
      </c>
      <c r="H141" s="135">
        <v>702.08</v>
      </c>
      <c r="I141" s="136"/>
      <c r="J141" s="137">
        <f>ROUND(I141*H141,2)</f>
        <v>0</v>
      </c>
      <c r="K141" s="133" t="s">
        <v>153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0.57999999999999996</v>
      </c>
      <c r="T141" s="141">
        <f>S141*H141</f>
        <v>407.20639999999997</v>
      </c>
      <c r="AR141" s="142" t="s">
        <v>154</v>
      </c>
      <c r="AT141" s="142" t="s">
        <v>149</v>
      </c>
      <c r="AU141" s="142" t="s">
        <v>83</v>
      </c>
      <c r="AY141" s="16" t="s">
        <v>147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154</v>
      </c>
      <c r="BM141" s="142" t="s">
        <v>1532</v>
      </c>
    </row>
    <row r="142" spans="2:65" s="1" customFormat="1" ht="24.2" customHeight="1">
      <c r="B142" s="31"/>
      <c r="C142" s="131" t="s">
        <v>184</v>
      </c>
      <c r="D142" s="131" t="s">
        <v>149</v>
      </c>
      <c r="E142" s="132" t="s">
        <v>740</v>
      </c>
      <c r="F142" s="133" t="s">
        <v>741</v>
      </c>
      <c r="G142" s="134" t="s">
        <v>187</v>
      </c>
      <c r="H142" s="135">
        <v>149.15</v>
      </c>
      <c r="I142" s="136"/>
      <c r="J142" s="137">
        <f>ROUND(I142*H142,2)</f>
        <v>0</v>
      </c>
      <c r="K142" s="133" t="s">
        <v>153</v>
      </c>
      <c r="L142" s="31"/>
      <c r="M142" s="138" t="s">
        <v>1</v>
      </c>
      <c r="N142" s="139" t="s">
        <v>38</v>
      </c>
      <c r="P142" s="140">
        <f>O142*H142</f>
        <v>0</v>
      </c>
      <c r="Q142" s="140">
        <v>0</v>
      </c>
      <c r="R142" s="140">
        <f>Q142*H142</f>
        <v>0</v>
      </c>
      <c r="S142" s="140">
        <v>9.8000000000000004E-2</v>
      </c>
      <c r="T142" s="141">
        <f>S142*H142</f>
        <v>14.616700000000002</v>
      </c>
      <c r="AR142" s="142" t="s">
        <v>154</v>
      </c>
      <c r="AT142" s="142" t="s">
        <v>149</v>
      </c>
      <c r="AU142" s="142" t="s">
        <v>83</v>
      </c>
      <c r="AY142" s="16" t="s">
        <v>147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81</v>
      </c>
      <c r="BK142" s="143">
        <f>ROUND(I142*H142,2)</f>
        <v>0</v>
      </c>
      <c r="BL142" s="16" t="s">
        <v>154</v>
      </c>
      <c r="BM142" s="142" t="s">
        <v>1533</v>
      </c>
    </row>
    <row r="143" spans="2:65" s="12" customFormat="1" ht="11.25">
      <c r="B143" s="144"/>
      <c r="D143" s="145" t="s">
        <v>156</v>
      </c>
      <c r="E143" s="146" t="s">
        <v>1</v>
      </c>
      <c r="F143" s="147" t="s">
        <v>1534</v>
      </c>
      <c r="H143" s="148">
        <v>178</v>
      </c>
      <c r="I143" s="149"/>
      <c r="L143" s="144"/>
      <c r="M143" s="150"/>
      <c r="T143" s="151"/>
      <c r="AT143" s="146" t="s">
        <v>156</v>
      </c>
      <c r="AU143" s="146" t="s">
        <v>83</v>
      </c>
      <c r="AV143" s="12" t="s">
        <v>83</v>
      </c>
      <c r="AW143" s="12" t="s">
        <v>30</v>
      </c>
      <c r="AX143" s="12" t="s">
        <v>73</v>
      </c>
      <c r="AY143" s="146" t="s">
        <v>147</v>
      </c>
    </row>
    <row r="144" spans="2:65" s="12" customFormat="1" ht="11.25">
      <c r="B144" s="144"/>
      <c r="D144" s="145" t="s">
        <v>156</v>
      </c>
      <c r="E144" s="146" t="s">
        <v>1</v>
      </c>
      <c r="F144" s="147" t="s">
        <v>1535</v>
      </c>
      <c r="H144" s="148">
        <v>-28.85</v>
      </c>
      <c r="I144" s="149"/>
      <c r="L144" s="144"/>
      <c r="M144" s="150"/>
      <c r="T144" s="151"/>
      <c r="AT144" s="146" t="s">
        <v>156</v>
      </c>
      <c r="AU144" s="146" t="s">
        <v>83</v>
      </c>
      <c r="AV144" s="12" t="s">
        <v>83</v>
      </c>
      <c r="AW144" s="12" t="s">
        <v>30</v>
      </c>
      <c r="AX144" s="12" t="s">
        <v>73</v>
      </c>
      <c r="AY144" s="146" t="s">
        <v>147</v>
      </c>
    </row>
    <row r="145" spans="2:65" s="13" customFormat="1" ht="11.25">
      <c r="B145" s="152"/>
      <c r="D145" s="145" t="s">
        <v>156</v>
      </c>
      <c r="E145" s="153" t="s">
        <v>1</v>
      </c>
      <c r="F145" s="154" t="s">
        <v>166</v>
      </c>
      <c r="H145" s="155">
        <v>149.15</v>
      </c>
      <c r="I145" s="156"/>
      <c r="L145" s="152"/>
      <c r="M145" s="157"/>
      <c r="T145" s="158"/>
      <c r="AT145" s="153" t="s">
        <v>156</v>
      </c>
      <c r="AU145" s="153" t="s">
        <v>83</v>
      </c>
      <c r="AV145" s="13" t="s">
        <v>154</v>
      </c>
      <c r="AW145" s="13" t="s">
        <v>30</v>
      </c>
      <c r="AX145" s="13" t="s">
        <v>81</v>
      </c>
      <c r="AY145" s="153" t="s">
        <v>147</v>
      </c>
    </row>
    <row r="146" spans="2:65" s="1" customFormat="1" ht="24.2" customHeight="1">
      <c r="B146" s="31"/>
      <c r="C146" s="131" t="s">
        <v>191</v>
      </c>
      <c r="D146" s="131" t="s">
        <v>149</v>
      </c>
      <c r="E146" s="132" t="s">
        <v>1536</v>
      </c>
      <c r="F146" s="133" t="s">
        <v>1537</v>
      </c>
      <c r="G146" s="134" t="s">
        <v>187</v>
      </c>
      <c r="H146" s="135">
        <v>702.08</v>
      </c>
      <c r="I146" s="136"/>
      <c r="J146" s="137">
        <f>ROUND(I146*H146,2)</f>
        <v>0</v>
      </c>
      <c r="K146" s="133" t="s">
        <v>153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3.0000000000000001E-5</v>
      </c>
      <c r="R146" s="140">
        <f>Q146*H146</f>
        <v>2.1062400000000002E-2</v>
      </c>
      <c r="S146" s="140">
        <v>0.23</v>
      </c>
      <c r="T146" s="141">
        <f>S146*H146</f>
        <v>161.47840000000002</v>
      </c>
      <c r="AR146" s="142" t="s">
        <v>154</v>
      </c>
      <c r="AT146" s="142" t="s">
        <v>149</v>
      </c>
      <c r="AU146" s="142" t="s">
        <v>83</v>
      </c>
      <c r="AY146" s="16" t="s">
        <v>147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154</v>
      </c>
      <c r="BM146" s="142" t="s">
        <v>1538</v>
      </c>
    </row>
    <row r="147" spans="2:65" s="12" customFormat="1" ht="11.25">
      <c r="B147" s="144"/>
      <c r="D147" s="145" t="s">
        <v>156</v>
      </c>
      <c r="E147" s="146" t="s">
        <v>1</v>
      </c>
      <c r="F147" s="147" t="s">
        <v>1539</v>
      </c>
      <c r="H147" s="148">
        <v>1365</v>
      </c>
      <c r="I147" s="149"/>
      <c r="L147" s="144"/>
      <c r="M147" s="150"/>
      <c r="T147" s="151"/>
      <c r="AT147" s="146" t="s">
        <v>156</v>
      </c>
      <c r="AU147" s="146" t="s">
        <v>83</v>
      </c>
      <c r="AV147" s="12" t="s">
        <v>83</v>
      </c>
      <c r="AW147" s="12" t="s">
        <v>30</v>
      </c>
      <c r="AX147" s="12" t="s">
        <v>73</v>
      </c>
      <c r="AY147" s="146" t="s">
        <v>147</v>
      </c>
    </row>
    <row r="148" spans="2:65" s="12" customFormat="1" ht="11.25">
      <c r="B148" s="144"/>
      <c r="D148" s="145" t="s">
        <v>156</v>
      </c>
      <c r="E148" s="146" t="s">
        <v>1</v>
      </c>
      <c r="F148" s="147" t="s">
        <v>1540</v>
      </c>
      <c r="H148" s="148">
        <v>-662.92</v>
      </c>
      <c r="I148" s="149"/>
      <c r="L148" s="144"/>
      <c r="M148" s="150"/>
      <c r="T148" s="151"/>
      <c r="AT148" s="146" t="s">
        <v>156</v>
      </c>
      <c r="AU148" s="146" t="s">
        <v>83</v>
      </c>
      <c r="AV148" s="12" t="s">
        <v>83</v>
      </c>
      <c r="AW148" s="12" t="s">
        <v>30</v>
      </c>
      <c r="AX148" s="12" t="s">
        <v>73</v>
      </c>
      <c r="AY148" s="146" t="s">
        <v>147</v>
      </c>
    </row>
    <row r="149" spans="2:65" s="13" customFormat="1" ht="11.25">
      <c r="B149" s="152"/>
      <c r="D149" s="145" t="s">
        <v>156</v>
      </c>
      <c r="E149" s="153" t="s">
        <v>1</v>
      </c>
      <c r="F149" s="154" t="s">
        <v>166</v>
      </c>
      <c r="H149" s="155">
        <v>702.08</v>
      </c>
      <c r="I149" s="156"/>
      <c r="L149" s="152"/>
      <c r="M149" s="157"/>
      <c r="T149" s="158"/>
      <c r="AT149" s="153" t="s">
        <v>156</v>
      </c>
      <c r="AU149" s="153" t="s">
        <v>83</v>
      </c>
      <c r="AV149" s="13" t="s">
        <v>154</v>
      </c>
      <c r="AW149" s="13" t="s">
        <v>30</v>
      </c>
      <c r="AX149" s="13" t="s">
        <v>81</v>
      </c>
      <c r="AY149" s="153" t="s">
        <v>147</v>
      </c>
    </row>
    <row r="150" spans="2:65" s="1" customFormat="1" ht="24.2" customHeight="1">
      <c r="B150" s="31"/>
      <c r="C150" s="131" t="s">
        <v>195</v>
      </c>
      <c r="D150" s="131" t="s">
        <v>149</v>
      </c>
      <c r="E150" s="132" t="s">
        <v>548</v>
      </c>
      <c r="F150" s="133" t="s">
        <v>549</v>
      </c>
      <c r="G150" s="134" t="s">
        <v>187</v>
      </c>
      <c r="H150" s="135">
        <v>2730</v>
      </c>
      <c r="I150" s="136"/>
      <c r="J150" s="137">
        <f>ROUND(I150*H150,2)</f>
        <v>0</v>
      </c>
      <c r="K150" s="133" t="s">
        <v>153</v>
      </c>
      <c r="L150" s="31"/>
      <c r="M150" s="138" t="s">
        <v>1</v>
      </c>
      <c r="N150" s="139" t="s">
        <v>38</v>
      </c>
      <c r="P150" s="140">
        <f>O150*H150</f>
        <v>0</v>
      </c>
      <c r="Q150" s="140">
        <v>0</v>
      </c>
      <c r="R150" s="140">
        <f>Q150*H150</f>
        <v>0</v>
      </c>
      <c r="S150" s="140">
        <v>2.3E-2</v>
      </c>
      <c r="T150" s="141">
        <f>S150*H150</f>
        <v>62.79</v>
      </c>
      <c r="AR150" s="142" t="s">
        <v>154</v>
      </c>
      <c r="AT150" s="142" t="s">
        <v>149</v>
      </c>
      <c r="AU150" s="142" t="s">
        <v>83</v>
      </c>
      <c r="AY150" s="16" t="s">
        <v>147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154</v>
      </c>
      <c r="BM150" s="142" t="s">
        <v>1541</v>
      </c>
    </row>
    <row r="151" spans="2:65" s="12" customFormat="1" ht="11.25">
      <c r="B151" s="144"/>
      <c r="D151" s="145" t="s">
        <v>156</v>
      </c>
      <c r="E151" s="146" t="s">
        <v>1</v>
      </c>
      <c r="F151" s="147" t="s">
        <v>1542</v>
      </c>
      <c r="H151" s="148">
        <v>2730</v>
      </c>
      <c r="I151" s="149"/>
      <c r="L151" s="144"/>
      <c r="M151" s="150"/>
      <c r="T151" s="151"/>
      <c r="AT151" s="146" t="s">
        <v>156</v>
      </c>
      <c r="AU151" s="146" t="s">
        <v>83</v>
      </c>
      <c r="AV151" s="12" t="s">
        <v>83</v>
      </c>
      <c r="AW151" s="12" t="s">
        <v>30</v>
      </c>
      <c r="AX151" s="12" t="s">
        <v>73</v>
      </c>
      <c r="AY151" s="146" t="s">
        <v>147</v>
      </c>
    </row>
    <row r="152" spans="2:65" s="13" customFormat="1" ht="11.25">
      <c r="B152" s="152"/>
      <c r="D152" s="145" t="s">
        <v>156</v>
      </c>
      <c r="E152" s="153" t="s">
        <v>1</v>
      </c>
      <c r="F152" s="154" t="s">
        <v>166</v>
      </c>
      <c r="H152" s="155">
        <v>2730</v>
      </c>
      <c r="I152" s="156"/>
      <c r="L152" s="152"/>
      <c r="M152" s="157"/>
      <c r="T152" s="158"/>
      <c r="AT152" s="153" t="s">
        <v>156</v>
      </c>
      <c r="AU152" s="153" t="s">
        <v>83</v>
      </c>
      <c r="AV152" s="13" t="s">
        <v>154</v>
      </c>
      <c r="AW152" s="13" t="s">
        <v>30</v>
      </c>
      <c r="AX152" s="13" t="s">
        <v>81</v>
      </c>
      <c r="AY152" s="153" t="s">
        <v>147</v>
      </c>
    </row>
    <row r="153" spans="2:65" s="1" customFormat="1" ht="16.5" customHeight="1">
      <c r="B153" s="31"/>
      <c r="C153" s="131" t="s">
        <v>200</v>
      </c>
      <c r="D153" s="131" t="s">
        <v>149</v>
      </c>
      <c r="E153" s="132" t="s">
        <v>748</v>
      </c>
      <c r="F153" s="133" t="s">
        <v>749</v>
      </c>
      <c r="G153" s="134" t="s">
        <v>152</v>
      </c>
      <c r="H153" s="135">
        <v>174</v>
      </c>
      <c r="I153" s="136"/>
      <c r="J153" s="137">
        <f>ROUND(I153*H153,2)</f>
        <v>0</v>
      </c>
      <c r="K153" s="133" t="s">
        <v>153</v>
      </c>
      <c r="L153" s="31"/>
      <c r="M153" s="138" t="s">
        <v>1</v>
      </c>
      <c r="N153" s="139" t="s">
        <v>38</v>
      </c>
      <c r="P153" s="140">
        <f>O153*H153</f>
        <v>0</v>
      </c>
      <c r="Q153" s="140">
        <v>0</v>
      </c>
      <c r="R153" s="140">
        <f>Q153*H153</f>
        <v>0</v>
      </c>
      <c r="S153" s="140">
        <v>0.20499999999999999</v>
      </c>
      <c r="T153" s="141">
        <f>S153*H153</f>
        <v>35.669999999999995</v>
      </c>
      <c r="AR153" s="142" t="s">
        <v>154</v>
      </c>
      <c r="AT153" s="142" t="s">
        <v>149</v>
      </c>
      <c r="AU153" s="142" t="s">
        <v>83</v>
      </c>
      <c r="AY153" s="16" t="s">
        <v>147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81</v>
      </c>
      <c r="BK153" s="143">
        <f>ROUND(I153*H153,2)</f>
        <v>0</v>
      </c>
      <c r="BL153" s="16" t="s">
        <v>154</v>
      </c>
      <c r="BM153" s="142" t="s">
        <v>1543</v>
      </c>
    </row>
    <row r="154" spans="2:65" s="12" customFormat="1" ht="11.25">
      <c r="B154" s="144"/>
      <c r="D154" s="145" t="s">
        <v>156</v>
      </c>
      <c r="E154" s="146" t="s">
        <v>1</v>
      </c>
      <c r="F154" s="147" t="s">
        <v>1544</v>
      </c>
      <c r="H154" s="148">
        <v>220</v>
      </c>
      <c r="I154" s="149"/>
      <c r="L154" s="144"/>
      <c r="M154" s="150"/>
      <c r="T154" s="151"/>
      <c r="AT154" s="146" t="s">
        <v>156</v>
      </c>
      <c r="AU154" s="146" t="s">
        <v>83</v>
      </c>
      <c r="AV154" s="12" t="s">
        <v>83</v>
      </c>
      <c r="AW154" s="12" t="s">
        <v>30</v>
      </c>
      <c r="AX154" s="12" t="s">
        <v>73</v>
      </c>
      <c r="AY154" s="146" t="s">
        <v>147</v>
      </c>
    </row>
    <row r="155" spans="2:65" s="12" customFormat="1" ht="11.25">
      <c r="B155" s="144"/>
      <c r="D155" s="145" t="s">
        <v>156</v>
      </c>
      <c r="E155" s="146" t="s">
        <v>1</v>
      </c>
      <c r="F155" s="147" t="s">
        <v>1545</v>
      </c>
      <c r="H155" s="148">
        <v>-46</v>
      </c>
      <c r="I155" s="149"/>
      <c r="L155" s="144"/>
      <c r="M155" s="150"/>
      <c r="T155" s="151"/>
      <c r="AT155" s="146" t="s">
        <v>156</v>
      </c>
      <c r="AU155" s="146" t="s">
        <v>83</v>
      </c>
      <c r="AV155" s="12" t="s">
        <v>83</v>
      </c>
      <c r="AW155" s="12" t="s">
        <v>30</v>
      </c>
      <c r="AX155" s="12" t="s">
        <v>73</v>
      </c>
      <c r="AY155" s="146" t="s">
        <v>147</v>
      </c>
    </row>
    <row r="156" spans="2:65" s="13" customFormat="1" ht="11.25">
      <c r="B156" s="152"/>
      <c r="D156" s="145" t="s">
        <v>156</v>
      </c>
      <c r="E156" s="153" t="s">
        <v>1</v>
      </c>
      <c r="F156" s="154" t="s">
        <v>166</v>
      </c>
      <c r="H156" s="155">
        <v>174</v>
      </c>
      <c r="I156" s="156"/>
      <c r="L156" s="152"/>
      <c r="M156" s="157"/>
      <c r="T156" s="158"/>
      <c r="AT156" s="153" t="s">
        <v>156</v>
      </c>
      <c r="AU156" s="153" t="s">
        <v>83</v>
      </c>
      <c r="AV156" s="13" t="s">
        <v>154</v>
      </c>
      <c r="AW156" s="13" t="s">
        <v>30</v>
      </c>
      <c r="AX156" s="13" t="s">
        <v>81</v>
      </c>
      <c r="AY156" s="153" t="s">
        <v>147</v>
      </c>
    </row>
    <row r="157" spans="2:65" s="1" customFormat="1" ht="33" customHeight="1">
      <c r="B157" s="31"/>
      <c r="C157" s="131" t="s">
        <v>209</v>
      </c>
      <c r="D157" s="131" t="s">
        <v>149</v>
      </c>
      <c r="E157" s="132" t="s">
        <v>1546</v>
      </c>
      <c r="F157" s="133" t="s">
        <v>1547</v>
      </c>
      <c r="G157" s="134" t="s">
        <v>170</v>
      </c>
      <c r="H157" s="135">
        <v>740</v>
      </c>
      <c r="I157" s="136"/>
      <c r="J157" s="137">
        <f>ROUND(I157*H157,2)</f>
        <v>0</v>
      </c>
      <c r="K157" s="133" t="s">
        <v>153</v>
      </c>
      <c r="L157" s="31"/>
      <c r="M157" s="138" t="s">
        <v>1</v>
      </c>
      <c r="N157" s="139" t="s">
        <v>38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154</v>
      </c>
      <c r="AT157" s="142" t="s">
        <v>149</v>
      </c>
      <c r="AU157" s="142" t="s">
        <v>83</v>
      </c>
      <c r="AY157" s="16" t="s">
        <v>147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81</v>
      </c>
      <c r="BK157" s="143">
        <f>ROUND(I157*H157,2)</f>
        <v>0</v>
      </c>
      <c r="BL157" s="16" t="s">
        <v>154</v>
      </c>
      <c r="BM157" s="142" t="s">
        <v>1548</v>
      </c>
    </row>
    <row r="158" spans="2:65" s="1" customFormat="1" ht="37.9" customHeight="1">
      <c r="B158" s="31"/>
      <c r="C158" s="131" t="s">
        <v>205</v>
      </c>
      <c r="D158" s="131" t="s">
        <v>149</v>
      </c>
      <c r="E158" s="132" t="s">
        <v>196</v>
      </c>
      <c r="F158" s="133" t="s">
        <v>197</v>
      </c>
      <c r="G158" s="134" t="s">
        <v>170</v>
      </c>
      <c r="H158" s="135">
        <v>740</v>
      </c>
      <c r="I158" s="136"/>
      <c r="J158" s="137">
        <f>ROUND(I158*H158,2)</f>
        <v>0</v>
      </c>
      <c r="K158" s="133" t="s">
        <v>153</v>
      </c>
      <c r="L158" s="31"/>
      <c r="M158" s="138" t="s">
        <v>1</v>
      </c>
      <c r="N158" s="139" t="s">
        <v>38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154</v>
      </c>
      <c r="AT158" s="142" t="s">
        <v>149</v>
      </c>
      <c r="AU158" s="142" t="s">
        <v>83</v>
      </c>
      <c r="AY158" s="16" t="s">
        <v>147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81</v>
      </c>
      <c r="BK158" s="143">
        <f>ROUND(I158*H158,2)</f>
        <v>0</v>
      </c>
      <c r="BL158" s="16" t="s">
        <v>154</v>
      </c>
      <c r="BM158" s="142" t="s">
        <v>1549</v>
      </c>
    </row>
    <row r="159" spans="2:65" s="12" customFormat="1" ht="11.25">
      <c r="B159" s="144"/>
      <c r="D159" s="145" t="s">
        <v>156</v>
      </c>
      <c r="E159" s="146" t="s">
        <v>1</v>
      </c>
      <c r="F159" s="147" t="s">
        <v>1550</v>
      </c>
      <c r="H159" s="148">
        <v>740</v>
      </c>
      <c r="I159" s="149"/>
      <c r="L159" s="144"/>
      <c r="M159" s="150"/>
      <c r="T159" s="151"/>
      <c r="AT159" s="146" t="s">
        <v>156</v>
      </c>
      <c r="AU159" s="146" t="s">
        <v>83</v>
      </c>
      <c r="AV159" s="12" t="s">
        <v>83</v>
      </c>
      <c r="AW159" s="12" t="s">
        <v>30</v>
      </c>
      <c r="AX159" s="12" t="s">
        <v>73</v>
      </c>
      <c r="AY159" s="146" t="s">
        <v>147</v>
      </c>
    </row>
    <row r="160" spans="2:65" s="13" customFormat="1" ht="11.25">
      <c r="B160" s="152"/>
      <c r="D160" s="145" t="s">
        <v>156</v>
      </c>
      <c r="E160" s="153" t="s">
        <v>1</v>
      </c>
      <c r="F160" s="154" t="s">
        <v>166</v>
      </c>
      <c r="H160" s="155">
        <v>740</v>
      </c>
      <c r="I160" s="156"/>
      <c r="L160" s="152"/>
      <c r="M160" s="157"/>
      <c r="T160" s="158"/>
      <c r="AT160" s="153" t="s">
        <v>156</v>
      </c>
      <c r="AU160" s="153" t="s">
        <v>83</v>
      </c>
      <c r="AV160" s="13" t="s">
        <v>154</v>
      </c>
      <c r="AW160" s="13" t="s">
        <v>30</v>
      </c>
      <c r="AX160" s="13" t="s">
        <v>81</v>
      </c>
      <c r="AY160" s="153" t="s">
        <v>147</v>
      </c>
    </row>
    <row r="161" spans="2:65" s="1" customFormat="1" ht="37.9" customHeight="1">
      <c r="B161" s="31"/>
      <c r="C161" s="131" t="s">
        <v>215</v>
      </c>
      <c r="D161" s="131" t="s">
        <v>149</v>
      </c>
      <c r="E161" s="132" t="s">
        <v>201</v>
      </c>
      <c r="F161" s="133" t="s">
        <v>202</v>
      </c>
      <c r="G161" s="134" t="s">
        <v>170</v>
      </c>
      <c r="H161" s="135">
        <v>1480</v>
      </c>
      <c r="I161" s="136"/>
      <c r="J161" s="137">
        <f>ROUND(I161*H161,2)</f>
        <v>0</v>
      </c>
      <c r="K161" s="133" t="s">
        <v>153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154</v>
      </c>
      <c r="AT161" s="142" t="s">
        <v>149</v>
      </c>
      <c r="AU161" s="142" t="s">
        <v>83</v>
      </c>
      <c r="AY161" s="16" t="s">
        <v>147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154</v>
      </c>
      <c r="BM161" s="142" t="s">
        <v>1551</v>
      </c>
    </row>
    <row r="162" spans="2:65" s="12" customFormat="1" ht="11.25">
      <c r="B162" s="144"/>
      <c r="D162" s="145" t="s">
        <v>156</v>
      </c>
      <c r="E162" s="146" t="s">
        <v>1</v>
      </c>
      <c r="F162" s="147" t="s">
        <v>1552</v>
      </c>
      <c r="H162" s="148">
        <v>1480</v>
      </c>
      <c r="I162" s="149"/>
      <c r="L162" s="144"/>
      <c r="M162" s="150"/>
      <c r="T162" s="151"/>
      <c r="AT162" s="146" t="s">
        <v>156</v>
      </c>
      <c r="AU162" s="146" t="s">
        <v>83</v>
      </c>
      <c r="AV162" s="12" t="s">
        <v>83</v>
      </c>
      <c r="AW162" s="12" t="s">
        <v>30</v>
      </c>
      <c r="AX162" s="12" t="s">
        <v>73</v>
      </c>
      <c r="AY162" s="146" t="s">
        <v>147</v>
      </c>
    </row>
    <row r="163" spans="2:65" s="13" customFormat="1" ht="11.25">
      <c r="B163" s="152"/>
      <c r="D163" s="145" t="s">
        <v>156</v>
      </c>
      <c r="E163" s="153" t="s">
        <v>1</v>
      </c>
      <c r="F163" s="154" t="s">
        <v>166</v>
      </c>
      <c r="H163" s="155">
        <v>1480</v>
      </c>
      <c r="I163" s="156"/>
      <c r="L163" s="152"/>
      <c r="M163" s="157"/>
      <c r="T163" s="158"/>
      <c r="AT163" s="153" t="s">
        <v>156</v>
      </c>
      <c r="AU163" s="153" t="s">
        <v>83</v>
      </c>
      <c r="AV163" s="13" t="s">
        <v>154</v>
      </c>
      <c r="AW163" s="13" t="s">
        <v>30</v>
      </c>
      <c r="AX163" s="13" t="s">
        <v>81</v>
      </c>
      <c r="AY163" s="153" t="s">
        <v>147</v>
      </c>
    </row>
    <row r="164" spans="2:65" s="1" customFormat="1" ht="16.5" customHeight="1">
      <c r="B164" s="31"/>
      <c r="C164" s="131" t="s">
        <v>8</v>
      </c>
      <c r="D164" s="131" t="s">
        <v>149</v>
      </c>
      <c r="E164" s="132" t="s">
        <v>206</v>
      </c>
      <c r="F164" s="133" t="s">
        <v>207</v>
      </c>
      <c r="G164" s="134" t="s">
        <v>170</v>
      </c>
      <c r="H164" s="135">
        <v>740</v>
      </c>
      <c r="I164" s="136"/>
      <c r="J164" s="137">
        <f>ROUND(I164*H164,2)</f>
        <v>0</v>
      </c>
      <c r="K164" s="133" t="s">
        <v>153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154</v>
      </c>
      <c r="AT164" s="142" t="s">
        <v>149</v>
      </c>
      <c r="AU164" s="142" t="s">
        <v>83</v>
      </c>
      <c r="AY164" s="16" t="s">
        <v>147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154</v>
      </c>
      <c r="BM164" s="142" t="s">
        <v>1553</v>
      </c>
    </row>
    <row r="165" spans="2:65" s="1" customFormat="1" ht="44.25" customHeight="1">
      <c r="B165" s="31"/>
      <c r="C165" s="131" t="s">
        <v>228</v>
      </c>
      <c r="D165" s="131" t="s">
        <v>149</v>
      </c>
      <c r="E165" s="132" t="s">
        <v>597</v>
      </c>
      <c r="F165" s="133" t="s">
        <v>598</v>
      </c>
      <c r="G165" s="134" t="s">
        <v>212</v>
      </c>
      <c r="H165" s="135">
        <v>1170</v>
      </c>
      <c r="I165" s="136"/>
      <c r="J165" s="137">
        <f>ROUND(I165*H165,2)</f>
        <v>0</v>
      </c>
      <c r="K165" s="133" t="s">
        <v>153</v>
      </c>
      <c r="L165" s="31"/>
      <c r="M165" s="138" t="s">
        <v>1</v>
      </c>
      <c r="N165" s="139" t="s">
        <v>38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154</v>
      </c>
      <c r="AT165" s="142" t="s">
        <v>149</v>
      </c>
      <c r="AU165" s="142" t="s">
        <v>83</v>
      </c>
      <c r="AY165" s="16" t="s">
        <v>147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81</v>
      </c>
      <c r="BK165" s="143">
        <f>ROUND(I165*H165,2)</f>
        <v>0</v>
      </c>
      <c r="BL165" s="16" t="s">
        <v>154</v>
      </c>
      <c r="BM165" s="142" t="s">
        <v>1554</v>
      </c>
    </row>
    <row r="166" spans="2:65" s="12" customFormat="1" ht="11.25">
      <c r="B166" s="144"/>
      <c r="D166" s="145" t="s">
        <v>156</v>
      </c>
      <c r="E166" s="146" t="s">
        <v>1</v>
      </c>
      <c r="F166" s="147" t="s">
        <v>1555</v>
      </c>
      <c r="H166" s="148">
        <v>1170</v>
      </c>
      <c r="I166" s="149"/>
      <c r="L166" s="144"/>
      <c r="M166" s="150"/>
      <c r="T166" s="151"/>
      <c r="AT166" s="146" t="s">
        <v>156</v>
      </c>
      <c r="AU166" s="146" t="s">
        <v>83</v>
      </c>
      <c r="AV166" s="12" t="s">
        <v>83</v>
      </c>
      <c r="AW166" s="12" t="s">
        <v>30</v>
      </c>
      <c r="AX166" s="12" t="s">
        <v>73</v>
      </c>
      <c r="AY166" s="146" t="s">
        <v>147</v>
      </c>
    </row>
    <row r="167" spans="2:65" s="13" customFormat="1" ht="11.25">
      <c r="B167" s="152"/>
      <c r="D167" s="145" t="s">
        <v>156</v>
      </c>
      <c r="E167" s="153" t="s">
        <v>1</v>
      </c>
      <c r="F167" s="154" t="s">
        <v>166</v>
      </c>
      <c r="H167" s="155">
        <v>1170</v>
      </c>
      <c r="I167" s="156"/>
      <c r="L167" s="152"/>
      <c r="M167" s="157"/>
      <c r="T167" s="158"/>
      <c r="AT167" s="153" t="s">
        <v>156</v>
      </c>
      <c r="AU167" s="153" t="s">
        <v>83</v>
      </c>
      <c r="AV167" s="13" t="s">
        <v>154</v>
      </c>
      <c r="AW167" s="13" t="s">
        <v>30</v>
      </c>
      <c r="AX167" s="13" t="s">
        <v>81</v>
      </c>
      <c r="AY167" s="153" t="s">
        <v>147</v>
      </c>
    </row>
    <row r="168" spans="2:65" s="1" customFormat="1" ht="24.2" customHeight="1">
      <c r="B168" s="31"/>
      <c r="C168" s="131" t="s">
        <v>235</v>
      </c>
      <c r="D168" s="131" t="s">
        <v>149</v>
      </c>
      <c r="E168" s="132" t="s">
        <v>1556</v>
      </c>
      <c r="F168" s="133" t="s">
        <v>1557</v>
      </c>
      <c r="G168" s="134" t="s">
        <v>187</v>
      </c>
      <c r="H168" s="135">
        <v>1889</v>
      </c>
      <c r="I168" s="136"/>
      <c r="J168" s="137">
        <f>ROUND(I168*H168,2)</f>
        <v>0</v>
      </c>
      <c r="K168" s="133" t="s">
        <v>153</v>
      </c>
      <c r="L168" s="31"/>
      <c r="M168" s="138" t="s">
        <v>1</v>
      </c>
      <c r="N168" s="139" t="s">
        <v>38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154</v>
      </c>
      <c r="AT168" s="142" t="s">
        <v>149</v>
      </c>
      <c r="AU168" s="142" t="s">
        <v>83</v>
      </c>
      <c r="AY168" s="16" t="s">
        <v>147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81</v>
      </c>
      <c r="BK168" s="143">
        <f>ROUND(I168*H168,2)</f>
        <v>0</v>
      </c>
      <c r="BL168" s="16" t="s">
        <v>154</v>
      </c>
      <c r="BM168" s="142" t="s">
        <v>1558</v>
      </c>
    </row>
    <row r="169" spans="2:65" s="12" customFormat="1" ht="11.25">
      <c r="B169" s="144"/>
      <c r="D169" s="145" t="s">
        <v>156</v>
      </c>
      <c r="E169" s="146" t="s">
        <v>1</v>
      </c>
      <c r="F169" s="147" t="s">
        <v>1559</v>
      </c>
      <c r="H169" s="148">
        <v>1290</v>
      </c>
      <c r="I169" s="149"/>
      <c r="L169" s="144"/>
      <c r="M169" s="150"/>
      <c r="T169" s="151"/>
      <c r="AT169" s="146" t="s">
        <v>156</v>
      </c>
      <c r="AU169" s="146" t="s">
        <v>83</v>
      </c>
      <c r="AV169" s="12" t="s">
        <v>83</v>
      </c>
      <c r="AW169" s="12" t="s">
        <v>30</v>
      </c>
      <c r="AX169" s="12" t="s">
        <v>73</v>
      </c>
      <c r="AY169" s="146" t="s">
        <v>147</v>
      </c>
    </row>
    <row r="170" spans="2:65" s="12" customFormat="1" ht="11.25">
      <c r="B170" s="144"/>
      <c r="D170" s="145" t="s">
        <v>156</v>
      </c>
      <c r="E170" s="146" t="s">
        <v>1</v>
      </c>
      <c r="F170" s="147" t="s">
        <v>1560</v>
      </c>
      <c r="H170" s="148">
        <v>470</v>
      </c>
      <c r="I170" s="149"/>
      <c r="L170" s="144"/>
      <c r="M170" s="150"/>
      <c r="T170" s="151"/>
      <c r="AT170" s="146" t="s">
        <v>156</v>
      </c>
      <c r="AU170" s="146" t="s">
        <v>83</v>
      </c>
      <c r="AV170" s="12" t="s">
        <v>83</v>
      </c>
      <c r="AW170" s="12" t="s">
        <v>30</v>
      </c>
      <c r="AX170" s="12" t="s">
        <v>73</v>
      </c>
      <c r="AY170" s="146" t="s">
        <v>147</v>
      </c>
    </row>
    <row r="171" spans="2:65" s="12" customFormat="1" ht="11.25">
      <c r="B171" s="144"/>
      <c r="D171" s="145" t="s">
        <v>156</v>
      </c>
      <c r="E171" s="146" t="s">
        <v>1</v>
      </c>
      <c r="F171" s="147" t="s">
        <v>1561</v>
      </c>
      <c r="H171" s="148">
        <v>129</v>
      </c>
      <c r="I171" s="149"/>
      <c r="L171" s="144"/>
      <c r="M171" s="150"/>
      <c r="T171" s="151"/>
      <c r="AT171" s="146" t="s">
        <v>156</v>
      </c>
      <c r="AU171" s="146" t="s">
        <v>83</v>
      </c>
      <c r="AV171" s="12" t="s">
        <v>83</v>
      </c>
      <c r="AW171" s="12" t="s">
        <v>30</v>
      </c>
      <c r="AX171" s="12" t="s">
        <v>73</v>
      </c>
      <c r="AY171" s="146" t="s">
        <v>147</v>
      </c>
    </row>
    <row r="172" spans="2:65" s="13" customFormat="1" ht="11.25">
      <c r="B172" s="152"/>
      <c r="D172" s="145" t="s">
        <v>156</v>
      </c>
      <c r="E172" s="153" t="s">
        <v>1</v>
      </c>
      <c r="F172" s="154" t="s">
        <v>166</v>
      </c>
      <c r="H172" s="155">
        <v>1889</v>
      </c>
      <c r="I172" s="156"/>
      <c r="L172" s="152"/>
      <c r="M172" s="157"/>
      <c r="T172" s="158"/>
      <c r="AT172" s="153" t="s">
        <v>156</v>
      </c>
      <c r="AU172" s="153" t="s">
        <v>83</v>
      </c>
      <c r="AV172" s="13" t="s">
        <v>154</v>
      </c>
      <c r="AW172" s="13" t="s">
        <v>30</v>
      </c>
      <c r="AX172" s="13" t="s">
        <v>81</v>
      </c>
      <c r="AY172" s="153" t="s">
        <v>147</v>
      </c>
    </row>
    <row r="173" spans="2:65" s="11" customFormat="1" ht="22.9" customHeight="1">
      <c r="B173" s="119"/>
      <c r="D173" s="120" t="s">
        <v>72</v>
      </c>
      <c r="E173" s="129" t="s">
        <v>83</v>
      </c>
      <c r="F173" s="129" t="s">
        <v>910</v>
      </c>
      <c r="I173" s="122"/>
      <c r="J173" s="130">
        <f>BK173</f>
        <v>0</v>
      </c>
      <c r="L173" s="119"/>
      <c r="M173" s="124"/>
      <c r="P173" s="125">
        <f>SUM(P174:P176)</f>
        <v>0</v>
      </c>
      <c r="R173" s="125">
        <f>SUM(R174:R176)</f>
        <v>4.0425000000000003E-2</v>
      </c>
      <c r="T173" s="126">
        <f>SUM(T174:T176)</f>
        <v>0</v>
      </c>
      <c r="AR173" s="120" t="s">
        <v>81</v>
      </c>
      <c r="AT173" s="127" t="s">
        <v>72</v>
      </c>
      <c r="AU173" s="127" t="s">
        <v>81</v>
      </c>
      <c r="AY173" s="120" t="s">
        <v>147</v>
      </c>
      <c r="BK173" s="128">
        <f>SUM(BK174:BK176)</f>
        <v>0</v>
      </c>
    </row>
    <row r="174" spans="2:65" s="1" customFormat="1" ht="24.2" customHeight="1">
      <c r="B174" s="31"/>
      <c r="C174" s="131" t="s">
        <v>241</v>
      </c>
      <c r="D174" s="131" t="s">
        <v>149</v>
      </c>
      <c r="E174" s="132" t="s">
        <v>1562</v>
      </c>
      <c r="F174" s="133" t="s">
        <v>1563</v>
      </c>
      <c r="G174" s="134" t="s">
        <v>152</v>
      </c>
      <c r="H174" s="135">
        <v>70</v>
      </c>
      <c r="I174" s="136"/>
      <c r="J174" s="137">
        <f>ROUND(I174*H174,2)</f>
        <v>0</v>
      </c>
      <c r="K174" s="133" t="s">
        <v>153</v>
      </c>
      <c r="L174" s="31"/>
      <c r="M174" s="138" t="s">
        <v>1</v>
      </c>
      <c r="N174" s="139" t="s">
        <v>38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154</v>
      </c>
      <c r="AT174" s="142" t="s">
        <v>149</v>
      </c>
      <c r="AU174" s="142" t="s">
        <v>83</v>
      </c>
      <c r="AY174" s="16" t="s">
        <v>147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81</v>
      </c>
      <c r="BK174" s="143">
        <f>ROUND(I174*H174,2)</f>
        <v>0</v>
      </c>
      <c r="BL174" s="16" t="s">
        <v>154</v>
      </c>
      <c r="BM174" s="142" t="s">
        <v>1564</v>
      </c>
    </row>
    <row r="175" spans="2:65" s="1" customFormat="1" ht="24.2" customHeight="1">
      <c r="B175" s="31"/>
      <c r="C175" s="165" t="s">
        <v>250</v>
      </c>
      <c r="D175" s="165" t="s">
        <v>223</v>
      </c>
      <c r="E175" s="166" t="s">
        <v>1565</v>
      </c>
      <c r="F175" s="167" t="s">
        <v>1566</v>
      </c>
      <c r="G175" s="168" t="s">
        <v>152</v>
      </c>
      <c r="H175" s="169">
        <v>73.5</v>
      </c>
      <c r="I175" s="170"/>
      <c r="J175" s="171">
        <f>ROUND(I175*H175,2)</f>
        <v>0</v>
      </c>
      <c r="K175" s="167" t="s">
        <v>153</v>
      </c>
      <c r="L175" s="172"/>
      <c r="M175" s="173" t="s">
        <v>1</v>
      </c>
      <c r="N175" s="174" t="s">
        <v>38</v>
      </c>
      <c r="P175" s="140">
        <f>O175*H175</f>
        <v>0</v>
      </c>
      <c r="Q175" s="140">
        <v>5.5000000000000003E-4</v>
      </c>
      <c r="R175" s="140">
        <f>Q175*H175</f>
        <v>4.0425000000000003E-2</v>
      </c>
      <c r="S175" s="140">
        <v>0</v>
      </c>
      <c r="T175" s="141">
        <f>S175*H175</f>
        <v>0</v>
      </c>
      <c r="AR175" s="142" t="s">
        <v>200</v>
      </c>
      <c r="AT175" s="142" t="s">
        <v>223</v>
      </c>
      <c r="AU175" s="142" t="s">
        <v>83</v>
      </c>
      <c r="AY175" s="16" t="s">
        <v>147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154</v>
      </c>
      <c r="BM175" s="142" t="s">
        <v>1567</v>
      </c>
    </row>
    <row r="176" spans="2:65" s="12" customFormat="1" ht="11.25">
      <c r="B176" s="144"/>
      <c r="D176" s="145" t="s">
        <v>156</v>
      </c>
      <c r="F176" s="147" t="s">
        <v>1568</v>
      </c>
      <c r="H176" s="148">
        <v>73.5</v>
      </c>
      <c r="I176" s="149"/>
      <c r="L176" s="144"/>
      <c r="M176" s="150"/>
      <c r="T176" s="151"/>
      <c r="AT176" s="146" t="s">
        <v>156</v>
      </c>
      <c r="AU176" s="146" t="s">
        <v>83</v>
      </c>
      <c r="AV176" s="12" t="s">
        <v>83</v>
      </c>
      <c r="AW176" s="12" t="s">
        <v>4</v>
      </c>
      <c r="AX176" s="12" t="s">
        <v>81</v>
      </c>
      <c r="AY176" s="146" t="s">
        <v>147</v>
      </c>
    </row>
    <row r="177" spans="2:65" s="11" customFormat="1" ht="22.9" customHeight="1">
      <c r="B177" s="119"/>
      <c r="D177" s="120" t="s">
        <v>72</v>
      </c>
      <c r="E177" s="129" t="s">
        <v>184</v>
      </c>
      <c r="F177" s="129" t="s">
        <v>552</v>
      </c>
      <c r="I177" s="122"/>
      <c r="J177" s="130">
        <f>BK177</f>
        <v>0</v>
      </c>
      <c r="L177" s="119"/>
      <c r="M177" s="124"/>
      <c r="P177" s="125">
        <f>SUM(P178:P226)</f>
        <v>0</v>
      </c>
      <c r="R177" s="125">
        <f>SUM(R178:R226)</f>
        <v>135.76482080000002</v>
      </c>
      <c r="T177" s="126">
        <f>SUM(T178:T226)</f>
        <v>0</v>
      </c>
      <c r="AR177" s="120" t="s">
        <v>81</v>
      </c>
      <c r="AT177" s="127" t="s">
        <v>72</v>
      </c>
      <c r="AU177" s="127" t="s">
        <v>81</v>
      </c>
      <c r="AY177" s="120" t="s">
        <v>147</v>
      </c>
      <c r="BK177" s="128">
        <f>SUM(BK178:BK226)</f>
        <v>0</v>
      </c>
    </row>
    <row r="178" spans="2:65" s="1" customFormat="1" ht="24.2" customHeight="1">
      <c r="B178" s="31"/>
      <c r="C178" s="131" t="s">
        <v>256</v>
      </c>
      <c r="D178" s="131" t="s">
        <v>149</v>
      </c>
      <c r="E178" s="132" t="s">
        <v>553</v>
      </c>
      <c r="F178" s="133" t="s">
        <v>554</v>
      </c>
      <c r="G178" s="134" t="s">
        <v>187</v>
      </c>
      <c r="H178" s="135">
        <v>1375.39</v>
      </c>
      <c r="I178" s="136"/>
      <c r="J178" s="137">
        <f>ROUND(I178*H178,2)</f>
        <v>0</v>
      </c>
      <c r="K178" s="133" t="s">
        <v>1</v>
      </c>
      <c r="L178" s="31"/>
      <c r="M178" s="138" t="s">
        <v>1</v>
      </c>
      <c r="N178" s="139" t="s">
        <v>38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154</v>
      </c>
      <c r="AT178" s="142" t="s">
        <v>149</v>
      </c>
      <c r="AU178" s="142" t="s">
        <v>83</v>
      </c>
      <c r="AY178" s="16" t="s">
        <v>147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154</v>
      </c>
      <c r="BM178" s="142" t="s">
        <v>1569</v>
      </c>
    </row>
    <row r="179" spans="2:65" s="12" customFormat="1" ht="11.25">
      <c r="B179" s="144"/>
      <c r="D179" s="145" t="s">
        <v>156</v>
      </c>
      <c r="E179" s="146" t="s">
        <v>1</v>
      </c>
      <c r="F179" s="147" t="s">
        <v>1559</v>
      </c>
      <c r="H179" s="148">
        <v>1290</v>
      </c>
      <c r="I179" s="149"/>
      <c r="L179" s="144"/>
      <c r="M179" s="150"/>
      <c r="T179" s="151"/>
      <c r="AT179" s="146" t="s">
        <v>156</v>
      </c>
      <c r="AU179" s="146" t="s">
        <v>83</v>
      </c>
      <c r="AV179" s="12" t="s">
        <v>83</v>
      </c>
      <c r="AW179" s="12" t="s">
        <v>30</v>
      </c>
      <c r="AX179" s="12" t="s">
        <v>73</v>
      </c>
      <c r="AY179" s="146" t="s">
        <v>147</v>
      </c>
    </row>
    <row r="180" spans="2:65" s="12" customFormat="1" ht="11.25">
      <c r="B180" s="144"/>
      <c r="D180" s="145" t="s">
        <v>156</v>
      </c>
      <c r="E180" s="146" t="s">
        <v>1</v>
      </c>
      <c r="F180" s="147" t="s">
        <v>1560</v>
      </c>
      <c r="H180" s="148">
        <v>470</v>
      </c>
      <c r="I180" s="149"/>
      <c r="L180" s="144"/>
      <c r="M180" s="150"/>
      <c r="T180" s="151"/>
      <c r="AT180" s="146" t="s">
        <v>156</v>
      </c>
      <c r="AU180" s="146" t="s">
        <v>83</v>
      </c>
      <c r="AV180" s="12" t="s">
        <v>83</v>
      </c>
      <c r="AW180" s="12" t="s">
        <v>30</v>
      </c>
      <c r="AX180" s="12" t="s">
        <v>73</v>
      </c>
      <c r="AY180" s="146" t="s">
        <v>147</v>
      </c>
    </row>
    <row r="181" spans="2:65" s="12" customFormat="1" ht="11.25">
      <c r="B181" s="144"/>
      <c r="D181" s="145" t="s">
        <v>156</v>
      </c>
      <c r="E181" s="146" t="s">
        <v>1</v>
      </c>
      <c r="F181" s="147" t="s">
        <v>1561</v>
      </c>
      <c r="H181" s="148">
        <v>129</v>
      </c>
      <c r="I181" s="149"/>
      <c r="L181" s="144"/>
      <c r="M181" s="150"/>
      <c r="T181" s="151"/>
      <c r="AT181" s="146" t="s">
        <v>156</v>
      </c>
      <c r="AU181" s="146" t="s">
        <v>83</v>
      </c>
      <c r="AV181" s="12" t="s">
        <v>83</v>
      </c>
      <c r="AW181" s="12" t="s">
        <v>30</v>
      </c>
      <c r="AX181" s="12" t="s">
        <v>73</v>
      </c>
      <c r="AY181" s="146" t="s">
        <v>147</v>
      </c>
    </row>
    <row r="182" spans="2:65" s="12" customFormat="1" ht="11.25">
      <c r="B182" s="144"/>
      <c r="D182" s="145" t="s">
        <v>156</v>
      </c>
      <c r="E182" s="146" t="s">
        <v>1</v>
      </c>
      <c r="F182" s="147" t="s">
        <v>1570</v>
      </c>
      <c r="H182" s="148">
        <v>-513.61</v>
      </c>
      <c r="I182" s="149"/>
      <c r="L182" s="144"/>
      <c r="M182" s="150"/>
      <c r="T182" s="151"/>
      <c r="AT182" s="146" t="s">
        <v>156</v>
      </c>
      <c r="AU182" s="146" t="s">
        <v>83</v>
      </c>
      <c r="AV182" s="12" t="s">
        <v>83</v>
      </c>
      <c r="AW182" s="12" t="s">
        <v>30</v>
      </c>
      <c r="AX182" s="12" t="s">
        <v>73</v>
      </c>
      <c r="AY182" s="146" t="s">
        <v>147</v>
      </c>
    </row>
    <row r="183" spans="2:65" s="13" customFormat="1" ht="11.25">
      <c r="B183" s="152"/>
      <c r="D183" s="145" t="s">
        <v>156</v>
      </c>
      <c r="E183" s="153" t="s">
        <v>1</v>
      </c>
      <c r="F183" s="154" t="s">
        <v>166</v>
      </c>
      <c r="H183" s="155">
        <v>1375.3899999999999</v>
      </c>
      <c r="I183" s="156"/>
      <c r="L183" s="152"/>
      <c r="M183" s="157"/>
      <c r="T183" s="158"/>
      <c r="AT183" s="153" t="s">
        <v>156</v>
      </c>
      <c r="AU183" s="153" t="s">
        <v>83</v>
      </c>
      <c r="AV183" s="13" t="s">
        <v>154</v>
      </c>
      <c r="AW183" s="13" t="s">
        <v>30</v>
      </c>
      <c r="AX183" s="13" t="s">
        <v>81</v>
      </c>
      <c r="AY183" s="153" t="s">
        <v>147</v>
      </c>
    </row>
    <row r="184" spans="2:65" s="1" customFormat="1" ht="24.2" customHeight="1">
      <c r="B184" s="31"/>
      <c r="C184" s="131" t="s">
        <v>261</v>
      </c>
      <c r="D184" s="131" t="s">
        <v>149</v>
      </c>
      <c r="E184" s="132" t="s">
        <v>557</v>
      </c>
      <c r="F184" s="133" t="s">
        <v>558</v>
      </c>
      <c r="G184" s="134" t="s">
        <v>187</v>
      </c>
      <c r="H184" s="135">
        <v>824.88</v>
      </c>
      <c r="I184" s="136"/>
      <c r="J184" s="137">
        <f>ROUND(I184*H184,2)</f>
        <v>0</v>
      </c>
      <c r="K184" s="133" t="s">
        <v>1</v>
      </c>
      <c r="L184" s="31"/>
      <c r="M184" s="138" t="s">
        <v>1</v>
      </c>
      <c r="N184" s="139" t="s">
        <v>38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154</v>
      </c>
      <c r="AT184" s="142" t="s">
        <v>149</v>
      </c>
      <c r="AU184" s="142" t="s">
        <v>83</v>
      </c>
      <c r="AY184" s="16" t="s">
        <v>147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81</v>
      </c>
      <c r="BK184" s="143">
        <f>ROUND(I184*H184,2)</f>
        <v>0</v>
      </c>
      <c r="BL184" s="16" t="s">
        <v>154</v>
      </c>
      <c r="BM184" s="142" t="s">
        <v>1571</v>
      </c>
    </row>
    <row r="185" spans="2:65" s="12" customFormat="1" ht="11.25">
      <c r="B185" s="144"/>
      <c r="D185" s="145" t="s">
        <v>156</v>
      </c>
      <c r="E185" s="146" t="s">
        <v>1</v>
      </c>
      <c r="F185" s="147" t="s">
        <v>1559</v>
      </c>
      <c r="H185" s="148">
        <v>1290</v>
      </c>
      <c r="I185" s="149"/>
      <c r="L185" s="144"/>
      <c r="M185" s="150"/>
      <c r="T185" s="151"/>
      <c r="AT185" s="146" t="s">
        <v>156</v>
      </c>
      <c r="AU185" s="146" t="s">
        <v>83</v>
      </c>
      <c r="AV185" s="12" t="s">
        <v>83</v>
      </c>
      <c r="AW185" s="12" t="s">
        <v>30</v>
      </c>
      <c r="AX185" s="12" t="s">
        <v>73</v>
      </c>
      <c r="AY185" s="146" t="s">
        <v>147</v>
      </c>
    </row>
    <row r="186" spans="2:65" s="12" customFormat="1" ht="11.25">
      <c r="B186" s="144"/>
      <c r="D186" s="145" t="s">
        <v>156</v>
      </c>
      <c r="E186" s="146" t="s">
        <v>1</v>
      </c>
      <c r="F186" s="147" t="s">
        <v>1572</v>
      </c>
      <c r="H186" s="148">
        <v>-465.12</v>
      </c>
      <c r="I186" s="149"/>
      <c r="L186" s="144"/>
      <c r="M186" s="150"/>
      <c r="T186" s="151"/>
      <c r="AT186" s="146" t="s">
        <v>156</v>
      </c>
      <c r="AU186" s="146" t="s">
        <v>83</v>
      </c>
      <c r="AV186" s="12" t="s">
        <v>83</v>
      </c>
      <c r="AW186" s="12" t="s">
        <v>30</v>
      </c>
      <c r="AX186" s="12" t="s">
        <v>73</v>
      </c>
      <c r="AY186" s="146" t="s">
        <v>147</v>
      </c>
    </row>
    <row r="187" spans="2:65" s="13" customFormat="1" ht="11.25">
      <c r="B187" s="152"/>
      <c r="D187" s="145" t="s">
        <v>156</v>
      </c>
      <c r="E187" s="153" t="s">
        <v>1</v>
      </c>
      <c r="F187" s="154" t="s">
        <v>166</v>
      </c>
      <c r="H187" s="155">
        <v>824.88</v>
      </c>
      <c r="I187" s="156"/>
      <c r="L187" s="152"/>
      <c r="M187" s="157"/>
      <c r="T187" s="158"/>
      <c r="AT187" s="153" t="s">
        <v>156</v>
      </c>
      <c r="AU187" s="153" t="s">
        <v>83</v>
      </c>
      <c r="AV187" s="13" t="s">
        <v>154</v>
      </c>
      <c r="AW187" s="13" t="s">
        <v>30</v>
      </c>
      <c r="AX187" s="13" t="s">
        <v>81</v>
      </c>
      <c r="AY187" s="153" t="s">
        <v>147</v>
      </c>
    </row>
    <row r="188" spans="2:65" s="1" customFormat="1" ht="24.2" customHeight="1">
      <c r="B188" s="31"/>
      <c r="C188" s="131" t="s">
        <v>266</v>
      </c>
      <c r="D188" s="131" t="s">
        <v>149</v>
      </c>
      <c r="E188" s="132" t="s">
        <v>758</v>
      </c>
      <c r="F188" s="133" t="s">
        <v>759</v>
      </c>
      <c r="G188" s="134" t="s">
        <v>187</v>
      </c>
      <c r="H188" s="135">
        <v>122.59</v>
      </c>
      <c r="I188" s="136"/>
      <c r="J188" s="137">
        <f>ROUND(I188*H188,2)</f>
        <v>0</v>
      </c>
      <c r="K188" s="133" t="s">
        <v>153</v>
      </c>
      <c r="L188" s="31"/>
      <c r="M188" s="138" t="s">
        <v>1</v>
      </c>
      <c r="N188" s="139" t="s">
        <v>38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154</v>
      </c>
      <c r="AT188" s="142" t="s">
        <v>149</v>
      </c>
      <c r="AU188" s="142" t="s">
        <v>83</v>
      </c>
      <c r="AY188" s="16" t="s">
        <v>147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81</v>
      </c>
      <c r="BK188" s="143">
        <f>ROUND(I188*H188,2)</f>
        <v>0</v>
      </c>
      <c r="BL188" s="16" t="s">
        <v>154</v>
      </c>
      <c r="BM188" s="142" t="s">
        <v>1573</v>
      </c>
    </row>
    <row r="189" spans="2:65" s="12" customFormat="1" ht="11.25">
      <c r="B189" s="144"/>
      <c r="D189" s="145" t="s">
        <v>156</v>
      </c>
      <c r="E189" s="146" t="s">
        <v>1</v>
      </c>
      <c r="F189" s="147" t="s">
        <v>1561</v>
      </c>
      <c r="H189" s="148">
        <v>129</v>
      </c>
      <c r="I189" s="149"/>
      <c r="L189" s="144"/>
      <c r="M189" s="150"/>
      <c r="T189" s="151"/>
      <c r="AT189" s="146" t="s">
        <v>156</v>
      </c>
      <c r="AU189" s="146" t="s">
        <v>83</v>
      </c>
      <c r="AV189" s="12" t="s">
        <v>83</v>
      </c>
      <c r="AW189" s="12" t="s">
        <v>30</v>
      </c>
      <c r="AX189" s="12" t="s">
        <v>73</v>
      </c>
      <c r="AY189" s="146" t="s">
        <v>147</v>
      </c>
    </row>
    <row r="190" spans="2:65" s="12" customFormat="1" ht="11.25">
      <c r="B190" s="144"/>
      <c r="D190" s="145" t="s">
        <v>156</v>
      </c>
      <c r="E190" s="146" t="s">
        <v>1</v>
      </c>
      <c r="F190" s="147" t="s">
        <v>1574</v>
      </c>
      <c r="H190" s="148">
        <v>-6.41</v>
      </c>
      <c r="I190" s="149"/>
      <c r="L190" s="144"/>
      <c r="M190" s="150"/>
      <c r="T190" s="151"/>
      <c r="AT190" s="146" t="s">
        <v>156</v>
      </c>
      <c r="AU190" s="146" t="s">
        <v>83</v>
      </c>
      <c r="AV190" s="12" t="s">
        <v>83</v>
      </c>
      <c r="AW190" s="12" t="s">
        <v>30</v>
      </c>
      <c r="AX190" s="12" t="s">
        <v>73</v>
      </c>
      <c r="AY190" s="146" t="s">
        <v>147</v>
      </c>
    </row>
    <row r="191" spans="2:65" s="13" customFormat="1" ht="11.25">
      <c r="B191" s="152"/>
      <c r="D191" s="145" t="s">
        <v>156</v>
      </c>
      <c r="E191" s="153" t="s">
        <v>1</v>
      </c>
      <c r="F191" s="154" t="s">
        <v>166</v>
      </c>
      <c r="H191" s="155">
        <v>122.59</v>
      </c>
      <c r="I191" s="156"/>
      <c r="L191" s="152"/>
      <c r="M191" s="157"/>
      <c r="T191" s="158"/>
      <c r="AT191" s="153" t="s">
        <v>156</v>
      </c>
      <c r="AU191" s="153" t="s">
        <v>83</v>
      </c>
      <c r="AV191" s="13" t="s">
        <v>154</v>
      </c>
      <c r="AW191" s="13" t="s">
        <v>30</v>
      </c>
      <c r="AX191" s="13" t="s">
        <v>81</v>
      </c>
      <c r="AY191" s="153" t="s">
        <v>147</v>
      </c>
    </row>
    <row r="192" spans="2:65" s="1" customFormat="1" ht="24.2" customHeight="1">
      <c r="B192" s="31"/>
      <c r="C192" s="131" t="s">
        <v>271</v>
      </c>
      <c r="D192" s="131" t="s">
        <v>149</v>
      </c>
      <c r="E192" s="132" t="s">
        <v>560</v>
      </c>
      <c r="F192" s="133" t="s">
        <v>561</v>
      </c>
      <c r="G192" s="134" t="s">
        <v>187</v>
      </c>
      <c r="H192" s="135">
        <v>634.44000000000005</v>
      </c>
      <c r="I192" s="136"/>
      <c r="J192" s="137">
        <f>ROUND(I192*H192,2)</f>
        <v>0</v>
      </c>
      <c r="K192" s="133" t="s">
        <v>1</v>
      </c>
      <c r="L192" s="31"/>
      <c r="M192" s="138" t="s">
        <v>1</v>
      </c>
      <c r="N192" s="139" t="s">
        <v>38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154</v>
      </c>
      <c r="AT192" s="142" t="s">
        <v>149</v>
      </c>
      <c r="AU192" s="142" t="s">
        <v>83</v>
      </c>
      <c r="AY192" s="16" t="s">
        <v>147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81</v>
      </c>
      <c r="BK192" s="143">
        <f>ROUND(I192*H192,2)</f>
        <v>0</v>
      </c>
      <c r="BL192" s="16" t="s">
        <v>154</v>
      </c>
      <c r="BM192" s="142" t="s">
        <v>1575</v>
      </c>
    </row>
    <row r="193" spans="2:65" s="12" customFormat="1" ht="11.25">
      <c r="B193" s="144"/>
      <c r="D193" s="145" t="s">
        <v>156</v>
      </c>
      <c r="E193" s="146" t="s">
        <v>1</v>
      </c>
      <c r="F193" s="147" t="s">
        <v>1576</v>
      </c>
      <c r="H193" s="148">
        <v>1290</v>
      </c>
      <c r="I193" s="149"/>
      <c r="L193" s="144"/>
      <c r="M193" s="150"/>
      <c r="T193" s="151"/>
      <c r="AT193" s="146" t="s">
        <v>156</v>
      </c>
      <c r="AU193" s="146" t="s">
        <v>83</v>
      </c>
      <c r="AV193" s="12" t="s">
        <v>83</v>
      </c>
      <c r="AW193" s="12" t="s">
        <v>30</v>
      </c>
      <c r="AX193" s="12" t="s">
        <v>73</v>
      </c>
      <c r="AY193" s="146" t="s">
        <v>147</v>
      </c>
    </row>
    <row r="194" spans="2:65" s="12" customFormat="1" ht="11.25">
      <c r="B194" s="144"/>
      <c r="D194" s="145" t="s">
        <v>156</v>
      </c>
      <c r="E194" s="146" t="s">
        <v>1</v>
      </c>
      <c r="F194" s="147" t="s">
        <v>1577</v>
      </c>
      <c r="H194" s="148">
        <v>-655.56</v>
      </c>
      <c r="I194" s="149"/>
      <c r="L194" s="144"/>
      <c r="M194" s="150"/>
      <c r="T194" s="151"/>
      <c r="AT194" s="146" t="s">
        <v>156</v>
      </c>
      <c r="AU194" s="146" t="s">
        <v>83</v>
      </c>
      <c r="AV194" s="12" t="s">
        <v>83</v>
      </c>
      <c r="AW194" s="12" t="s">
        <v>30</v>
      </c>
      <c r="AX194" s="12" t="s">
        <v>73</v>
      </c>
      <c r="AY194" s="146" t="s">
        <v>147</v>
      </c>
    </row>
    <row r="195" spans="2:65" s="13" customFormat="1" ht="11.25">
      <c r="B195" s="152"/>
      <c r="D195" s="145" t="s">
        <v>156</v>
      </c>
      <c r="E195" s="153" t="s">
        <v>1</v>
      </c>
      <c r="F195" s="154" t="s">
        <v>166</v>
      </c>
      <c r="H195" s="155">
        <v>634.44000000000005</v>
      </c>
      <c r="I195" s="156"/>
      <c r="L195" s="152"/>
      <c r="M195" s="157"/>
      <c r="T195" s="158"/>
      <c r="AT195" s="153" t="s">
        <v>156</v>
      </c>
      <c r="AU195" s="153" t="s">
        <v>83</v>
      </c>
      <c r="AV195" s="13" t="s">
        <v>154</v>
      </c>
      <c r="AW195" s="13" t="s">
        <v>30</v>
      </c>
      <c r="AX195" s="13" t="s">
        <v>81</v>
      </c>
      <c r="AY195" s="153" t="s">
        <v>147</v>
      </c>
    </row>
    <row r="196" spans="2:65" s="1" customFormat="1" ht="24.2" customHeight="1">
      <c r="B196" s="31"/>
      <c r="C196" s="131" t="s">
        <v>7</v>
      </c>
      <c r="D196" s="131" t="s">
        <v>149</v>
      </c>
      <c r="E196" s="132" t="s">
        <v>564</v>
      </c>
      <c r="F196" s="133" t="s">
        <v>565</v>
      </c>
      <c r="G196" s="134" t="s">
        <v>187</v>
      </c>
      <c r="H196" s="135">
        <v>634.44000000000005</v>
      </c>
      <c r="I196" s="136"/>
      <c r="J196" s="137">
        <f>ROUND(I196*H196,2)</f>
        <v>0</v>
      </c>
      <c r="K196" s="133" t="s">
        <v>153</v>
      </c>
      <c r="L196" s="31"/>
      <c r="M196" s="138" t="s">
        <v>1</v>
      </c>
      <c r="N196" s="139" t="s">
        <v>38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154</v>
      </c>
      <c r="AT196" s="142" t="s">
        <v>149</v>
      </c>
      <c r="AU196" s="142" t="s">
        <v>83</v>
      </c>
      <c r="AY196" s="16" t="s">
        <v>147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81</v>
      </c>
      <c r="BK196" s="143">
        <f>ROUND(I196*H196,2)</f>
        <v>0</v>
      </c>
      <c r="BL196" s="16" t="s">
        <v>154</v>
      </c>
      <c r="BM196" s="142" t="s">
        <v>1578</v>
      </c>
    </row>
    <row r="197" spans="2:65" s="12" customFormat="1" ht="11.25">
      <c r="B197" s="144"/>
      <c r="D197" s="145" t="s">
        <v>156</v>
      </c>
      <c r="E197" s="146" t="s">
        <v>1</v>
      </c>
      <c r="F197" s="147" t="s">
        <v>1576</v>
      </c>
      <c r="H197" s="148">
        <v>1290</v>
      </c>
      <c r="I197" s="149"/>
      <c r="L197" s="144"/>
      <c r="M197" s="150"/>
      <c r="T197" s="151"/>
      <c r="AT197" s="146" t="s">
        <v>156</v>
      </c>
      <c r="AU197" s="146" t="s">
        <v>83</v>
      </c>
      <c r="AV197" s="12" t="s">
        <v>83</v>
      </c>
      <c r="AW197" s="12" t="s">
        <v>30</v>
      </c>
      <c r="AX197" s="12" t="s">
        <v>73</v>
      </c>
      <c r="AY197" s="146" t="s">
        <v>147</v>
      </c>
    </row>
    <row r="198" spans="2:65" s="12" customFormat="1" ht="11.25">
      <c r="B198" s="144"/>
      <c r="D198" s="145" t="s">
        <v>156</v>
      </c>
      <c r="E198" s="146" t="s">
        <v>1</v>
      </c>
      <c r="F198" s="147" t="s">
        <v>1579</v>
      </c>
      <c r="H198" s="148">
        <v>-655.56</v>
      </c>
      <c r="I198" s="149"/>
      <c r="L198" s="144"/>
      <c r="M198" s="150"/>
      <c r="T198" s="151"/>
      <c r="AT198" s="146" t="s">
        <v>156</v>
      </c>
      <c r="AU198" s="146" t="s">
        <v>83</v>
      </c>
      <c r="AV198" s="12" t="s">
        <v>83</v>
      </c>
      <c r="AW198" s="12" t="s">
        <v>30</v>
      </c>
      <c r="AX198" s="12" t="s">
        <v>73</v>
      </c>
      <c r="AY198" s="146" t="s">
        <v>147</v>
      </c>
    </row>
    <row r="199" spans="2:65" s="13" customFormat="1" ht="11.25">
      <c r="B199" s="152"/>
      <c r="D199" s="145" t="s">
        <v>156</v>
      </c>
      <c r="E199" s="153" t="s">
        <v>1</v>
      </c>
      <c r="F199" s="154" t="s">
        <v>166</v>
      </c>
      <c r="H199" s="155">
        <v>634.44000000000005</v>
      </c>
      <c r="I199" s="156"/>
      <c r="L199" s="152"/>
      <c r="M199" s="157"/>
      <c r="T199" s="158"/>
      <c r="AT199" s="153" t="s">
        <v>156</v>
      </c>
      <c r="AU199" s="153" t="s">
        <v>83</v>
      </c>
      <c r="AV199" s="13" t="s">
        <v>154</v>
      </c>
      <c r="AW199" s="13" t="s">
        <v>30</v>
      </c>
      <c r="AX199" s="13" t="s">
        <v>81</v>
      </c>
      <c r="AY199" s="153" t="s">
        <v>147</v>
      </c>
    </row>
    <row r="200" spans="2:65" s="1" customFormat="1" ht="24.2" customHeight="1">
      <c r="B200" s="31"/>
      <c r="C200" s="131" t="s">
        <v>280</v>
      </c>
      <c r="D200" s="131" t="s">
        <v>149</v>
      </c>
      <c r="E200" s="132" t="s">
        <v>567</v>
      </c>
      <c r="F200" s="133" t="s">
        <v>568</v>
      </c>
      <c r="G200" s="134" t="s">
        <v>187</v>
      </c>
      <c r="H200" s="135">
        <v>634.44000000000005</v>
      </c>
      <c r="I200" s="136"/>
      <c r="J200" s="137">
        <f>ROUND(I200*H200,2)</f>
        <v>0</v>
      </c>
      <c r="K200" s="133" t="s">
        <v>153</v>
      </c>
      <c r="L200" s="31"/>
      <c r="M200" s="138" t="s">
        <v>1</v>
      </c>
      <c r="N200" s="139" t="s">
        <v>38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154</v>
      </c>
      <c r="AT200" s="142" t="s">
        <v>149</v>
      </c>
      <c r="AU200" s="142" t="s">
        <v>83</v>
      </c>
      <c r="AY200" s="16" t="s">
        <v>147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81</v>
      </c>
      <c r="BK200" s="143">
        <f>ROUND(I200*H200,2)</f>
        <v>0</v>
      </c>
      <c r="BL200" s="16" t="s">
        <v>154</v>
      </c>
      <c r="BM200" s="142" t="s">
        <v>1580</v>
      </c>
    </row>
    <row r="201" spans="2:65" s="12" customFormat="1" ht="11.25">
      <c r="B201" s="144"/>
      <c r="D201" s="145" t="s">
        <v>156</v>
      </c>
      <c r="E201" s="146" t="s">
        <v>1</v>
      </c>
      <c r="F201" s="147" t="s">
        <v>1576</v>
      </c>
      <c r="H201" s="148">
        <v>1290</v>
      </c>
      <c r="I201" s="149"/>
      <c r="L201" s="144"/>
      <c r="M201" s="150"/>
      <c r="T201" s="151"/>
      <c r="AT201" s="146" t="s">
        <v>156</v>
      </c>
      <c r="AU201" s="146" t="s">
        <v>83</v>
      </c>
      <c r="AV201" s="12" t="s">
        <v>83</v>
      </c>
      <c r="AW201" s="12" t="s">
        <v>30</v>
      </c>
      <c r="AX201" s="12" t="s">
        <v>73</v>
      </c>
      <c r="AY201" s="146" t="s">
        <v>147</v>
      </c>
    </row>
    <row r="202" spans="2:65" s="12" customFormat="1" ht="11.25">
      <c r="B202" s="144"/>
      <c r="D202" s="145" t="s">
        <v>156</v>
      </c>
      <c r="E202" s="146" t="s">
        <v>1</v>
      </c>
      <c r="F202" s="147" t="s">
        <v>1579</v>
      </c>
      <c r="H202" s="148">
        <v>-655.56</v>
      </c>
      <c r="I202" s="149"/>
      <c r="L202" s="144"/>
      <c r="M202" s="150"/>
      <c r="T202" s="151"/>
      <c r="AT202" s="146" t="s">
        <v>156</v>
      </c>
      <c r="AU202" s="146" t="s">
        <v>83</v>
      </c>
      <c r="AV202" s="12" t="s">
        <v>83</v>
      </c>
      <c r="AW202" s="12" t="s">
        <v>30</v>
      </c>
      <c r="AX202" s="12" t="s">
        <v>73</v>
      </c>
      <c r="AY202" s="146" t="s">
        <v>147</v>
      </c>
    </row>
    <row r="203" spans="2:65" s="13" customFormat="1" ht="11.25">
      <c r="B203" s="152"/>
      <c r="D203" s="145" t="s">
        <v>156</v>
      </c>
      <c r="E203" s="153" t="s">
        <v>1</v>
      </c>
      <c r="F203" s="154" t="s">
        <v>166</v>
      </c>
      <c r="H203" s="155">
        <v>634.44000000000005</v>
      </c>
      <c r="I203" s="156"/>
      <c r="L203" s="152"/>
      <c r="M203" s="157"/>
      <c r="T203" s="158"/>
      <c r="AT203" s="153" t="s">
        <v>156</v>
      </c>
      <c r="AU203" s="153" t="s">
        <v>83</v>
      </c>
      <c r="AV203" s="13" t="s">
        <v>154</v>
      </c>
      <c r="AW203" s="13" t="s">
        <v>30</v>
      </c>
      <c r="AX203" s="13" t="s">
        <v>81</v>
      </c>
      <c r="AY203" s="153" t="s">
        <v>147</v>
      </c>
    </row>
    <row r="204" spans="2:65" s="1" customFormat="1" ht="24.2" customHeight="1">
      <c r="B204" s="31"/>
      <c r="C204" s="131" t="s">
        <v>285</v>
      </c>
      <c r="D204" s="131" t="s">
        <v>149</v>
      </c>
      <c r="E204" s="132" t="s">
        <v>570</v>
      </c>
      <c r="F204" s="133" t="s">
        <v>571</v>
      </c>
      <c r="G204" s="134" t="s">
        <v>187</v>
      </c>
      <c r="H204" s="135">
        <v>634.44000000000005</v>
      </c>
      <c r="I204" s="136"/>
      <c r="J204" s="137">
        <f>ROUND(I204*H204,2)</f>
        <v>0</v>
      </c>
      <c r="K204" s="133" t="s">
        <v>153</v>
      </c>
      <c r="L204" s="31"/>
      <c r="M204" s="138" t="s">
        <v>1</v>
      </c>
      <c r="N204" s="139" t="s">
        <v>38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154</v>
      </c>
      <c r="AT204" s="142" t="s">
        <v>149</v>
      </c>
      <c r="AU204" s="142" t="s">
        <v>83</v>
      </c>
      <c r="AY204" s="16" t="s">
        <v>147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154</v>
      </c>
      <c r="BM204" s="142" t="s">
        <v>1581</v>
      </c>
    </row>
    <row r="205" spans="2:65" s="12" customFormat="1" ht="11.25">
      <c r="B205" s="144"/>
      <c r="D205" s="145" t="s">
        <v>156</v>
      </c>
      <c r="E205" s="146" t="s">
        <v>1</v>
      </c>
      <c r="F205" s="147" t="s">
        <v>1576</v>
      </c>
      <c r="H205" s="148">
        <v>1290</v>
      </c>
      <c r="I205" s="149"/>
      <c r="L205" s="144"/>
      <c r="M205" s="150"/>
      <c r="T205" s="151"/>
      <c r="AT205" s="146" t="s">
        <v>156</v>
      </c>
      <c r="AU205" s="146" t="s">
        <v>83</v>
      </c>
      <c r="AV205" s="12" t="s">
        <v>83</v>
      </c>
      <c r="AW205" s="12" t="s">
        <v>30</v>
      </c>
      <c r="AX205" s="12" t="s">
        <v>73</v>
      </c>
      <c r="AY205" s="146" t="s">
        <v>147</v>
      </c>
    </row>
    <row r="206" spans="2:65" s="12" customFormat="1" ht="11.25">
      <c r="B206" s="144"/>
      <c r="D206" s="145" t="s">
        <v>156</v>
      </c>
      <c r="E206" s="146" t="s">
        <v>1</v>
      </c>
      <c r="F206" s="147" t="s">
        <v>1579</v>
      </c>
      <c r="H206" s="148">
        <v>-655.56</v>
      </c>
      <c r="I206" s="149"/>
      <c r="L206" s="144"/>
      <c r="M206" s="150"/>
      <c r="T206" s="151"/>
      <c r="AT206" s="146" t="s">
        <v>156</v>
      </c>
      <c r="AU206" s="146" t="s">
        <v>83</v>
      </c>
      <c r="AV206" s="12" t="s">
        <v>83</v>
      </c>
      <c r="AW206" s="12" t="s">
        <v>30</v>
      </c>
      <c r="AX206" s="12" t="s">
        <v>73</v>
      </c>
      <c r="AY206" s="146" t="s">
        <v>147</v>
      </c>
    </row>
    <row r="207" spans="2:65" s="13" customFormat="1" ht="11.25">
      <c r="B207" s="152"/>
      <c r="D207" s="145" t="s">
        <v>156</v>
      </c>
      <c r="E207" s="153" t="s">
        <v>1</v>
      </c>
      <c r="F207" s="154" t="s">
        <v>166</v>
      </c>
      <c r="H207" s="155">
        <v>634.44000000000005</v>
      </c>
      <c r="I207" s="156"/>
      <c r="L207" s="152"/>
      <c r="M207" s="157"/>
      <c r="T207" s="158"/>
      <c r="AT207" s="153" t="s">
        <v>156</v>
      </c>
      <c r="AU207" s="153" t="s">
        <v>83</v>
      </c>
      <c r="AV207" s="13" t="s">
        <v>154</v>
      </c>
      <c r="AW207" s="13" t="s">
        <v>30</v>
      </c>
      <c r="AX207" s="13" t="s">
        <v>81</v>
      </c>
      <c r="AY207" s="153" t="s">
        <v>147</v>
      </c>
    </row>
    <row r="208" spans="2:65" s="1" customFormat="1" ht="33" customHeight="1">
      <c r="B208" s="31"/>
      <c r="C208" s="131" t="s">
        <v>290</v>
      </c>
      <c r="D208" s="131" t="s">
        <v>149</v>
      </c>
      <c r="E208" s="132" t="s">
        <v>1582</v>
      </c>
      <c r="F208" s="133" t="s">
        <v>1583</v>
      </c>
      <c r="G208" s="134" t="s">
        <v>187</v>
      </c>
      <c r="H208" s="135">
        <v>405.49</v>
      </c>
      <c r="I208" s="136"/>
      <c r="J208" s="137">
        <f>ROUND(I208*H208,2)</f>
        <v>0</v>
      </c>
      <c r="K208" s="133" t="s">
        <v>153</v>
      </c>
      <c r="L208" s="31"/>
      <c r="M208" s="138" t="s">
        <v>1</v>
      </c>
      <c r="N208" s="139" t="s">
        <v>38</v>
      </c>
      <c r="P208" s="140">
        <f>O208*H208</f>
        <v>0</v>
      </c>
      <c r="Q208" s="140">
        <v>8.9219999999999994E-2</v>
      </c>
      <c r="R208" s="140">
        <f>Q208*H208</f>
        <v>36.1778178</v>
      </c>
      <c r="S208" s="140">
        <v>0</v>
      </c>
      <c r="T208" s="141">
        <f>S208*H208</f>
        <v>0</v>
      </c>
      <c r="AR208" s="142" t="s">
        <v>154</v>
      </c>
      <c r="AT208" s="142" t="s">
        <v>149</v>
      </c>
      <c r="AU208" s="142" t="s">
        <v>83</v>
      </c>
      <c r="AY208" s="16" t="s">
        <v>147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81</v>
      </c>
      <c r="BK208" s="143">
        <f>ROUND(I208*H208,2)</f>
        <v>0</v>
      </c>
      <c r="BL208" s="16" t="s">
        <v>154</v>
      </c>
      <c r="BM208" s="142" t="s">
        <v>1584</v>
      </c>
    </row>
    <row r="209" spans="2:65" s="12" customFormat="1" ht="11.25">
      <c r="B209" s="144"/>
      <c r="D209" s="145" t="s">
        <v>156</v>
      </c>
      <c r="E209" s="146" t="s">
        <v>1</v>
      </c>
      <c r="F209" s="147" t="s">
        <v>1560</v>
      </c>
      <c r="H209" s="148">
        <v>470</v>
      </c>
      <c r="I209" s="149"/>
      <c r="L209" s="144"/>
      <c r="M209" s="150"/>
      <c r="T209" s="151"/>
      <c r="AT209" s="146" t="s">
        <v>156</v>
      </c>
      <c r="AU209" s="146" t="s">
        <v>83</v>
      </c>
      <c r="AV209" s="12" t="s">
        <v>83</v>
      </c>
      <c r="AW209" s="12" t="s">
        <v>30</v>
      </c>
      <c r="AX209" s="12" t="s">
        <v>73</v>
      </c>
      <c r="AY209" s="146" t="s">
        <v>147</v>
      </c>
    </row>
    <row r="210" spans="2:65" s="12" customFormat="1" ht="11.25">
      <c r="B210" s="144"/>
      <c r="D210" s="145" t="s">
        <v>156</v>
      </c>
      <c r="E210" s="146" t="s">
        <v>1</v>
      </c>
      <c r="F210" s="147" t="s">
        <v>1585</v>
      </c>
      <c r="H210" s="148">
        <v>-64.510000000000005</v>
      </c>
      <c r="I210" s="149"/>
      <c r="L210" s="144"/>
      <c r="M210" s="150"/>
      <c r="T210" s="151"/>
      <c r="AT210" s="146" t="s">
        <v>156</v>
      </c>
      <c r="AU210" s="146" t="s">
        <v>83</v>
      </c>
      <c r="AV210" s="12" t="s">
        <v>83</v>
      </c>
      <c r="AW210" s="12" t="s">
        <v>30</v>
      </c>
      <c r="AX210" s="12" t="s">
        <v>73</v>
      </c>
      <c r="AY210" s="146" t="s">
        <v>147</v>
      </c>
    </row>
    <row r="211" spans="2:65" s="13" customFormat="1" ht="11.25">
      <c r="B211" s="152"/>
      <c r="D211" s="145" t="s">
        <v>156</v>
      </c>
      <c r="E211" s="153" t="s">
        <v>1</v>
      </c>
      <c r="F211" s="154" t="s">
        <v>166</v>
      </c>
      <c r="H211" s="155">
        <v>405.49</v>
      </c>
      <c r="I211" s="156"/>
      <c r="L211" s="152"/>
      <c r="M211" s="157"/>
      <c r="T211" s="158"/>
      <c r="AT211" s="153" t="s">
        <v>156</v>
      </c>
      <c r="AU211" s="153" t="s">
        <v>83</v>
      </c>
      <c r="AV211" s="13" t="s">
        <v>154</v>
      </c>
      <c r="AW211" s="13" t="s">
        <v>30</v>
      </c>
      <c r="AX211" s="13" t="s">
        <v>81</v>
      </c>
      <c r="AY211" s="153" t="s">
        <v>147</v>
      </c>
    </row>
    <row r="212" spans="2:65" s="1" customFormat="1" ht="24.2" customHeight="1">
      <c r="B212" s="31"/>
      <c r="C212" s="165" t="s">
        <v>294</v>
      </c>
      <c r="D212" s="165" t="s">
        <v>223</v>
      </c>
      <c r="E212" s="166" t="s">
        <v>577</v>
      </c>
      <c r="F212" s="167" t="s">
        <v>578</v>
      </c>
      <c r="G212" s="168" t="s">
        <v>187</v>
      </c>
      <c r="H212" s="169">
        <v>469.2</v>
      </c>
      <c r="I212" s="170"/>
      <c r="J212" s="171">
        <f>ROUND(I212*H212,2)</f>
        <v>0</v>
      </c>
      <c r="K212" s="167" t="s">
        <v>153</v>
      </c>
      <c r="L212" s="172"/>
      <c r="M212" s="173" t="s">
        <v>1</v>
      </c>
      <c r="N212" s="174" t="s">
        <v>38</v>
      </c>
      <c r="P212" s="140">
        <f>O212*H212</f>
        <v>0</v>
      </c>
      <c r="Q212" s="140">
        <v>0.13200000000000001</v>
      </c>
      <c r="R212" s="140">
        <f>Q212*H212</f>
        <v>61.934400000000004</v>
      </c>
      <c r="S212" s="140">
        <v>0</v>
      </c>
      <c r="T212" s="141">
        <f>S212*H212</f>
        <v>0</v>
      </c>
      <c r="AR212" s="142" t="s">
        <v>200</v>
      </c>
      <c r="AT212" s="142" t="s">
        <v>223</v>
      </c>
      <c r="AU212" s="142" t="s">
        <v>83</v>
      </c>
      <c r="AY212" s="16" t="s">
        <v>147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6" t="s">
        <v>81</v>
      </c>
      <c r="BK212" s="143">
        <f>ROUND(I212*H212,2)</f>
        <v>0</v>
      </c>
      <c r="BL212" s="16" t="s">
        <v>154</v>
      </c>
      <c r="BM212" s="142" t="s">
        <v>1586</v>
      </c>
    </row>
    <row r="213" spans="2:65" s="12" customFormat="1" ht="11.25">
      <c r="B213" s="144"/>
      <c r="D213" s="145" t="s">
        <v>156</v>
      </c>
      <c r="F213" s="147" t="s">
        <v>1587</v>
      </c>
      <c r="H213" s="148">
        <v>469.2</v>
      </c>
      <c r="I213" s="149"/>
      <c r="L213" s="144"/>
      <c r="M213" s="150"/>
      <c r="T213" s="151"/>
      <c r="AT213" s="146" t="s">
        <v>156</v>
      </c>
      <c r="AU213" s="146" t="s">
        <v>83</v>
      </c>
      <c r="AV213" s="12" t="s">
        <v>83</v>
      </c>
      <c r="AW213" s="12" t="s">
        <v>4</v>
      </c>
      <c r="AX213" s="12" t="s">
        <v>81</v>
      </c>
      <c r="AY213" s="146" t="s">
        <v>147</v>
      </c>
    </row>
    <row r="214" spans="2:65" s="1" customFormat="1" ht="24.2" customHeight="1">
      <c r="B214" s="31"/>
      <c r="C214" s="165" t="s">
        <v>299</v>
      </c>
      <c r="D214" s="165" t="s">
        <v>223</v>
      </c>
      <c r="E214" s="166" t="s">
        <v>1588</v>
      </c>
      <c r="F214" s="167" t="s">
        <v>1589</v>
      </c>
      <c r="G214" s="168" t="s">
        <v>187</v>
      </c>
      <c r="H214" s="169">
        <v>10.199999999999999</v>
      </c>
      <c r="I214" s="170"/>
      <c r="J214" s="171">
        <f>ROUND(I214*H214,2)</f>
        <v>0</v>
      </c>
      <c r="K214" s="167" t="s">
        <v>153</v>
      </c>
      <c r="L214" s="172"/>
      <c r="M214" s="173" t="s">
        <v>1</v>
      </c>
      <c r="N214" s="174" t="s">
        <v>38</v>
      </c>
      <c r="P214" s="140">
        <f>O214*H214</f>
        <v>0</v>
      </c>
      <c r="Q214" s="140">
        <v>0.13100000000000001</v>
      </c>
      <c r="R214" s="140">
        <f>Q214*H214</f>
        <v>1.3362000000000001</v>
      </c>
      <c r="S214" s="140">
        <v>0</v>
      </c>
      <c r="T214" s="141">
        <f>S214*H214</f>
        <v>0</v>
      </c>
      <c r="AR214" s="142" t="s">
        <v>200</v>
      </c>
      <c r="AT214" s="142" t="s">
        <v>223</v>
      </c>
      <c r="AU214" s="142" t="s">
        <v>83</v>
      </c>
      <c r="AY214" s="16" t="s">
        <v>147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6" t="s">
        <v>81</v>
      </c>
      <c r="BK214" s="143">
        <f>ROUND(I214*H214,2)</f>
        <v>0</v>
      </c>
      <c r="BL214" s="16" t="s">
        <v>154</v>
      </c>
      <c r="BM214" s="142" t="s">
        <v>1590</v>
      </c>
    </row>
    <row r="215" spans="2:65" s="12" customFormat="1" ht="11.25">
      <c r="B215" s="144"/>
      <c r="D215" s="145" t="s">
        <v>156</v>
      </c>
      <c r="F215" s="147" t="s">
        <v>1591</v>
      </c>
      <c r="H215" s="148">
        <v>10.199999999999999</v>
      </c>
      <c r="I215" s="149"/>
      <c r="L215" s="144"/>
      <c r="M215" s="150"/>
      <c r="T215" s="151"/>
      <c r="AT215" s="146" t="s">
        <v>156</v>
      </c>
      <c r="AU215" s="146" t="s">
        <v>83</v>
      </c>
      <c r="AV215" s="12" t="s">
        <v>83</v>
      </c>
      <c r="AW215" s="12" t="s">
        <v>4</v>
      </c>
      <c r="AX215" s="12" t="s">
        <v>81</v>
      </c>
      <c r="AY215" s="146" t="s">
        <v>147</v>
      </c>
    </row>
    <row r="216" spans="2:65" s="1" customFormat="1" ht="24.2" customHeight="1">
      <c r="B216" s="31"/>
      <c r="C216" s="131" t="s">
        <v>303</v>
      </c>
      <c r="D216" s="131" t="s">
        <v>149</v>
      </c>
      <c r="E216" s="132" t="s">
        <v>770</v>
      </c>
      <c r="F216" s="133" t="s">
        <v>771</v>
      </c>
      <c r="G216" s="134" t="s">
        <v>187</v>
      </c>
      <c r="H216" s="135">
        <v>118.15</v>
      </c>
      <c r="I216" s="136"/>
      <c r="J216" s="137">
        <f>ROUND(I216*H216,2)</f>
        <v>0</v>
      </c>
      <c r="K216" s="133" t="s">
        <v>153</v>
      </c>
      <c r="L216" s="31"/>
      <c r="M216" s="138" t="s">
        <v>1</v>
      </c>
      <c r="N216" s="139" t="s">
        <v>38</v>
      </c>
      <c r="P216" s="140">
        <f>O216*H216</f>
        <v>0</v>
      </c>
      <c r="Q216" s="140">
        <v>0.11162</v>
      </c>
      <c r="R216" s="140">
        <f>Q216*H216</f>
        <v>13.187903</v>
      </c>
      <c r="S216" s="140">
        <v>0</v>
      </c>
      <c r="T216" s="141">
        <f>S216*H216</f>
        <v>0</v>
      </c>
      <c r="AR216" s="142" t="s">
        <v>154</v>
      </c>
      <c r="AT216" s="142" t="s">
        <v>149</v>
      </c>
      <c r="AU216" s="142" t="s">
        <v>83</v>
      </c>
      <c r="AY216" s="16" t="s">
        <v>147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81</v>
      </c>
      <c r="BK216" s="143">
        <f>ROUND(I216*H216,2)</f>
        <v>0</v>
      </c>
      <c r="BL216" s="16" t="s">
        <v>154</v>
      </c>
      <c r="BM216" s="142" t="s">
        <v>1592</v>
      </c>
    </row>
    <row r="217" spans="2:65" s="12" customFormat="1" ht="11.25">
      <c r="B217" s="144"/>
      <c r="D217" s="145" t="s">
        <v>156</v>
      </c>
      <c r="E217" s="146" t="s">
        <v>1</v>
      </c>
      <c r="F217" s="147" t="s">
        <v>1561</v>
      </c>
      <c r="H217" s="148">
        <v>129</v>
      </c>
      <c r="I217" s="149"/>
      <c r="L217" s="144"/>
      <c r="M217" s="150"/>
      <c r="T217" s="151"/>
      <c r="AT217" s="146" t="s">
        <v>156</v>
      </c>
      <c r="AU217" s="146" t="s">
        <v>83</v>
      </c>
      <c r="AV217" s="12" t="s">
        <v>83</v>
      </c>
      <c r="AW217" s="12" t="s">
        <v>30</v>
      </c>
      <c r="AX217" s="12" t="s">
        <v>73</v>
      </c>
      <c r="AY217" s="146" t="s">
        <v>147</v>
      </c>
    </row>
    <row r="218" spans="2:65" s="12" customFormat="1" ht="11.25">
      <c r="B218" s="144"/>
      <c r="D218" s="145" t="s">
        <v>156</v>
      </c>
      <c r="E218" s="146" t="s">
        <v>1</v>
      </c>
      <c r="F218" s="147" t="s">
        <v>1593</v>
      </c>
      <c r="H218" s="148">
        <v>-10.85</v>
      </c>
      <c r="I218" s="149"/>
      <c r="L218" s="144"/>
      <c r="M218" s="150"/>
      <c r="T218" s="151"/>
      <c r="AT218" s="146" t="s">
        <v>156</v>
      </c>
      <c r="AU218" s="146" t="s">
        <v>83</v>
      </c>
      <c r="AV218" s="12" t="s">
        <v>83</v>
      </c>
      <c r="AW218" s="12" t="s">
        <v>30</v>
      </c>
      <c r="AX218" s="12" t="s">
        <v>73</v>
      </c>
      <c r="AY218" s="146" t="s">
        <v>147</v>
      </c>
    </row>
    <row r="219" spans="2:65" s="13" customFormat="1" ht="11.25">
      <c r="B219" s="152"/>
      <c r="D219" s="145" t="s">
        <v>156</v>
      </c>
      <c r="E219" s="153" t="s">
        <v>1</v>
      </c>
      <c r="F219" s="154" t="s">
        <v>166</v>
      </c>
      <c r="H219" s="155">
        <v>118.15</v>
      </c>
      <c r="I219" s="156"/>
      <c r="L219" s="152"/>
      <c r="M219" s="157"/>
      <c r="T219" s="158"/>
      <c r="AT219" s="153" t="s">
        <v>156</v>
      </c>
      <c r="AU219" s="153" t="s">
        <v>83</v>
      </c>
      <c r="AV219" s="13" t="s">
        <v>154</v>
      </c>
      <c r="AW219" s="13" t="s">
        <v>30</v>
      </c>
      <c r="AX219" s="13" t="s">
        <v>81</v>
      </c>
      <c r="AY219" s="153" t="s">
        <v>147</v>
      </c>
    </row>
    <row r="220" spans="2:65" s="1" customFormat="1" ht="24.2" customHeight="1">
      <c r="B220" s="31"/>
      <c r="C220" s="165" t="s">
        <v>308</v>
      </c>
      <c r="D220" s="165" t="s">
        <v>223</v>
      </c>
      <c r="E220" s="166" t="s">
        <v>774</v>
      </c>
      <c r="F220" s="167" t="s">
        <v>775</v>
      </c>
      <c r="G220" s="168" t="s">
        <v>187</v>
      </c>
      <c r="H220" s="169">
        <v>96.9</v>
      </c>
      <c r="I220" s="170"/>
      <c r="J220" s="171">
        <f>ROUND(I220*H220,2)</f>
        <v>0</v>
      </c>
      <c r="K220" s="167" t="s">
        <v>153</v>
      </c>
      <c r="L220" s="172"/>
      <c r="M220" s="173" t="s">
        <v>1</v>
      </c>
      <c r="N220" s="174" t="s">
        <v>38</v>
      </c>
      <c r="P220" s="140">
        <f>O220*H220</f>
        <v>0</v>
      </c>
      <c r="Q220" s="140">
        <v>0.17599999999999999</v>
      </c>
      <c r="R220" s="140">
        <f>Q220*H220</f>
        <v>17.054400000000001</v>
      </c>
      <c r="S220" s="140">
        <v>0</v>
      </c>
      <c r="T220" s="141">
        <f>S220*H220</f>
        <v>0</v>
      </c>
      <c r="AR220" s="142" t="s">
        <v>200</v>
      </c>
      <c r="AT220" s="142" t="s">
        <v>223</v>
      </c>
      <c r="AU220" s="142" t="s">
        <v>83</v>
      </c>
      <c r="AY220" s="16" t="s">
        <v>147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6" t="s">
        <v>81</v>
      </c>
      <c r="BK220" s="143">
        <f>ROUND(I220*H220,2)</f>
        <v>0</v>
      </c>
      <c r="BL220" s="16" t="s">
        <v>154</v>
      </c>
      <c r="BM220" s="142" t="s">
        <v>1594</v>
      </c>
    </row>
    <row r="221" spans="2:65" s="12" customFormat="1" ht="11.25">
      <c r="B221" s="144"/>
      <c r="D221" s="145" t="s">
        <v>156</v>
      </c>
      <c r="F221" s="147" t="s">
        <v>1595</v>
      </c>
      <c r="H221" s="148">
        <v>96.9</v>
      </c>
      <c r="I221" s="149"/>
      <c r="L221" s="144"/>
      <c r="M221" s="150"/>
      <c r="T221" s="151"/>
      <c r="AT221" s="146" t="s">
        <v>156</v>
      </c>
      <c r="AU221" s="146" t="s">
        <v>83</v>
      </c>
      <c r="AV221" s="12" t="s">
        <v>83</v>
      </c>
      <c r="AW221" s="12" t="s">
        <v>4</v>
      </c>
      <c r="AX221" s="12" t="s">
        <v>81</v>
      </c>
      <c r="AY221" s="146" t="s">
        <v>147</v>
      </c>
    </row>
    <row r="222" spans="2:65" s="1" customFormat="1" ht="24.2" customHeight="1">
      <c r="B222" s="31"/>
      <c r="C222" s="165" t="s">
        <v>312</v>
      </c>
      <c r="D222" s="165" t="s">
        <v>223</v>
      </c>
      <c r="E222" s="166" t="s">
        <v>1596</v>
      </c>
      <c r="F222" s="167" t="s">
        <v>1597</v>
      </c>
      <c r="G222" s="168" t="s">
        <v>187</v>
      </c>
      <c r="H222" s="169">
        <v>29.58</v>
      </c>
      <c r="I222" s="170"/>
      <c r="J222" s="171">
        <f>ROUND(I222*H222,2)</f>
        <v>0</v>
      </c>
      <c r="K222" s="167" t="s">
        <v>153</v>
      </c>
      <c r="L222" s="172"/>
      <c r="M222" s="173" t="s">
        <v>1</v>
      </c>
      <c r="N222" s="174" t="s">
        <v>38</v>
      </c>
      <c r="P222" s="140">
        <f>O222*H222</f>
        <v>0</v>
      </c>
      <c r="Q222" s="140">
        <v>0.17499999999999999</v>
      </c>
      <c r="R222" s="140">
        <f>Q222*H222</f>
        <v>5.176499999999999</v>
      </c>
      <c r="S222" s="140">
        <v>0</v>
      </c>
      <c r="T222" s="141">
        <f>S222*H222</f>
        <v>0</v>
      </c>
      <c r="AR222" s="142" t="s">
        <v>200</v>
      </c>
      <c r="AT222" s="142" t="s">
        <v>223</v>
      </c>
      <c r="AU222" s="142" t="s">
        <v>83</v>
      </c>
      <c r="AY222" s="16" t="s">
        <v>147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6" t="s">
        <v>81</v>
      </c>
      <c r="BK222" s="143">
        <f>ROUND(I222*H222,2)</f>
        <v>0</v>
      </c>
      <c r="BL222" s="16" t="s">
        <v>154</v>
      </c>
      <c r="BM222" s="142" t="s">
        <v>1598</v>
      </c>
    </row>
    <row r="223" spans="2:65" s="12" customFormat="1" ht="11.25">
      <c r="B223" s="144"/>
      <c r="D223" s="145" t="s">
        <v>156</v>
      </c>
      <c r="F223" s="147" t="s">
        <v>1599</v>
      </c>
      <c r="H223" s="148">
        <v>29.58</v>
      </c>
      <c r="I223" s="149"/>
      <c r="L223" s="144"/>
      <c r="M223" s="150"/>
      <c r="T223" s="151"/>
      <c r="AT223" s="146" t="s">
        <v>156</v>
      </c>
      <c r="AU223" s="146" t="s">
        <v>83</v>
      </c>
      <c r="AV223" s="12" t="s">
        <v>83</v>
      </c>
      <c r="AW223" s="12" t="s">
        <v>4</v>
      </c>
      <c r="AX223" s="12" t="s">
        <v>81</v>
      </c>
      <c r="AY223" s="146" t="s">
        <v>147</v>
      </c>
    </row>
    <row r="224" spans="2:65" s="1" customFormat="1" ht="16.5" customHeight="1">
      <c r="B224" s="31"/>
      <c r="C224" s="165" t="s">
        <v>317</v>
      </c>
      <c r="D224" s="165" t="s">
        <v>223</v>
      </c>
      <c r="E224" s="166" t="s">
        <v>1600</v>
      </c>
      <c r="F224" s="167" t="s">
        <v>1601</v>
      </c>
      <c r="G224" s="168" t="s">
        <v>187</v>
      </c>
      <c r="H224" s="169">
        <v>5.0999999999999996</v>
      </c>
      <c r="I224" s="170"/>
      <c r="J224" s="171">
        <f>ROUND(I224*H224,2)</f>
        <v>0</v>
      </c>
      <c r="K224" s="167" t="s">
        <v>1</v>
      </c>
      <c r="L224" s="172"/>
      <c r="M224" s="173" t="s">
        <v>1</v>
      </c>
      <c r="N224" s="174" t="s">
        <v>38</v>
      </c>
      <c r="P224" s="140">
        <f>O224*H224</f>
        <v>0</v>
      </c>
      <c r="Q224" s="140">
        <v>0.17599999999999999</v>
      </c>
      <c r="R224" s="140">
        <f>Q224*H224</f>
        <v>0.89759999999999984</v>
      </c>
      <c r="S224" s="140">
        <v>0</v>
      </c>
      <c r="T224" s="141">
        <f>S224*H224</f>
        <v>0</v>
      </c>
      <c r="AR224" s="142" t="s">
        <v>200</v>
      </c>
      <c r="AT224" s="142" t="s">
        <v>223</v>
      </c>
      <c r="AU224" s="142" t="s">
        <v>83</v>
      </c>
      <c r="AY224" s="16" t="s">
        <v>147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6" t="s">
        <v>81</v>
      </c>
      <c r="BK224" s="143">
        <f>ROUND(I224*H224,2)</f>
        <v>0</v>
      </c>
      <c r="BL224" s="16" t="s">
        <v>154</v>
      </c>
      <c r="BM224" s="142" t="s">
        <v>1602</v>
      </c>
    </row>
    <row r="225" spans="2:65" s="12" customFormat="1" ht="11.25">
      <c r="B225" s="144"/>
      <c r="D225" s="145" t="s">
        <v>156</v>
      </c>
      <c r="F225" s="147" t="s">
        <v>1603</v>
      </c>
      <c r="H225" s="148">
        <v>5.0999999999999996</v>
      </c>
      <c r="I225" s="149"/>
      <c r="L225" s="144"/>
      <c r="M225" s="150"/>
      <c r="T225" s="151"/>
      <c r="AT225" s="146" t="s">
        <v>156</v>
      </c>
      <c r="AU225" s="146" t="s">
        <v>83</v>
      </c>
      <c r="AV225" s="12" t="s">
        <v>83</v>
      </c>
      <c r="AW225" s="12" t="s">
        <v>4</v>
      </c>
      <c r="AX225" s="12" t="s">
        <v>81</v>
      </c>
      <c r="AY225" s="146" t="s">
        <v>147</v>
      </c>
    </row>
    <row r="226" spans="2:65" s="1" customFormat="1" ht="24.2" customHeight="1">
      <c r="B226" s="31"/>
      <c r="C226" s="131" t="s">
        <v>322</v>
      </c>
      <c r="D226" s="131" t="s">
        <v>149</v>
      </c>
      <c r="E226" s="132" t="s">
        <v>1604</v>
      </c>
      <c r="F226" s="133" t="s">
        <v>1605</v>
      </c>
      <c r="G226" s="134" t="s">
        <v>152</v>
      </c>
      <c r="H226" s="135">
        <v>10</v>
      </c>
      <c r="I226" s="136"/>
      <c r="J226" s="137">
        <f>ROUND(I226*H226,2)</f>
        <v>0</v>
      </c>
      <c r="K226" s="133" t="s">
        <v>1</v>
      </c>
      <c r="L226" s="31"/>
      <c r="M226" s="138" t="s">
        <v>1</v>
      </c>
      <c r="N226" s="139" t="s">
        <v>38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154</v>
      </c>
      <c r="AT226" s="142" t="s">
        <v>149</v>
      </c>
      <c r="AU226" s="142" t="s">
        <v>83</v>
      </c>
      <c r="AY226" s="16" t="s">
        <v>147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6" t="s">
        <v>81</v>
      </c>
      <c r="BK226" s="143">
        <f>ROUND(I226*H226,2)</f>
        <v>0</v>
      </c>
      <c r="BL226" s="16" t="s">
        <v>154</v>
      </c>
      <c r="BM226" s="142" t="s">
        <v>1606</v>
      </c>
    </row>
    <row r="227" spans="2:65" s="11" customFormat="1" ht="22.9" customHeight="1">
      <c r="B227" s="119"/>
      <c r="D227" s="120" t="s">
        <v>72</v>
      </c>
      <c r="E227" s="129" t="s">
        <v>1607</v>
      </c>
      <c r="F227" s="129" t="s">
        <v>1608</v>
      </c>
      <c r="I227" s="122"/>
      <c r="J227" s="130">
        <f>BK227</f>
        <v>0</v>
      </c>
      <c r="L227" s="119"/>
      <c r="M227" s="124"/>
      <c r="P227" s="125">
        <f>SUM(P228:P248)</f>
        <v>0</v>
      </c>
      <c r="R227" s="125">
        <f>SUM(R228:R248)</f>
        <v>0.60629999999999995</v>
      </c>
      <c r="T227" s="126">
        <f>SUM(T228:T248)</f>
        <v>0</v>
      </c>
      <c r="AR227" s="120" t="s">
        <v>81</v>
      </c>
      <c r="AT227" s="127" t="s">
        <v>72</v>
      </c>
      <c r="AU227" s="127" t="s">
        <v>81</v>
      </c>
      <c r="AY227" s="120" t="s">
        <v>147</v>
      </c>
      <c r="BK227" s="128">
        <f>SUM(BK228:BK248)</f>
        <v>0</v>
      </c>
    </row>
    <row r="228" spans="2:65" s="1" customFormat="1" ht="33" customHeight="1">
      <c r="B228" s="31"/>
      <c r="C228" s="131" t="s">
        <v>327</v>
      </c>
      <c r="D228" s="131" t="s">
        <v>149</v>
      </c>
      <c r="E228" s="132" t="s">
        <v>1609</v>
      </c>
      <c r="F228" s="133" t="s">
        <v>1610</v>
      </c>
      <c r="G228" s="134" t="s">
        <v>170</v>
      </c>
      <c r="H228" s="135">
        <v>387</v>
      </c>
      <c r="I228" s="136"/>
      <c r="J228" s="137">
        <f>ROUND(I228*H228,2)</f>
        <v>0</v>
      </c>
      <c r="K228" s="133" t="s">
        <v>153</v>
      </c>
      <c r="L228" s="31"/>
      <c r="M228" s="138" t="s">
        <v>1</v>
      </c>
      <c r="N228" s="139" t="s">
        <v>38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154</v>
      </c>
      <c r="AT228" s="142" t="s">
        <v>149</v>
      </c>
      <c r="AU228" s="142" t="s">
        <v>83</v>
      </c>
      <c r="AY228" s="16" t="s">
        <v>147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6" t="s">
        <v>81</v>
      </c>
      <c r="BK228" s="143">
        <f>ROUND(I228*H228,2)</f>
        <v>0</v>
      </c>
      <c r="BL228" s="16" t="s">
        <v>154</v>
      </c>
      <c r="BM228" s="142" t="s">
        <v>1611</v>
      </c>
    </row>
    <row r="229" spans="2:65" s="12" customFormat="1" ht="11.25">
      <c r="B229" s="144"/>
      <c r="D229" s="145" t="s">
        <v>156</v>
      </c>
      <c r="E229" s="146" t="s">
        <v>1</v>
      </c>
      <c r="F229" s="147" t="s">
        <v>1612</v>
      </c>
      <c r="H229" s="148">
        <v>387</v>
      </c>
      <c r="I229" s="149"/>
      <c r="L229" s="144"/>
      <c r="M229" s="150"/>
      <c r="T229" s="151"/>
      <c r="AT229" s="146" t="s">
        <v>156</v>
      </c>
      <c r="AU229" s="146" t="s">
        <v>83</v>
      </c>
      <c r="AV229" s="12" t="s">
        <v>83</v>
      </c>
      <c r="AW229" s="12" t="s">
        <v>30</v>
      </c>
      <c r="AX229" s="12" t="s">
        <v>73</v>
      </c>
      <c r="AY229" s="146" t="s">
        <v>147</v>
      </c>
    </row>
    <row r="230" spans="2:65" s="13" customFormat="1" ht="11.25">
      <c r="B230" s="152"/>
      <c r="D230" s="145" t="s">
        <v>156</v>
      </c>
      <c r="E230" s="153" t="s">
        <v>1</v>
      </c>
      <c r="F230" s="154" t="s">
        <v>166</v>
      </c>
      <c r="H230" s="155">
        <v>387</v>
      </c>
      <c r="I230" s="156"/>
      <c r="L230" s="152"/>
      <c r="M230" s="157"/>
      <c r="T230" s="158"/>
      <c r="AT230" s="153" t="s">
        <v>156</v>
      </c>
      <c r="AU230" s="153" t="s">
        <v>83</v>
      </c>
      <c r="AV230" s="13" t="s">
        <v>154</v>
      </c>
      <c r="AW230" s="13" t="s">
        <v>30</v>
      </c>
      <c r="AX230" s="13" t="s">
        <v>81</v>
      </c>
      <c r="AY230" s="153" t="s">
        <v>147</v>
      </c>
    </row>
    <row r="231" spans="2:65" s="1" customFormat="1" ht="24.2" customHeight="1">
      <c r="B231" s="31"/>
      <c r="C231" s="131" t="s">
        <v>331</v>
      </c>
      <c r="D231" s="131" t="s">
        <v>149</v>
      </c>
      <c r="E231" s="132" t="s">
        <v>1556</v>
      </c>
      <c r="F231" s="133" t="s">
        <v>1557</v>
      </c>
      <c r="G231" s="134" t="s">
        <v>187</v>
      </c>
      <c r="H231" s="135">
        <v>1290</v>
      </c>
      <c r="I231" s="136"/>
      <c r="J231" s="137">
        <f>ROUND(I231*H231,2)</f>
        <v>0</v>
      </c>
      <c r="K231" s="133" t="s">
        <v>153</v>
      </c>
      <c r="L231" s="31"/>
      <c r="M231" s="138" t="s">
        <v>1</v>
      </c>
      <c r="N231" s="139" t="s">
        <v>38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154</v>
      </c>
      <c r="AT231" s="142" t="s">
        <v>149</v>
      </c>
      <c r="AU231" s="142" t="s">
        <v>83</v>
      </c>
      <c r="AY231" s="16" t="s">
        <v>147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6" t="s">
        <v>81</v>
      </c>
      <c r="BK231" s="143">
        <f>ROUND(I231*H231,2)</f>
        <v>0</v>
      </c>
      <c r="BL231" s="16" t="s">
        <v>154</v>
      </c>
      <c r="BM231" s="142" t="s">
        <v>1613</v>
      </c>
    </row>
    <row r="232" spans="2:65" s="1" customFormat="1" ht="24.2" customHeight="1">
      <c r="B232" s="31"/>
      <c r="C232" s="131" t="s">
        <v>336</v>
      </c>
      <c r="D232" s="131" t="s">
        <v>149</v>
      </c>
      <c r="E232" s="132" t="s">
        <v>1614</v>
      </c>
      <c r="F232" s="133" t="s">
        <v>1615</v>
      </c>
      <c r="G232" s="134" t="s">
        <v>187</v>
      </c>
      <c r="H232" s="135">
        <v>1290</v>
      </c>
      <c r="I232" s="136"/>
      <c r="J232" s="137">
        <f>ROUND(I232*H232,2)</f>
        <v>0</v>
      </c>
      <c r="K232" s="133" t="s">
        <v>153</v>
      </c>
      <c r="L232" s="31"/>
      <c r="M232" s="138" t="s">
        <v>1</v>
      </c>
      <c r="N232" s="139" t="s">
        <v>38</v>
      </c>
      <c r="P232" s="140">
        <f>O232*H232</f>
        <v>0</v>
      </c>
      <c r="Q232" s="140">
        <v>4.6999999999999999E-4</v>
      </c>
      <c r="R232" s="140">
        <f>Q232*H232</f>
        <v>0.60629999999999995</v>
      </c>
      <c r="S232" s="140">
        <v>0</v>
      </c>
      <c r="T232" s="141">
        <f>S232*H232</f>
        <v>0</v>
      </c>
      <c r="AR232" s="142" t="s">
        <v>154</v>
      </c>
      <c r="AT232" s="142" t="s">
        <v>149</v>
      </c>
      <c r="AU232" s="142" t="s">
        <v>83</v>
      </c>
      <c r="AY232" s="16" t="s">
        <v>147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6" t="s">
        <v>81</v>
      </c>
      <c r="BK232" s="143">
        <f>ROUND(I232*H232,2)</f>
        <v>0</v>
      </c>
      <c r="BL232" s="16" t="s">
        <v>154</v>
      </c>
      <c r="BM232" s="142" t="s">
        <v>1616</v>
      </c>
    </row>
    <row r="233" spans="2:65" s="1" customFormat="1" ht="37.9" customHeight="1">
      <c r="B233" s="31"/>
      <c r="C233" s="131" t="s">
        <v>340</v>
      </c>
      <c r="D233" s="131" t="s">
        <v>149</v>
      </c>
      <c r="E233" s="132" t="s">
        <v>196</v>
      </c>
      <c r="F233" s="133" t="s">
        <v>197</v>
      </c>
      <c r="G233" s="134" t="s">
        <v>170</v>
      </c>
      <c r="H233" s="135">
        <v>387</v>
      </c>
      <c r="I233" s="136"/>
      <c r="J233" s="137">
        <f>ROUND(I233*H233,2)</f>
        <v>0</v>
      </c>
      <c r="K233" s="133" t="s">
        <v>153</v>
      </c>
      <c r="L233" s="31"/>
      <c r="M233" s="138" t="s">
        <v>1</v>
      </c>
      <c r="N233" s="139" t="s">
        <v>38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154</v>
      </c>
      <c r="AT233" s="142" t="s">
        <v>149</v>
      </c>
      <c r="AU233" s="142" t="s">
        <v>83</v>
      </c>
      <c r="AY233" s="16" t="s">
        <v>147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6" t="s">
        <v>81</v>
      </c>
      <c r="BK233" s="143">
        <f>ROUND(I233*H233,2)</f>
        <v>0</v>
      </c>
      <c r="BL233" s="16" t="s">
        <v>154</v>
      </c>
      <c r="BM233" s="142" t="s">
        <v>1617</v>
      </c>
    </row>
    <row r="234" spans="2:65" s="12" customFormat="1" ht="11.25">
      <c r="B234" s="144"/>
      <c r="D234" s="145" t="s">
        <v>156</v>
      </c>
      <c r="E234" s="146" t="s">
        <v>1</v>
      </c>
      <c r="F234" s="147" t="s">
        <v>1618</v>
      </c>
      <c r="H234" s="148">
        <v>387</v>
      </c>
      <c r="I234" s="149"/>
      <c r="L234" s="144"/>
      <c r="M234" s="150"/>
      <c r="T234" s="151"/>
      <c r="AT234" s="146" t="s">
        <v>156</v>
      </c>
      <c r="AU234" s="146" t="s">
        <v>83</v>
      </c>
      <c r="AV234" s="12" t="s">
        <v>83</v>
      </c>
      <c r="AW234" s="12" t="s">
        <v>30</v>
      </c>
      <c r="AX234" s="12" t="s">
        <v>73</v>
      </c>
      <c r="AY234" s="146" t="s">
        <v>147</v>
      </c>
    </row>
    <row r="235" spans="2:65" s="13" customFormat="1" ht="11.25">
      <c r="B235" s="152"/>
      <c r="D235" s="145" t="s">
        <v>156</v>
      </c>
      <c r="E235" s="153" t="s">
        <v>1</v>
      </c>
      <c r="F235" s="154" t="s">
        <v>166</v>
      </c>
      <c r="H235" s="155">
        <v>387</v>
      </c>
      <c r="I235" s="156"/>
      <c r="L235" s="152"/>
      <c r="M235" s="157"/>
      <c r="T235" s="158"/>
      <c r="AT235" s="153" t="s">
        <v>156</v>
      </c>
      <c r="AU235" s="153" t="s">
        <v>83</v>
      </c>
      <c r="AV235" s="13" t="s">
        <v>154</v>
      </c>
      <c r="AW235" s="13" t="s">
        <v>30</v>
      </c>
      <c r="AX235" s="13" t="s">
        <v>81</v>
      </c>
      <c r="AY235" s="153" t="s">
        <v>147</v>
      </c>
    </row>
    <row r="236" spans="2:65" s="1" customFormat="1" ht="37.9" customHeight="1">
      <c r="B236" s="31"/>
      <c r="C236" s="131" t="s">
        <v>345</v>
      </c>
      <c r="D236" s="131" t="s">
        <v>149</v>
      </c>
      <c r="E236" s="132" t="s">
        <v>201</v>
      </c>
      <c r="F236" s="133" t="s">
        <v>202</v>
      </c>
      <c r="G236" s="134" t="s">
        <v>170</v>
      </c>
      <c r="H236" s="135">
        <v>774</v>
      </c>
      <c r="I236" s="136"/>
      <c r="J236" s="137">
        <f>ROUND(I236*H236,2)</f>
        <v>0</v>
      </c>
      <c r="K236" s="133" t="s">
        <v>153</v>
      </c>
      <c r="L236" s="31"/>
      <c r="M236" s="138" t="s">
        <v>1</v>
      </c>
      <c r="N236" s="139" t="s">
        <v>38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154</v>
      </c>
      <c r="AT236" s="142" t="s">
        <v>149</v>
      </c>
      <c r="AU236" s="142" t="s">
        <v>83</v>
      </c>
      <c r="AY236" s="16" t="s">
        <v>147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6" t="s">
        <v>81</v>
      </c>
      <c r="BK236" s="143">
        <f>ROUND(I236*H236,2)</f>
        <v>0</v>
      </c>
      <c r="BL236" s="16" t="s">
        <v>154</v>
      </c>
      <c r="BM236" s="142" t="s">
        <v>1619</v>
      </c>
    </row>
    <row r="237" spans="2:65" s="12" customFormat="1" ht="11.25">
      <c r="B237" s="144"/>
      <c r="D237" s="145" t="s">
        <v>156</v>
      </c>
      <c r="E237" s="146" t="s">
        <v>1</v>
      </c>
      <c r="F237" s="147" t="s">
        <v>1620</v>
      </c>
      <c r="H237" s="148">
        <v>774</v>
      </c>
      <c r="I237" s="149"/>
      <c r="L237" s="144"/>
      <c r="M237" s="150"/>
      <c r="T237" s="151"/>
      <c r="AT237" s="146" t="s">
        <v>156</v>
      </c>
      <c r="AU237" s="146" t="s">
        <v>83</v>
      </c>
      <c r="AV237" s="12" t="s">
        <v>83</v>
      </c>
      <c r="AW237" s="12" t="s">
        <v>30</v>
      </c>
      <c r="AX237" s="12" t="s">
        <v>73</v>
      </c>
      <c r="AY237" s="146" t="s">
        <v>147</v>
      </c>
    </row>
    <row r="238" spans="2:65" s="13" customFormat="1" ht="11.25">
      <c r="B238" s="152"/>
      <c r="D238" s="145" t="s">
        <v>156</v>
      </c>
      <c r="E238" s="153" t="s">
        <v>1</v>
      </c>
      <c r="F238" s="154" t="s">
        <v>166</v>
      </c>
      <c r="H238" s="155">
        <v>774</v>
      </c>
      <c r="I238" s="156"/>
      <c r="L238" s="152"/>
      <c r="M238" s="157"/>
      <c r="T238" s="158"/>
      <c r="AT238" s="153" t="s">
        <v>156</v>
      </c>
      <c r="AU238" s="153" t="s">
        <v>83</v>
      </c>
      <c r="AV238" s="13" t="s">
        <v>154</v>
      </c>
      <c r="AW238" s="13" t="s">
        <v>30</v>
      </c>
      <c r="AX238" s="13" t="s">
        <v>81</v>
      </c>
      <c r="AY238" s="153" t="s">
        <v>147</v>
      </c>
    </row>
    <row r="239" spans="2:65" s="1" customFormat="1" ht="16.5" customHeight="1">
      <c r="B239" s="31"/>
      <c r="C239" s="131" t="s">
        <v>349</v>
      </c>
      <c r="D239" s="131" t="s">
        <v>149</v>
      </c>
      <c r="E239" s="132" t="s">
        <v>206</v>
      </c>
      <c r="F239" s="133" t="s">
        <v>207</v>
      </c>
      <c r="G239" s="134" t="s">
        <v>170</v>
      </c>
      <c r="H239" s="135">
        <v>387</v>
      </c>
      <c r="I239" s="136"/>
      <c r="J239" s="137">
        <f>ROUND(I239*H239,2)</f>
        <v>0</v>
      </c>
      <c r="K239" s="133" t="s">
        <v>153</v>
      </c>
      <c r="L239" s="31"/>
      <c r="M239" s="138" t="s">
        <v>1</v>
      </c>
      <c r="N239" s="139" t="s">
        <v>38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154</v>
      </c>
      <c r="AT239" s="142" t="s">
        <v>149</v>
      </c>
      <c r="AU239" s="142" t="s">
        <v>83</v>
      </c>
      <c r="AY239" s="16" t="s">
        <v>147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6" t="s">
        <v>81</v>
      </c>
      <c r="BK239" s="143">
        <f>ROUND(I239*H239,2)</f>
        <v>0</v>
      </c>
      <c r="BL239" s="16" t="s">
        <v>154</v>
      </c>
      <c r="BM239" s="142" t="s">
        <v>1621</v>
      </c>
    </row>
    <row r="240" spans="2:65" s="1" customFormat="1" ht="44.25" customHeight="1">
      <c r="B240" s="31"/>
      <c r="C240" s="131" t="s">
        <v>354</v>
      </c>
      <c r="D240" s="131" t="s">
        <v>149</v>
      </c>
      <c r="E240" s="132" t="s">
        <v>597</v>
      </c>
      <c r="F240" s="133" t="s">
        <v>598</v>
      </c>
      <c r="G240" s="134" t="s">
        <v>212</v>
      </c>
      <c r="H240" s="135">
        <v>696.6</v>
      </c>
      <c r="I240" s="136"/>
      <c r="J240" s="137">
        <f>ROUND(I240*H240,2)</f>
        <v>0</v>
      </c>
      <c r="K240" s="133" t="s">
        <v>153</v>
      </c>
      <c r="L240" s="31"/>
      <c r="M240" s="138" t="s">
        <v>1</v>
      </c>
      <c r="N240" s="139" t="s">
        <v>38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154</v>
      </c>
      <c r="AT240" s="142" t="s">
        <v>149</v>
      </c>
      <c r="AU240" s="142" t="s">
        <v>83</v>
      </c>
      <c r="AY240" s="16" t="s">
        <v>147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6" t="s">
        <v>81</v>
      </c>
      <c r="BK240" s="143">
        <f>ROUND(I240*H240,2)</f>
        <v>0</v>
      </c>
      <c r="BL240" s="16" t="s">
        <v>154</v>
      </c>
      <c r="BM240" s="142" t="s">
        <v>1622</v>
      </c>
    </row>
    <row r="241" spans="2:65" s="12" customFormat="1" ht="11.25">
      <c r="B241" s="144"/>
      <c r="D241" s="145" t="s">
        <v>156</v>
      </c>
      <c r="E241" s="146" t="s">
        <v>1</v>
      </c>
      <c r="F241" s="147" t="s">
        <v>1623</v>
      </c>
      <c r="H241" s="148">
        <v>696.6</v>
      </c>
      <c r="I241" s="149"/>
      <c r="L241" s="144"/>
      <c r="M241" s="150"/>
      <c r="T241" s="151"/>
      <c r="AT241" s="146" t="s">
        <v>156</v>
      </c>
      <c r="AU241" s="146" t="s">
        <v>83</v>
      </c>
      <c r="AV241" s="12" t="s">
        <v>83</v>
      </c>
      <c r="AW241" s="12" t="s">
        <v>30</v>
      </c>
      <c r="AX241" s="12" t="s">
        <v>73</v>
      </c>
      <c r="AY241" s="146" t="s">
        <v>147</v>
      </c>
    </row>
    <row r="242" spans="2:65" s="13" customFormat="1" ht="11.25">
      <c r="B242" s="152"/>
      <c r="D242" s="145" t="s">
        <v>156</v>
      </c>
      <c r="E242" s="153" t="s">
        <v>1</v>
      </c>
      <c r="F242" s="154" t="s">
        <v>166</v>
      </c>
      <c r="H242" s="155">
        <v>696.6</v>
      </c>
      <c r="I242" s="156"/>
      <c r="L242" s="152"/>
      <c r="M242" s="157"/>
      <c r="T242" s="158"/>
      <c r="AT242" s="153" t="s">
        <v>156</v>
      </c>
      <c r="AU242" s="153" t="s">
        <v>83</v>
      </c>
      <c r="AV242" s="13" t="s">
        <v>154</v>
      </c>
      <c r="AW242" s="13" t="s">
        <v>30</v>
      </c>
      <c r="AX242" s="13" t="s">
        <v>81</v>
      </c>
      <c r="AY242" s="153" t="s">
        <v>147</v>
      </c>
    </row>
    <row r="243" spans="2:65" s="1" customFormat="1" ht="24.2" customHeight="1">
      <c r="B243" s="31"/>
      <c r="C243" s="131" t="s">
        <v>359</v>
      </c>
      <c r="D243" s="131" t="s">
        <v>149</v>
      </c>
      <c r="E243" s="132" t="s">
        <v>216</v>
      </c>
      <c r="F243" s="133" t="s">
        <v>217</v>
      </c>
      <c r="G243" s="134" t="s">
        <v>170</v>
      </c>
      <c r="H243" s="135">
        <v>387</v>
      </c>
      <c r="I243" s="136"/>
      <c r="J243" s="137">
        <f>ROUND(I243*H243,2)</f>
        <v>0</v>
      </c>
      <c r="K243" s="133" t="s">
        <v>153</v>
      </c>
      <c r="L243" s="31"/>
      <c r="M243" s="138" t="s">
        <v>1</v>
      </c>
      <c r="N243" s="139" t="s">
        <v>38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154</v>
      </c>
      <c r="AT243" s="142" t="s">
        <v>149</v>
      </c>
      <c r="AU243" s="142" t="s">
        <v>83</v>
      </c>
      <c r="AY243" s="16" t="s">
        <v>147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6" t="s">
        <v>81</v>
      </c>
      <c r="BK243" s="143">
        <f>ROUND(I243*H243,2)</f>
        <v>0</v>
      </c>
      <c r="BL243" s="16" t="s">
        <v>154</v>
      </c>
      <c r="BM243" s="142" t="s">
        <v>1624</v>
      </c>
    </row>
    <row r="244" spans="2:65" s="12" customFormat="1" ht="11.25">
      <c r="B244" s="144"/>
      <c r="D244" s="145" t="s">
        <v>156</v>
      </c>
      <c r="E244" s="146" t="s">
        <v>1</v>
      </c>
      <c r="F244" s="147" t="s">
        <v>1612</v>
      </c>
      <c r="H244" s="148">
        <v>387</v>
      </c>
      <c r="I244" s="149"/>
      <c r="L244" s="144"/>
      <c r="M244" s="150"/>
      <c r="T244" s="151"/>
      <c r="AT244" s="146" t="s">
        <v>156</v>
      </c>
      <c r="AU244" s="146" t="s">
        <v>83</v>
      </c>
      <c r="AV244" s="12" t="s">
        <v>83</v>
      </c>
      <c r="AW244" s="12" t="s">
        <v>30</v>
      </c>
      <c r="AX244" s="12" t="s">
        <v>73</v>
      </c>
      <c r="AY244" s="146" t="s">
        <v>147</v>
      </c>
    </row>
    <row r="245" spans="2:65" s="13" customFormat="1" ht="11.25">
      <c r="B245" s="152"/>
      <c r="D245" s="145" t="s">
        <v>156</v>
      </c>
      <c r="E245" s="153" t="s">
        <v>1</v>
      </c>
      <c r="F245" s="154" t="s">
        <v>166</v>
      </c>
      <c r="H245" s="155">
        <v>387</v>
      </c>
      <c r="I245" s="156"/>
      <c r="L245" s="152"/>
      <c r="M245" s="157"/>
      <c r="T245" s="158"/>
      <c r="AT245" s="153" t="s">
        <v>156</v>
      </c>
      <c r="AU245" s="153" t="s">
        <v>83</v>
      </c>
      <c r="AV245" s="13" t="s">
        <v>154</v>
      </c>
      <c r="AW245" s="13" t="s">
        <v>30</v>
      </c>
      <c r="AX245" s="13" t="s">
        <v>81</v>
      </c>
      <c r="AY245" s="153" t="s">
        <v>147</v>
      </c>
    </row>
    <row r="246" spans="2:65" s="1" customFormat="1" ht="24.2" customHeight="1">
      <c r="B246" s="31"/>
      <c r="C246" s="165" t="s">
        <v>363</v>
      </c>
      <c r="D246" s="165" t="s">
        <v>223</v>
      </c>
      <c r="E246" s="166" t="s">
        <v>1625</v>
      </c>
      <c r="F246" s="167" t="s">
        <v>1626</v>
      </c>
      <c r="G246" s="168" t="s">
        <v>212</v>
      </c>
      <c r="H246" s="169">
        <v>787.54499999999996</v>
      </c>
      <c r="I246" s="170"/>
      <c r="J246" s="171">
        <f>ROUND(I246*H246,2)</f>
        <v>0</v>
      </c>
      <c r="K246" s="167" t="s">
        <v>1</v>
      </c>
      <c r="L246" s="172"/>
      <c r="M246" s="173" t="s">
        <v>1</v>
      </c>
      <c r="N246" s="174" t="s">
        <v>38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200</v>
      </c>
      <c r="AT246" s="142" t="s">
        <v>223</v>
      </c>
      <c r="AU246" s="142" t="s">
        <v>83</v>
      </c>
      <c r="AY246" s="16" t="s">
        <v>147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6" t="s">
        <v>81</v>
      </c>
      <c r="BK246" s="143">
        <f>ROUND(I246*H246,2)</f>
        <v>0</v>
      </c>
      <c r="BL246" s="16" t="s">
        <v>154</v>
      </c>
      <c r="BM246" s="142" t="s">
        <v>1627</v>
      </c>
    </row>
    <row r="247" spans="2:65" s="12" customFormat="1" ht="11.25">
      <c r="B247" s="144"/>
      <c r="D247" s="145" t="s">
        <v>156</v>
      </c>
      <c r="E247" s="146" t="s">
        <v>1</v>
      </c>
      <c r="F247" s="147" t="s">
        <v>1628</v>
      </c>
      <c r="H247" s="148">
        <v>787.54499999999996</v>
      </c>
      <c r="I247" s="149"/>
      <c r="L247" s="144"/>
      <c r="M247" s="150"/>
      <c r="T247" s="151"/>
      <c r="AT247" s="146" t="s">
        <v>156</v>
      </c>
      <c r="AU247" s="146" t="s">
        <v>83</v>
      </c>
      <c r="AV247" s="12" t="s">
        <v>83</v>
      </c>
      <c r="AW247" s="12" t="s">
        <v>30</v>
      </c>
      <c r="AX247" s="12" t="s">
        <v>73</v>
      </c>
      <c r="AY247" s="146" t="s">
        <v>147</v>
      </c>
    </row>
    <row r="248" spans="2:65" s="13" customFormat="1" ht="11.25">
      <c r="B248" s="152"/>
      <c r="D248" s="145" t="s">
        <v>156</v>
      </c>
      <c r="E248" s="153" t="s">
        <v>1</v>
      </c>
      <c r="F248" s="154" t="s">
        <v>166</v>
      </c>
      <c r="H248" s="155">
        <v>787.54499999999996</v>
      </c>
      <c r="I248" s="156"/>
      <c r="L248" s="152"/>
      <c r="M248" s="157"/>
      <c r="T248" s="158"/>
      <c r="AT248" s="153" t="s">
        <v>156</v>
      </c>
      <c r="AU248" s="153" t="s">
        <v>83</v>
      </c>
      <c r="AV248" s="13" t="s">
        <v>154</v>
      </c>
      <c r="AW248" s="13" t="s">
        <v>30</v>
      </c>
      <c r="AX248" s="13" t="s">
        <v>81</v>
      </c>
      <c r="AY248" s="153" t="s">
        <v>147</v>
      </c>
    </row>
    <row r="249" spans="2:65" s="11" customFormat="1" ht="22.9" customHeight="1">
      <c r="B249" s="119"/>
      <c r="D249" s="120" t="s">
        <v>72</v>
      </c>
      <c r="E249" s="129" t="s">
        <v>209</v>
      </c>
      <c r="F249" s="129" t="s">
        <v>581</v>
      </c>
      <c r="I249" s="122"/>
      <c r="J249" s="130">
        <f>BK249</f>
        <v>0</v>
      </c>
      <c r="L249" s="119"/>
      <c r="M249" s="124"/>
      <c r="P249" s="125">
        <f>SUM(P250:P286)</f>
        <v>0</v>
      </c>
      <c r="R249" s="125">
        <f>SUM(R250:R286)</f>
        <v>204.51981990000002</v>
      </c>
      <c r="T249" s="126">
        <f>SUM(T250:T286)</f>
        <v>0</v>
      </c>
      <c r="AR249" s="120" t="s">
        <v>81</v>
      </c>
      <c r="AT249" s="127" t="s">
        <v>72</v>
      </c>
      <c r="AU249" s="127" t="s">
        <v>81</v>
      </c>
      <c r="AY249" s="120" t="s">
        <v>147</v>
      </c>
      <c r="BK249" s="128">
        <f>SUM(BK250:BK286)</f>
        <v>0</v>
      </c>
    </row>
    <row r="250" spans="2:65" s="1" customFormat="1" ht="24.2" customHeight="1">
      <c r="B250" s="31"/>
      <c r="C250" s="131" t="s">
        <v>368</v>
      </c>
      <c r="D250" s="131" t="s">
        <v>149</v>
      </c>
      <c r="E250" s="132" t="s">
        <v>1629</v>
      </c>
      <c r="F250" s="133" t="s">
        <v>1630</v>
      </c>
      <c r="G250" s="134" t="s">
        <v>259</v>
      </c>
      <c r="H250" s="135">
        <v>5</v>
      </c>
      <c r="I250" s="136"/>
      <c r="J250" s="137">
        <f t="shared" ref="J250:J256" si="0">ROUND(I250*H250,2)</f>
        <v>0</v>
      </c>
      <c r="K250" s="133" t="s">
        <v>153</v>
      </c>
      <c r="L250" s="31"/>
      <c r="M250" s="138" t="s">
        <v>1</v>
      </c>
      <c r="N250" s="139" t="s">
        <v>38</v>
      </c>
      <c r="P250" s="140">
        <f t="shared" ref="P250:P256" si="1">O250*H250</f>
        <v>0</v>
      </c>
      <c r="Q250" s="140">
        <v>6.9999999999999999E-4</v>
      </c>
      <c r="R250" s="140">
        <f t="shared" ref="R250:R256" si="2">Q250*H250</f>
        <v>3.5000000000000001E-3</v>
      </c>
      <c r="S250" s="140">
        <v>0</v>
      </c>
      <c r="T250" s="141">
        <f t="shared" ref="T250:T256" si="3">S250*H250</f>
        <v>0</v>
      </c>
      <c r="AR250" s="142" t="s">
        <v>154</v>
      </c>
      <c r="AT250" s="142" t="s">
        <v>149</v>
      </c>
      <c r="AU250" s="142" t="s">
        <v>83</v>
      </c>
      <c r="AY250" s="16" t="s">
        <v>147</v>
      </c>
      <c r="BE250" s="143">
        <f t="shared" ref="BE250:BE256" si="4">IF(N250="základní",J250,0)</f>
        <v>0</v>
      </c>
      <c r="BF250" s="143">
        <f t="shared" ref="BF250:BF256" si="5">IF(N250="snížená",J250,0)</f>
        <v>0</v>
      </c>
      <c r="BG250" s="143">
        <f t="shared" ref="BG250:BG256" si="6">IF(N250="zákl. přenesená",J250,0)</f>
        <v>0</v>
      </c>
      <c r="BH250" s="143">
        <f t="shared" ref="BH250:BH256" si="7">IF(N250="sníž. přenesená",J250,0)</f>
        <v>0</v>
      </c>
      <c r="BI250" s="143">
        <f t="shared" ref="BI250:BI256" si="8">IF(N250="nulová",J250,0)</f>
        <v>0</v>
      </c>
      <c r="BJ250" s="16" t="s">
        <v>81</v>
      </c>
      <c r="BK250" s="143">
        <f t="shared" ref="BK250:BK256" si="9">ROUND(I250*H250,2)</f>
        <v>0</v>
      </c>
      <c r="BL250" s="16" t="s">
        <v>154</v>
      </c>
      <c r="BM250" s="142" t="s">
        <v>1631</v>
      </c>
    </row>
    <row r="251" spans="2:65" s="1" customFormat="1" ht="24.2" customHeight="1">
      <c r="B251" s="31"/>
      <c r="C251" s="131" t="s">
        <v>372</v>
      </c>
      <c r="D251" s="131" t="s">
        <v>149</v>
      </c>
      <c r="E251" s="132" t="s">
        <v>1632</v>
      </c>
      <c r="F251" s="133" t="s">
        <v>1633</v>
      </c>
      <c r="G251" s="134" t="s">
        <v>259</v>
      </c>
      <c r="H251" s="135">
        <v>3</v>
      </c>
      <c r="I251" s="136"/>
      <c r="J251" s="137">
        <f t="shared" si="0"/>
        <v>0</v>
      </c>
      <c r="K251" s="133" t="s">
        <v>1</v>
      </c>
      <c r="L251" s="31"/>
      <c r="M251" s="138" t="s">
        <v>1</v>
      </c>
      <c r="N251" s="139" t="s">
        <v>38</v>
      </c>
      <c r="P251" s="140">
        <f t="shared" si="1"/>
        <v>0</v>
      </c>
      <c r="Q251" s="140">
        <v>6.9999999999999999E-4</v>
      </c>
      <c r="R251" s="140">
        <f t="shared" si="2"/>
        <v>2.0999999999999999E-3</v>
      </c>
      <c r="S251" s="140">
        <v>0</v>
      </c>
      <c r="T251" s="141">
        <f t="shared" si="3"/>
        <v>0</v>
      </c>
      <c r="AR251" s="142" t="s">
        <v>154</v>
      </c>
      <c r="AT251" s="142" t="s">
        <v>149</v>
      </c>
      <c r="AU251" s="142" t="s">
        <v>83</v>
      </c>
      <c r="AY251" s="16" t="s">
        <v>147</v>
      </c>
      <c r="BE251" s="143">
        <f t="shared" si="4"/>
        <v>0</v>
      </c>
      <c r="BF251" s="143">
        <f t="shared" si="5"/>
        <v>0</v>
      </c>
      <c r="BG251" s="143">
        <f t="shared" si="6"/>
        <v>0</v>
      </c>
      <c r="BH251" s="143">
        <f t="shared" si="7"/>
        <v>0</v>
      </c>
      <c r="BI251" s="143">
        <f t="shared" si="8"/>
        <v>0</v>
      </c>
      <c r="BJ251" s="16" t="s">
        <v>81</v>
      </c>
      <c r="BK251" s="143">
        <f t="shared" si="9"/>
        <v>0</v>
      </c>
      <c r="BL251" s="16" t="s">
        <v>154</v>
      </c>
      <c r="BM251" s="142" t="s">
        <v>1634</v>
      </c>
    </row>
    <row r="252" spans="2:65" s="1" customFormat="1" ht="24.2" customHeight="1">
      <c r="B252" s="31"/>
      <c r="C252" s="131" t="s">
        <v>376</v>
      </c>
      <c r="D252" s="131" t="s">
        <v>149</v>
      </c>
      <c r="E252" s="132" t="s">
        <v>586</v>
      </c>
      <c r="F252" s="133" t="s">
        <v>587</v>
      </c>
      <c r="G252" s="134" t="s">
        <v>152</v>
      </c>
      <c r="H252" s="135">
        <v>34</v>
      </c>
      <c r="I252" s="136"/>
      <c r="J252" s="137">
        <f t="shared" si="0"/>
        <v>0</v>
      </c>
      <c r="K252" s="133" t="s">
        <v>153</v>
      </c>
      <c r="L252" s="31"/>
      <c r="M252" s="138" t="s">
        <v>1</v>
      </c>
      <c r="N252" s="139" t="s">
        <v>38</v>
      </c>
      <c r="P252" s="140">
        <f t="shared" si="1"/>
        <v>0</v>
      </c>
      <c r="Q252" s="140">
        <v>0</v>
      </c>
      <c r="R252" s="140">
        <f t="shared" si="2"/>
        <v>0</v>
      </c>
      <c r="S252" s="140">
        <v>0</v>
      </c>
      <c r="T252" s="141">
        <f t="shared" si="3"/>
        <v>0</v>
      </c>
      <c r="AR252" s="142" t="s">
        <v>154</v>
      </c>
      <c r="AT252" s="142" t="s">
        <v>149</v>
      </c>
      <c r="AU252" s="142" t="s">
        <v>83</v>
      </c>
      <c r="AY252" s="16" t="s">
        <v>147</v>
      </c>
      <c r="BE252" s="143">
        <f t="shared" si="4"/>
        <v>0</v>
      </c>
      <c r="BF252" s="143">
        <f t="shared" si="5"/>
        <v>0</v>
      </c>
      <c r="BG252" s="143">
        <f t="shared" si="6"/>
        <v>0</v>
      </c>
      <c r="BH252" s="143">
        <f t="shared" si="7"/>
        <v>0</v>
      </c>
      <c r="BI252" s="143">
        <f t="shared" si="8"/>
        <v>0</v>
      </c>
      <c r="BJ252" s="16" t="s">
        <v>81</v>
      </c>
      <c r="BK252" s="143">
        <f t="shared" si="9"/>
        <v>0</v>
      </c>
      <c r="BL252" s="16" t="s">
        <v>154</v>
      </c>
      <c r="BM252" s="142" t="s">
        <v>1635</v>
      </c>
    </row>
    <row r="253" spans="2:65" s="1" customFormat="1" ht="21.75" customHeight="1">
      <c r="B253" s="31"/>
      <c r="C253" s="131" t="s">
        <v>381</v>
      </c>
      <c r="D253" s="131" t="s">
        <v>149</v>
      </c>
      <c r="E253" s="132" t="s">
        <v>1636</v>
      </c>
      <c r="F253" s="133" t="s">
        <v>1637</v>
      </c>
      <c r="G253" s="134" t="s">
        <v>259</v>
      </c>
      <c r="H253" s="135">
        <v>5</v>
      </c>
      <c r="I253" s="136"/>
      <c r="J253" s="137">
        <f t="shared" si="0"/>
        <v>0</v>
      </c>
      <c r="K253" s="133" t="s">
        <v>1</v>
      </c>
      <c r="L253" s="31"/>
      <c r="M253" s="138" t="s">
        <v>1</v>
      </c>
      <c r="N253" s="139" t="s">
        <v>38</v>
      </c>
      <c r="P253" s="140">
        <f t="shared" si="1"/>
        <v>0</v>
      </c>
      <c r="Q253" s="140">
        <v>6.9999999999999999E-4</v>
      </c>
      <c r="R253" s="140">
        <f t="shared" si="2"/>
        <v>3.5000000000000001E-3</v>
      </c>
      <c r="S253" s="140">
        <v>0</v>
      </c>
      <c r="T253" s="141">
        <f t="shared" si="3"/>
        <v>0</v>
      </c>
      <c r="AR253" s="142" t="s">
        <v>154</v>
      </c>
      <c r="AT253" s="142" t="s">
        <v>149</v>
      </c>
      <c r="AU253" s="142" t="s">
        <v>83</v>
      </c>
      <c r="AY253" s="16" t="s">
        <v>147</v>
      </c>
      <c r="BE253" s="143">
        <f t="shared" si="4"/>
        <v>0</v>
      </c>
      <c r="BF253" s="143">
        <f t="shared" si="5"/>
        <v>0</v>
      </c>
      <c r="BG253" s="143">
        <f t="shared" si="6"/>
        <v>0</v>
      </c>
      <c r="BH253" s="143">
        <f t="shared" si="7"/>
        <v>0</v>
      </c>
      <c r="BI253" s="143">
        <f t="shared" si="8"/>
        <v>0</v>
      </c>
      <c r="BJ253" s="16" t="s">
        <v>81</v>
      </c>
      <c r="BK253" s="143">
        <f t="shared" si="9"/>
        <v>0</v>
      </c>
      <c r="BL253" s="16" t="s">
        <v>154</v>
      </c>
      <c r="BM253" s="142" t="s">
        <v>1638</v>
      </c>
    </row>
    <row r="254" spans="2:65" s="1" customFormat="1" ht="24.2" customHeight="1">
      <c r="B254" s="31"/>
      <c r="C254" s="131" t="s">
        <v>386</v>
      </c>
      <c r="D254" s="131" t="s">
        <v>149</v>
      </c>
      <c r="E254" s="132" t="s">
        <v>1639</v>
      </c>
      <c r="F254" s="133" t="s">
        <v>1640</v>
      </c>
      <c r="G254" s="134" t="s">
        <v>152</v>
      </c>
      <c r="H254" s="135">
        <v>111</v>
      </c>
      <c r="I254" s="136"/>
      <c r="J254" s="137">
        <f t="shared" si="0"/>
        <v>0</v>
      </c>
      <c r="K254" s="133" t="s">
        <v>153</v>
      </c>
      <c r="L254" s="31"/>
      <c r="M254" s="138" t="s">
        <v>1</v>
      </c>
      <c r="N254" s="139" t="s">
        <v>38</v>
      </c>
      <c r="P254" s="140">
        <f t="shared" si="1"/>
        <v>0</v>
      </c>
      <c r="Q254" s="140">
        <v>5.0000000000000002E-5</v>
      </c>
      <c r="R254" s="140">
        <f t="shared" si="2"/>
        <v>5.5500000000000002E-3</v>
      </c>
      <c r="S254" s="140">
        <v>0</v>
      </c>
      <c r="T254" s="141">
        <f t="shared" si="3"/>
        <v>0</v>
      </c>
      <c r="AR254" s="142" t="s">
        <v>154</v>
      </c>
      <c r="AT254" s="142" t="s">
        <v>149</v>
      </c>
      <c r="AU254" s="142" t="s">
        <v>83</v>
      </c>
      <c r="AY254" s="16" t="s">
        <v>147</v>
      </c>
      <c r="BE254" s="143">
        <f t="shared" si="4"/>
        <v>0</v>
      </c>
      <c r="BF254" s="143">
        <f t="shared" si="5"/>
        <v>0</v>
      </c>
      <c r="BG254" s="143">
        <f t="shared" si="6"/>
        <v>0</v>
      </c>
      <c r="BH254" s="143">
        <f t="shared" si="7"/>
        <v>0</v>
      </c>
      <c r="BI254" s="143">
        <f t="shared" si="8"/>
        <v>0</v>
      </c>
      <c r="BJ254" s="16" t="s">
        <v>81</v>
      </c>
      <c r="BK254" s="143">
        <f t="shared" si="9"/>
        <v>0</v>
      </c>
      <c r="BL254" s="16" t="s">
        <v>154</v>
      </c>
      <c r="BM254" s="142" t="s">
        <v>1641</v>
      </c>
    </row>
    <row r="255" spans="2:65" s="1" customFormat="1" ht="24.2" customHeight="1">
      <c r="B255" s="31"/>
      <c r="C255" s="131" t="s">
        <v>390</v>
      </c>
      <c r="D255" s="131" t="s">
        <v>149</v>
      </c>
      <c r="E255" s="132" t="s">
        <v>1642</v>
      </c>
      <c r="F255" s="133" t="s">
        <v>1643</v>
      </c>
      <c r="G255" s="134" t="s">
        <v>152</v>
      </c>
      <c r="H255" s="135">
        <v>213</v>
      </c>
      <c r="I255" s="136"/>
      <c r="J255" s="137">
        <f t="shared" si="0"/>
        <v>0</v>
      </c>
      <c r="K255" s="133" t="s">
        <v>153</v>
      </c>
      <c r="L255" s="31"/>
      <c r="M255" s="138" t="s">
        <v>1</v>
      </c>
      <c r="N255" s="139" t="s">
        <v>38</v>
      </c>
      <c r="P255" s="140">
        <f t="shared" si="1"/>
        <v>0</v>
      </c>
      <c r="Q255" s="140">
        <v>1E-4</v>
      </c>
      <c r="R255" s="140">
        <f t="shared" si="2"/>
        <v>2.1299999999999999E-2</v>
      </c>
      <c r="S255" s="140">
        <v>0</v>
      </c>
      <c r="T255" s="141">
        <f t="shared" si="3"/>
        <v>0</v>
      </c>
      <c r="AR255" s="142" t="s">
        <v>154</v>
      </c>
      <c r="AT255" s="142" t="s">
        <v>149</v>
      </c>
      <c r="AU255" s="142" t="s">
        <v>83</v>
      </c>
      <c r="AY255" s="16" t="s">
        <v>147</v>
      </c>
      <c r="BE255" s="143">
        <f t="shared" si="4"/>
        <v>0</v>
      </c>
      <c r="BF255" s="143">
        <f t="shared" si="5"/>
        <v>0</v>
      </c>
      <c r="BG255" s="143">
        <f t="shared" si="6"/>
        <v>0</v>
      </c>
      <c r="BH255" s="143">
        <f t="shared" si="7"/>
        <v>0</v>
      </c>
      <c r="BI255" s="143">
        <f t="shared" si="8"/>
        <v>0</v>
      </c>
      <c r="BJ255" s="16" t="s">
        <v>81</v>
      </c>
      <c r="BK255" s="143">
        <f t="shared" si="9"/>
        <v>0</v>
      </c>
      <c r="BL255" s="16" t="s">
        <v>154</v>
      </c>
      <c r="BM255" s="142" t="s">
        <v>1644</v>
      </c>
    </row>
    <row r="256" spans="2:65" s="1" customFormat="1" ht="33" customHeight="1">
      <c r="B256" s="31"/>
      <c r="C256" s="131" t="s">
        <v>395</v>
      </c>
      <c r="D256" s="131" t="s">
        <v>149</v>
      </c>
      <c r="E256" s="132" t="s">
        <v>778</v>
      </c>
      <c r="F256" s="133" t="s">
        <v>779</v>
      </c>
      <c r="G256" s="134" t="s">
        <v>152</v>
      </c>
      <c r="H256" s="135">
        <v>583</v>
      </c>
      <c r="I256" s="136"/>
      <c r="J256" s="137">
        <f t="shared" si="0"/>
        <v>0</v>
      </c>
      <c r="K256" s="133" t="s">
        <v>153</v>
      </c>
      <c r="L256" s="31"/>
      <c r="M256" s="138" t="s">
        <v>1</v>
      </c>
      <c r="N256" s="139" t="s">
        <v>38</v>
      </c>
      <c r="P256" s="140">
        <f t="shared" si="1"/>
        <v>0</v>
      </c>
      <c r="Q256" s="140">
        <v>0.16850000000000001</v>
      </c>
      <c r="R256" s="140">
        <f t="shared" si="2"/>
        <v>98.235500000000002</v>
      </c>
      <c r="S256" s="140">
        <v>0</v>
      </c>
      <c r="T256" s="141">
        <f t="shared" si="3"/>
        <v>0</v>
      </c>
      <c r="AR256" s="142" t="s">
        <v>154</v>
      </c>
      <c r="AT256" s="142" t="s">
        <v>149</v>
      </c>
      <c r="AU256" s="142" t="s">
        <v>83</v>
      </c>
      <c r="AY256" s="16" t="s">
        <v>147</v>
      </c>
      <c r="BE256" s="143">
        <f t="shared" si="4"/>
        <v>0</v>
      </c>
      <c r="BF256" s="143">
        <f t="shared" si="5"/>
        <v>0</v>
      </c>
      <c r="BG256" s="143">
        <f t="shared" si="6"/>
        <v>0</v>
      </c>
      <c r="BH256" s="143">
        <f t="shared" si="7"/>
        <v>0</v>
      </c>
      <c r="BI256" s="143">
        <f t="shared" si="8"/>
        <v>0</v>
      </c>
      <c r="BJ256" s="16" t="s">
        <v>81</v>
      </c>
      <c r="BK256" s="143">
        <f t="shared" si="9"/>
        <v>0</v>
      </c>
      <c r="BL256" s="16" t="s">
        <v>154</v>
      </c>
      <c r="BM256" s="142" t="s">
        <v>1645</v>
      </c>
    </row>
    <row r="257" spans="2:65" s="12" customFormat="1" ht="11.25">
      <c r="B257" s="144"/>
      <c r="D257" s="145" t="s">
        <v>156</v>
      </c>
      <c r="E257" s="146" t="s">
        <v>1</v>
      </c>
      <c r="F257" s="147" t="s">
        <v>1646</v>
      </c>
      <c r="H257" s="148">
        <v>250</v>
      </c>
      <c r="I257" s="149"/>
      <c r="L257" s="144"/>
      <c r="M257" s="150"/>
      <c r="T257" s="151"/>
      <c r="AT257" s="146" t="s">
        <v>156</v>
      </c>
      <c r="AU257" s="146" t="s">
        <v>83</v>
      </c>
      <c r="AV257" s="12" t="s">
        <v>83</v>
      </c>
      <c r="AW257" s="12" t="s">
        <v>30</v>
      </c>
      <c r="AX257" s="12" t="s">
        <v>73</v>
      </c>
      <c r="AY257" s="146" t="s">
        <v>147</v>
      </c>
    </row>
    <row r="258" spans="2:65" s="12" customFormat="1" ht="11.25">
      <c r="B258" s="144"/>
      <c r="D258" s="145" t="s">
        <v>156</v>
      </c>
      <c r="E258" s="146" t="s">
        <v>1</v>
      </c>
      <c r="F258" s="147" t="s">
        <v>1647</v>
      </c>
      <c r="H258" s="148">
        <v>230</v>
      </c>
      <c r="I258" s="149"/>
      <c r="L258" s="144"/>
      <c r="M258" s="150"/>
      <c r="T258" s="151"/>
      <c r="AT258" s="146" t="s">
        <v>156</v>
      </c>
      <c r="AU258" s="146" t="s">
        <v>83</v>
      </c>
      <c r="AV258" s="12" t="s">
        <v>83</v>
      </c>
      <c r="AW258" s="12" t="s">
        <v>30</v>
      </c>
      <c r="AX258" s="12" t="s">
        <v>73</v>
      </c>
      <c r="AY258" s="146" t="s">
        <v>147</v>
      </c>
    </row>
    <row r="259" spans="2:65" s="12" customFormat="1" ht="11.25">
      <c r="B259" s="144"/>
      <c r="D259" s="145" t="s">
        <v>156</v>
      </c>
      <c r="E259" s="146" t="s">
        <v>1</v>
      </c>
      <c r="F259" s="147" t="s">
        <v>1648</v>
      </c>
      <c r="H259" s="148">
        <v>70</v>
      </c>
      <c r="I259" s="149"/>
      <c r="L259" s="144"/>
      <c r="M259" s="150"/>
      <c r="T259" s="151"/>
      <c r="AT259" s="146" t="s">
        <v>156</v>
      </c>
      <c r="AU259" s="146" t="s">
        <v>83</v>
      </c>
      <c r="AV259" s="12" t="s">
        <v>83</v>
      </c>
      <c r="AW259" s="12" t="s">
        <v>30</v>
      </c>
      <c r="AX259" s="12" t="s">
        <v>73</v>
      </c>
      <c r="AY259" s="146" t="s">
        <v>147</v>
      </c>
    </row>
    <row r="260" spans="2:65" s="12" customFormat="1" ht="11.25">
      <c r="B260" s="144"/>
      <c r="D260" s="145" t="s">
        <v>156</v>
      </c>
      <c r="E260" s="146" t="s">
        <v>1</v>
      </c>
      <c r="F260" s="147" t="s">
        <v>1649</v>
      </c>
      <c r="H260" s="148">
        <v>16</v>
      </c>
      <c r="I260" s="149"/>
      <c r="L260" s="144"/>
      <c r="M260" s="150"/>
      <c r="T260" s="151"/>
      <c r="AT260" s="146" t="s">
        <v>156</v>
      </c>
      <c r="AU260" s="146" t="s">
        <v>83</v>
      </c>
      <c r="AV260" s="12" t="s">
        <v>83</v>
      </c>
      <c r="AW260" s="12" t="s">
        <v>30</v>
      </c>
      <c r="AX260" s="12" t="s">
        <v>73</v>
      </c>
      <c r="AY260" s="146" t="s">
        <v>147</v>
      </c>
    </row>
    <row r="261" spans="2:65" s="12" customFormat="1" ht="11.25">
      <c r="B261" s="144"/>
      <c r="D261" s="145" t="s">
        <v>156</v>
      </c>
      <c r="E261" s="146" t="s">
        <v>1</v>
      </c>
      <c r="F261" s="147" t="s">
        <v>1650</v>
      </c>
      <c r="H261" s="148">
        <v>17</v>
      </c>
      <c r="I261" s="149"/>
      <c r="L261" s="144"/>
      <c r="M261" s="150"/>
      <c r="T261" s="151"/>
      <c r="AT261" s="146" t="s">
        <v>156</v>
      </c>
      <c r="AU261" s="146" t="s">
        <v>83</v>
      </c>
      <c r="AV261" s="12" t="s">
        <v>83</v>
      </c>
      <c r="AW261" s="12" t="s">
        <v>30</v>
      </c>
      <c r="AX261" s="12" t="s">
        <v>73</v>
      </c>
      <c r="AY261" s="146" t="s">
        <v>147</v>
      </c>
    </row>
    <row r="262" spans="2:65" s="13" customFormat="1" ht="11.25">
      <c r="B262" s="152"/>
      <c r="D262" s="145" t="s">
        <v>156</v>
      </c>
      <c r="E262" s="153" t="s">
        <v>1</v>
      </c>
      <c r="F262" s="154" t="s">
        <v>166</v>
      </c>
      <c r="H262" s="155">
        <v>583</v>
      </c>
      <c r="I262" s="156"/>
      <c r="L262" s="152"/>
      <c r="M262" s="157"/>
      <c r="T262" s="158"/>
      <c r="AT262" s="153" t="s">
        <v>156</v>
      </c>
      <c r="AU262" s="153" t="s">
        <v>83</v>
      </c>
      <c r="AV262" s="13" t="s">
        <v>154</v>
      </c>
      <c r="AW262" s="13" t="s">
        <v>30</v>
      </c>
      <c r="AX262" s="13" t="s">
        <v>81</v>
      </c>
      <c r="AY262" s="153" t="s">
        <v>147</v>
      </c>
    </row>
    <row r="263" spans="2:65" s="1" customFormat="1" ht="16.5" customHeight="1">
      <c r="B263" s="31"/>
      <c r="C263" s="165" t="s">
        <v>399</v>
      </c>
      <c r="D263" s="165" t="s">
        <v>223</v>
      </c>
      <c r="E263" s="166" t="s">
        <v>1651</v>
      </c>
      <c r="F263" s="167" t="s">
        <v>1652</v>
      </c>
      <c r="G263" s="168" t="s">
        <v>152</v>
      </c>
      <c r="H263" s="169">
        <v>255</v>
      </c>
      <c r="I263" s="170"/>
      <c r="J263" s="171">
        <f>ROUND(I263*H263,2)</f>
        <v>0</v>
      </c>
      <c r="K263" s="167" t="s">
        <v>153</v>
      </c>
      <c r="L263" s="172"/>
      <c r="M263" s="173" t="s">
        <v>1</v>
      </c>
      <c r="N263" s="174" t="s">
        <v>38</v>
      </c>
      <c r="P263" s="140">
        <f>O263*H263</f>
        <v>0</v>
      </c>
      <c r="Q263" s="140">
        <v>0.10199999999999999</v>
      </c>
      <c r="R263" s="140">
        <f>Q263*H263</f>
        <v>26.009999999999998</v>
      </c>
      <c r="S263" s="140">
        <v>0</v>
      </c>
      <c r="T263" s="141">
        <f>S263*H263</f>
        <v>0</v>
      </c>
      <c r="AR263" s="142" t="s">
        <v>200</v>
      </c>
      <c r="AT263" s="142" t="s">
        <v>223</v>
      </c>
      <c r="AU263" s="142" t="s">
        <v>83</v>
      </c>
      <c r="AY263" s="16" t="s">
        <v>147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6" t="s">
        <v>81</v>
      </c>
      <c r="BK263" s="143">
        <f>ROUND(I263*H263,2)</f>
        <v>0</v>
      </c>
      <c r="BL263" s="16" t="s">
        <v>154</v>
      </c>
      <c r="BM263" s="142" t="s">
        <v>1653</v>
      </c>
    </row>
    <row r="264" spans="2:65" s="12" customFormat="1" ht="11.25">
      <c r="B264" s="144"/>
      <c r="D264" s="145" t="s">
        <v>156</v>
      </c>
      <c r="F264" s="147" t="s">
        <v>1654</v>
      </c>
      <c r="H264" s="148">
        <v>255</v>
      </c>
      <c r="I264" s="149"/>
      <c r="L264" s="144"/>
      <c r="M264" s="150"/>
      <c r="T264" s="151"/>
      <c r="AT264" s="146" t="s">
        <v>156</v>
      </c>
      <c r="AU264" s="146" t="s">
        <v>83</v>
      </c>
      <c r="AV264" s="12" t="s">
        <v>83</v>
      </c>
      <c r="AW264" s="12" t="s">
        <v>4</v>
      </c>
      <c r="AX264" s="12" t="s">
        <v>81</v>
      </c>
      <c r="AY264" s="146" t="s">
        <v>147</v>
      </c>
    </row>
    <row r="265" spans="2:65" s="1" customFormat="1" ht="24.2" customHeight="1">
      <c r="B265" s="31"/>
      <c r="C265" s="165" t="s">
        <v>403</v>
      </c>
      <c r="D265" s="165" t="s">
        <v>223</v>
      </c>
      <c r="E265" s="166" t="s">
        <v>1655</v>
      </c>
      <c r="F265" s="167" t="s">
        <v>1656</v>
      </c>
      <c r="G265" s="168" t="s">
        <v>152</v>
      </c>
      <c r="H265" s="169">
        <v>71.400000000000006</v>
      </c>
      <c r="I265" s="170"/>
      <c r="J265" s="171">
        <f>ROUND(I265*H265,2)</f>
        <v>0</v>
      </c>
      <c r="K265" s="167" t="s">
        <v>153</v>
      </c>
      <c r="L265" s="172"/>
      <c r="M265" s="173" t="s">
        <v>1</v>
      </c>
      <c r="N265" s="174" t="s">
        <v>38</v>
      </c>
      <c r="P265" s="140">
        <f>O265*H265</f>
        <v>0</v>
      </c>
      <c r="Q265" s="140">
        <v>4.8300000000000003E-2</v>
      </c>
      <c r="R265" s="140">
        <f>Q265*H265</f>
        <v>3.4486200000000005</v>
      </c>
      <c r="S265" s="140">
        <v>0</v>
      </c>
      <c r="T265" s="141">
        <f>S265*H265</f>
        <v>0</v>
      </c>
      <c r="AR265" s="142" t="s">
        <v>200</v>
      </c>
      <c r="AT265" s="142" t="s">
        <v>223</v>
      </c>
      <c r="AU265" s="142" t="s">
        <v>83</v>
      </c>
      <c r="AY265" s="16" t="s">
        <v>147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6" t="s">
        <v>81</v>
      </c>
      <c r="BK265" s="143">
        <f>ROUND(I265*H265,2)</f>
        <v>0</v>
      </c>
      <c r="BL265" s="16" t="s">
        <v>154</v>
      </c>
      <c r="BM265" s="142" t="s">
        <v>1657</v>
      </c>
    </row>
    <row r="266" spans="2:65" s="12" customFormat="1" ht="11.25">
      <c r="B266" s="144"/>
      <c r="D266" s="145" t="s">
        <v>156</v>
      </c>
      <c r="F266" s="147" t="s">
        <v>1658</v>
      </c>
      <c r="H266" s="148">
        <v>71.400000000000006</v>
      </c>
      <c r="I266" s="149"/>
      <c r="L266" s="144"/>
      <c r="M266" s="150"/>
      <c r="T266" s="151"/>
      <c r="AT266" s="146" t="s">
        <v>156</v>
      </c>
      <c r="AU266" s="146" t="s">
        <v>83</v>
      </c>
      <c r="AV266" s="12" t="s">
        <v>83</v>
      </c>
      <c r="AW266" s="12" t="s">
        <v>4</v>
      </c>
      <c r="AX266" s="12" t="s">
        <v>81</v>
      </c>
      <c r="AY266" s="146" t="s">
        <v>147</v>
      </c>
    </row>
    <row r="267" spans="2:65" s="1" customFormat="1" ht="16.5" customHeight="1">
      <c r="B267" s="31"/>
      <c r="C267" s="165" t="s">
        <v>408</v>
      </c>
      <c r="D267" s="165" t="s">
        <v>223</v>
      </c>
      <c r="E267" s="166" t="s">
        <v>1659</v>
      </c>
      <c r="F267" s="167" t="s">
        <v>1660</v>
      </c>
      <c r="G267" s="168" t="s">
        <v>152</v>
      </c>
      <c r="H267" s="169">
        <v>234.6</v>
      </c>
      <c r="I267" s="170"/>
      <c r="J267" s="171">
        <f>ROUND(I267*H267,2)</f>
        <v>0</v>
      </c>
      <c r="K267" s="167" t="s">
        <v>153</v>
      </c>
      <c r="L267" s="172"/>
      <c r="M267" s="173" t="s">
        <v>1</v>
      </c>
      <c r="N267" s="174" t="s">
        <v>38</v>
      </c>
      <c r="P267" s="140">
        <f>O267*H267</f>
        <v>0</v>
      </c>
      <c r="Q267" s="140">
        <v>0.08</v>
      </c>
      <c r="R267" s="140">
        <f>Q267*H267</f>
        <v>18.768000000000001</v>
      </c>
      <c r="S267" s="140">
        <v>0</v>
      </c>
      <c r="T267" s="141">
        <f>S267*H267</f>
        <v>0</v>
      </c>
      <c r="AR267" s="142" t="s">
        <v>200</v>
      </c>
      <c r="AT267" s="142" t="s">
        <v>223</v>
      </c>
      <c r="AU267" s="142" t="s">
        <v>83</v>
      </c>
      <c r="AY267" s="16" t="s">
        <v>147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6" t="s">
        <v>81</v>
      </c>
      <c r="BK267" s="143">
        <f>ROUND(I267*H267,2)</f>
        <v>0</v>
      </c>
      <c r="BL267" s="16" t="s">
        <v>154</v>
      </c>
      <c r="BM267" s="142" t="s">
        <v>1661</v>
      </c>
    </row>
    <row r="268" spans="2:65" s="12" customFormat="1" ht="11.25">
      <c r="B268" s="144"/>
      <c r="D268" s="145" t="s">
        <v>156</v>
      </c>
      <c r="F268" s="147" t="s">
        <v>1662</v>
      </c>
      <c r="H268" s="148">
        <v>234.6</v>
      </c>
      <c r="I268" s="149"/>
      <c r="L268" s="144"/>
      <c r="M268" s="150"/>
      <c r="T268" s="151"/>
      <c r="AT268" s="146" t="s">
        <v>156</v>
      </c>
      <c r="AU268" s="146" t="s">
        <v>83</v>
      </c>
      <c r="AV268" s="12" t="s">
        <v>83</v>
      </c>
      <c r="AW268" s="12" t="s">
        <v>4</v>
      </c>
      <c r="AX268" s="12" t="s">
        <v>81</v>
      </c>
      <c r="AY268" s="146" t="s">
        <v>147</v>
      </c>
    </row>
    <row r="269" spans="2:65" s="1" customFormat="1" ht="24.2" customHeight="1">
      <c r="B269" s="31"/>
      <c r="C269" s="165" t="s">
        <v>413</v>
      </c>
      <c r="D269" s="165" t="s">
        <v>223</v>
      </c>
      <c r="E269" s="166" t="s">
        <v>1663</v>
      </c>
      <c r="F269" s="167" t="s">
        <v>1664</v>
      </c>
      <c r="G269" s="168" t="s">
        <v>152</v>
      </c>
      <c r="H269" s="169">
        <v>33.659999999999997</v>
      </c>
      <c r="I269" s="170"/>
      <c r="J269" s="171">
        <f>ROUND(I269*H269,2)</f>
        <v>0</v>
      </c>
      <c r="K269" s="167" t="s">
        <v>153</v>
      </c>
      <c r="L269" s="172"/>
      <c r="M269" s="173" t="s">
        <v>1</v>
      </c>
      <c r="N269" s="174" t="s">
        <v>38</v>
      </c>
      <c r="P269" s="140">
        <f>O269*H269</f>
        <v>0</v>
      </c>
      <c r="Q269" s="140">
        <v>6.5670000000000006E-2</v>
      </c>
      <c r="R269" s="140">
        <f>Q269*H269</f>
        <v>2.2104522000000002</v>
      </c>
      <c r="S269" s="140">
        <v>0</v>
      </c>
      <c r="T269" s="141">
        <f>S269*H269</f>
        <v>0</v>
      </c>
      <c r="AR269" s="142" t="s">
        <v>200</v>
      </c>
      <c r="AT269" s="142" t="s">
        <v>223</v>
      </c>
      <c r="AU269" s="142" t="s">
        <v>83</v>
      </c>
      <c r="AY269" s="16" t="s">
        <v>147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6" t="s">
        <v>81</v>
      </c>
      <c r="BK269" s="143">
        <f>ROUND(I269*H269,2)</f>
        <v>0</v>
      </c>
      <c r="BL269" s="16" t="s">
        <v>154</v>
      </c>
      <c r="BM269" s="142" t="s">
        <v>1665</v>
      </c>
    </row>
    <row r="270" spans="2:65" s="12" customFormat="1" ht="11.25">
      <c r="B270" s="144"/>
      <c r="D270" s="145" t="s">
        <v>156</v>
      </c>
      <c r="E270" s="146" t="s">
        <v>1</v>
      </c>
      <c r="F270" s="147" t="s">
        <v>1666</v>
      </c>
      <c r="H270" s="148">
        <v>17</v>
      </c>
      <c r="I270" s="149"/>
      <c r="L270" s="144"/>
      <c r="M270" s="150"/>
      <c r="T270" s="151"/>
      <c r="AT270" s="146" t="s">
        <v>156</v>
      </c>
      <c r="AU270" s="146" t="s">
        <v>83</v>
      </c>
      <c r="AV270" s="12" t="s">
        <v>83</v>
      </c>
      <c r="AW270" s="12" t="s">
        <v>30</v>
      </c>
      <c r="AX270" s="12" t="s">
        <v>73</v>
      </c>
      <c r="AY270" s="146" t="s">
        <v>147</v>
      </c>
    </row>
    <row r="271" spans="2:65" s="12" customFormat="1" ht="11.25">
      <c r="B271" s="144"/>
      <c r="D271" s="145" t="s">
        <v>156</v>
      </c>
      <c r="E271" s="146" t="s">
        <v>1</v>
      </c>
      <c r="F271" s="147" t="s">
        <v>1667</v>
      </c>
      <c r="H271" s="148">
        <v>16</v>
      </c>
      <c r="I271" s="149"/>
      <c r="L271" s="144"/>
      <c r="M271" s="150"/>
      <c r="T271" s="151"/>
      <c r="AT271" s="146" t="s">
        <v>156</v>
      </c>
      <c r="AU271" s="146" t="s">
        <v>83</v>
      </c>
      <c r="AV271" s="12" t="s">
        <v>83</v>
      </c>
      <c r="AW271" s="12" t="s">
        <v>30</v>
      </c>
      <c r="AX271" s="12" t="s">
        <v>73</v>
      </c>
      <c r="AY271" s="146" t="s">
        <v>147</v>
      </c>
    </row>
    <row r="272" spans="2:65" s="13" customFormat="1" ht="11.25">
      <c r="B272" s="152"/>
      <c r="D272" s="145" t="s">
        <v>156</v>
      </c>
      <c r="E272" s="153" t="s">
        <v>1</v>
      </c>
      <c r="F272" s="154" t="s">
        <v>166</v>
      </c>
      <c r="H272" s="155">
        <v>33</v>
      </c>
      <c r="I272" s="156"/>
      <c r="L272" s="152"/>
      <c r="M272" s="157"/>
      <c r="T272" s="158"/>
      <c r="AT272" s="153" t="s">
        <v>156</v>
      </c>
      <c r="AU272" s="153" t="s">
        <v>83</v>
      </c>
      <c r="AV272" s="13" t="s">
        <v>154</v>
      </c>
      <c r="AW272" s="13" t="s">
        <v>30</v>
      </c>
      <c r="AX272" s="13" t="s">
        <v>81</v>
      </c>
      <c r="AY272" s="153" t="s">
        <v>147</v>
      </c>
    </row>
    <row r="273" spans="2:65" s="12" customFormat="1" ht="11.25">
      <c r="B273" s="144"/>
      <c r="D273" s="145" t="s">
        <v>156</v>
      </c>
      <c r="F273" s="147" t="s">
        <v>1668</v>
      </c>
      <c r="H273" s="148">
        <v>33.659999999999997</v>
      </c>
      <c r="I273" s="149"/>
      <c r="L273" s="144"/>
      <c r="M273" s="150"/>
      <c r="T273" s="151"/>
      <c r="AT273" s="146" t="s">
        <v>156</v>
      </c>
      <c r="AU273" s="146" t="s">
        <v>83</v>
      </c>
      <c r="AV273" s="12" t="s">
        <v>83</v>
      </c>
      <c r="AW273" s="12" t="s">
        <v>4</v>
      </c>
      <c r="AX273" s="12" t="s">
        <v>81</v>
      </c>
      <c r="AY273" s="146" t="s">
        <v>147</v>
      </c>
    </row>
    <row r="274" spans="2:65" s="1" customFormat="1" ht="33" customHeight="1">
      <c r="B274" s="31"/>
      <c r="C274" s="131" t="s">
        <v>417</v>
      </c>
      <c r="D274" s="131" t="s">
        <v>149</v>
      </c>
      <c r="E274" s="132" t="s">
        <v>1669</v>
      </c>
      <c r="F274" s="133" t="s">
        <v>1670</v>
      </c>
      <c r="G274" s="134" t="s">
        <v>152</v>
      </c>
      <c r="H274" s="135">
        <v>40</v>
      </c>
      <c r="I274" s="136"/>
      <c r="J274" s="137">
        <f>ROUND(I274*H274,2)</f>
        <v>0</v>
      </c>
      <c r="K274" s="133" t="s">
        <v>153</v>
      </c>
      <c r="L274" s="31"/>
      <c r="M274" s="138" t="s">
        <v>1</v>
      </c>
      <c r="N274" s="139" t="s">
        <v>38</v>
      </c>
      <c r="P274" s="140">
        <f>O274*H274</f>
        <v>0</v>
      </c>
      <c r="Q274" s="140">
        <v>0.14041999999999999</v>
      </c>
      <c r="R274" s="140">
        <f>Q274*H274</f>
        <v>5.6167999999999996</v>
      </c>
      <c r="S274" s="140">
        <v>0</v>
      </c>
      <c r="T274" s="141">
        <f>S274*H274</f>
        <v>0</v>
      </c>
      <c r="AR274" s="142" t="s">
        <v>154</v>
      </c>
      <c r="AT274" s="142" t="s">
        <v>149</v>
      </c>
      <c r="AU274" s="142" t="s">
        <v>83</v>
      </c>
      <c r="AY274" s="16" t="s">
        <v>147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6" t="s">
        <v>81</v>
      </c>
      <c r="BK274" s="143">
        <f>ROUND(I274*H274,2)</f>
        <v>0</v>
      </c>
      <c r="BL274" s="16" t="s">
        <v>154</v>
      </c>
      <c r="BM274" s="142" t="s">
        <v>1671</v>
      </c>
    </row>
    <row r="275" spans="2:65" s="1" customFormat="1" ht="16.5" customHeight="1">
      <c r="B275" s="31"/>
      <c r="C275" s="165" t="s">
        <v>422</v>
      </c>
      <c r="D275" s="165" t="s">
        <v>223</v>
      </c>
      <c r="E275" s="166" t="s">
        <v>1672</v>
      </c>
      <c r="F275" s="167" t="s">
        <v>1673</v>
      </c>
      <c r="G275" s="168" t="s">
        <v>152</v>
      </c>
      <c r="H275" s="169">
        <v>40.799999999999997</v>
      </c>
      <c r="I275" s="170"/>
      <c r="J275" s="171">
        <f>ROUND(I275*H275,2)</f>
        <v>0</v>
      </c>
      <c r="K275" s="167" t="s">
        <v>153</v>
      </c>
      <c r="L275" s="172"/>
      <c r="M275" s="173" t="s">
        <v>1</v>
      </c>
      <c r="N275" s="174" t="s">
        <v>38</v>
      </c>
      <c r="P275" s="140">
        <f>O275*H275</f>
        <v>0</v>
      </c>
      <c r="Q275" s="140">
        <v>4.5999999999999999E-2</v>
      </c>
      <c r="R275" s="140">
        <f>Q275*H275</f>
        <v>1.8767999999999998</v>
      </c>
      <c r="S275" s="140">
        <v>0</v>
      </c>
      <c r="T275" s="141">
        <f>S275*H275</f>
        <v>0</v>
      </c>
      <c r="AR275" s="142" t="s">
        <v>200</v>
      </c>
      <c r="AT275" s="142" t="s">
        <v>223</v>
      </c>
      <c r="AU275" s="142" t="s">
        <v>83</v>
      </c>
      <c r="AY275" s="16" t="s">
        <v>147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6" t="s">
        <v>81</v>
      </c>
      <c r="BK275" s="143">
        <f>ROUND(I275*H275,2)</f>
        <v>0</v>
      </c>
      <c r="BL275" s="16" t="s">
        <v>154</v>
      </c>
      <c r="BM275" s="142" t="s">
        <v>1674</v>
      </c>
    </row>
    <row r="276" spans="2:65" s="12" customFormat="1" ht="11.25">
      <c r="B276" s="144"/>
      <c r="D276" s="145" t="s">
        <v>156</v>
      </c>
      <c r="E276" s="146" t="s">
        <v>1</v>
      </c>
      <c r="F276" s="147" t="s">
        <v>363</v>
      </c>
      <c r="H276" s="148">
        <v>40</v>
      </c>
      <c r="I276" s="149"/>
      <c r="L276" s="144"/>
      <c r="M276" s="150"/>
      <c r="T276" s="151"/>
      <c r="AT276" s="146" t="s">
        <v>156</v>
      </c>
      <c r="AU276" s="146" t="s">
        <v>83</v>
      </c>
      <c r="AV276" s="12" t="s">
        <v>83</v>
      </c>
      <c r="AW276" s="12" t="s">
        <v>30</v>
      </c>
      <c r="AX276" s="12" t="s">
        <v>73</v>
      </c>
      <c r="AY276" s="146" t="s">
        <v>147</v>
      </c>
    </row>
    <row r="277" spans="2:65" s="13" customFormat="1" ht="11.25">
      <c r="B277" s="152"/>
      <c r="D277" s="145" t="s">
        <v>156</v>
      </c>
      <c r="E277" s="153" t="s">
        <v>1</v>
      </c>
      <c r="F277" s="154" t="s">
        <v>166</v>
      </c>
      <c r="H277" s="155">
        <v>40</v>
      </c>
      <c r="I277" s="156"/>
      <c r="L277" s="152"/>
      <c r="M277" s="157"/>
      <c r="T277" s="158"/>
      <c r="AT277" s="153" t="s">
        <v>156</v>
      </c>
      <c r="AU277" s="153" t="s">
        <v>83</v>
      </c>
      <c r="AV277" s="13" t="s">
        <v>154</v>
      </c>
      <c r="AW277" s="13" t="s">
        <v>30</v>
      </c>
      <c r="AX277" s="13" t="s">
        <v>81</v>
      </c>
      <c r="AY277" s="153" t="s">
        <v>147</v>
      </c>
    </row>
    <row r="278" spans="2:65" s="12" customFormat="1" ht="11.25">
      <c r="B278" s="144"/>
      <c r="D278" s="145" t="s">
        <v>156</v>
      </c>
      <c r="F278" s="147" t="s">
        <v>1675</v>
      </c>
      <c r="H278" s="148">
        <v>40.799999999999997</v>
      </c>
      <c r="I278" s="149"/>
      <c r="L278" s="144"/>
      <c r="M278" s="150"/>
      <c r="T278" s="151"/>
      <c r="AT278" s="146" t="s">
        <v>156</v>
      </c>
      <c r="AU278" s="146" t="s">
        <v>83</v>
      </c>
      <c r="AV278" s="12" t="s">
        <v>83</v>
      </c>
      <c r="AW278" s="12" t="s">
        <v>4</v>
      </c>
      <c r="AX278" s="12" t="s">
        <v>81</v>
      </c>
      <c r="AY278" s="146" t="s">
        <v>147</v>
      </c>
    </row>
    <row r="279" spans="2:65" s="1" customFormat="1" ht="24.2" customHeight="1">
      <c r="B279" s="31"/>
      <c r="C279" s="131" t="s">
        <v>426</v>
      </c>
      <c r="D279" s="131" t="s">
        <v>149</v>
      </c>
      <c r="E279" s="132" t="s">
        <v>1676</v>
      </c>
      <c r="F279" s="133" t="s">
        <v>1677</v>
      </c>
      <c r="G279" s="134" t="s">
        <v>170</v>
      </c>
      <c r="H279" s="135">
        <v>21.405000000000001</v>
      </c>
      <c r="I279" s="136"/>
      <c r="J279" s="137">
        <f>ROUND(I279*H279,2)</f>
        <v>0</v>
      </c>
      <c r="K279" s="133" t="s">
        <v>153</v>
      </c>
      <c r="L279" s="31"/>
      <c r="M279" s="138" t="s">
        <v>1</v>
      </c>
      <c r="N279" s="139" t="s">
        <v>38</v>
      </c>
      <c r="P279" s="140">
        <f>O279*H279</f>
        <v>0</v>
      </c>
      <c r="Q279" s="140">
        <v>2.2563399999999998</v>
      </c>
      <c r="R279" s="140">
        <f>Q279*H279</f>
        <v>48.2969577</v>
      </c>
      <c r="S279" s="140">
        <v>0</v>
      </c>
      <c r="T279" s="141">
        <f>S279*H279</f>
        <v>0</v>
      </c>
      <c r="AR279" s="142" t="s">
        <v>154</v>
      </c>
      <c r="AT279" s="142" t="s">
        <v>149</v>
      </c>
      <c r="AU279" s="142" t="s">
        <v>83</v>
      </c>
      <c r="AY279" s="16" t="s">
        <v>147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6" t="s">
        <v>81</v>
      </c>
      <c r="BK279" s="143">
        <f>ROUND(I279*H279,2)</f>
        <v>0</v>
      </c>
      <c r="BL279" s="16" t="s">
        <v>154</v>
      </c>
      <c r="BM279" s="142" t="s">
        <v>1678</v>
      </c>
    </row>
    <row r="280" spans="2:65" s="12" customFormat="1" ht="11.25">
      <c r="B280" s="144"/>
      <c r="D280" s="145" t="s">
        <v>156</v>
      </c>
      <c r="E280" s="146" t="s">
        <v>1</v>
      </c>
      <c r="F280" s="147" t="s">
        <v>1679</v>
      </c>
      <c r="H280" s="148">
        <v>20.405000000000001</v>
      </c>
      <c r="I280" s="149"/>
      <c r="L280" s="144"/>
      <c r="M280" s="150"/>
      <c r="T280" s="151"/>
      <c r="AT280" s="146" t="s">
        <v>156</v>
      </c>
      <c r="AU280" s="146" t="s">
        <v>83</v>
      </c>
      <c r="AV280" s="12" t="s">
        <v>83</v>
      </c>
      <c r="AW280" s="12" t="s">
        <v>30</v>
      </c>
      <c r="AX280" s="12" t="s">
        <v>73</v>
      </c>
      <c r="AY280" s="146" t="s">
        <v>147</v>
      </c>
    </row>
    <row r="281" spans="2:65" s="12" customFormat="1" ht="11.25">
      <c r="B281" s="144"/>
      <c r="D281" s="145" t="s">
        <v>156</v>
      </c>
      <c r="E281" s="146" t="s">
        <v>1</v>
      </c>
      <c r="F281" s="147" t="s">
        <v>1680</v>
      </c>
      <c r="H281" s="148">
        <v>1</v>
      </c>
      <c r="I281" s="149"/>
      <c r="L281" s="144"/>
      <c r="M281" s="150"/>
      <c r="T281" s="151"/>
      <c r="AT281" s="146" t="s">
        <v>156</v>
      </c>
      <c r="AU281" s="146" t="s">
        <v>83</v>
      </c>
      <c r="AV281" s="12" t="s">
        <v>83</v>
      </c>
      <c r="AW281" s="12" t="s">
        <v>30</v>
      </c>
      <c r="AX281" s="12" t="s">
        <v>73</v>
      </c>
      <c r="AY281" s="146" t="s">
        <v>147</v>
      </c>
    </row>
    <row r="282" spans="2:65" s="13" customFormat="1" ht="11.25">
      <c r="B282" s="152"/>
      <c r="D282" s="145" t="s">
        <v>156</v>
      </c>
      <c r="E282" s="153" t="s">
        <v>1</v>
      </c>
      <c r="F282" s="154" t="s">
        <v>166</v>
      </c>
      <c r="H282" s="155">
        <v>21.405000000000001</v>
      </c>
      <c r="I282" s="156"/>
      <c r="L282" s="152"/>
      <c r="M282" s="157"/>
      <c r="T282" s="158"/>
      <c r="AT282" s="153" t="s">
        <v>156</v>
      </c>
      <c r="AU282" s="153" t="s">
        <v>83</v>
      </c>
      <c r="AV282" s="13" t="s">
        <v>154</v>
      </c>
      <c r="AW282" s="13" t="s">
        <v>30</v>
      </c>
      <c r="AX282" s="13" t="s">
        <v>81</v>
      </c>
      <c r="AY282" s="153" t="s">
        <v>147</v>
      </c>
    </row>
    <row r="283" spans="2:65" s="1" customFormat="1" ht="33" customHeight="1">
      <c r="B283" s="31"/>
      <c r="C283" s="131" t="s">
        <v>431</v>
      </c>
      <c r="D283" s="131" t="s">
        <v>149</v>
      </c>
      <c r="E283" s="132" t="s">
        <v>582</v>
      </c>
      <c r="F283" s="133" t="s">
        <v>583</v>
      </c>
      <c r="G283" s="134" t="s">
        <v>152</v>
      </c>
      <c r="H283" s="135">
        <v>34</v>
      </c>
      <c r="I283" s="136"/>
      <c r="J283" s="137">
        <f>ROUND(I283*H283,2)</f>
        <v>0</v>
      </c>
      <c r="K283" s="133" t="s">
        <v>153</v>
      </c>
      <c r="L283" s="31"/>
      <c r="M283" s="138" t="s">
        <v>1</v>
      </c>
      <c r="N283" s="139" t="s">
        <v>38</v>
      </c>
      <c r="P283" s="140">
        <f>O283*H283</f>
        <v>0</v>
      </c>
      <c r="Q283" s="140">
        <v>6.0999999999999997E-4</v>
      </c>
      <c r="R283" s="140">
        <f>Q283*H283</f>
        <v>2.0739999999999998E-2</v>
      </c>
      <c r="S283" s="140">
        <v>0</v>
      </c>
      <c r="T283" s="141">
        <f>S283*H283</f>
        <v>0</v>
      </c>
      <c r="AR283" s="142" t="s">
        <v>154</v>
      </c>
      <c r="AT283" s="142" t="s">
        <v>149</v>
      </c>
      <c r="AU283" s="142" t="s">
        <v>83</v>
      </c>
      <c r="AY283" s="16" t="s">
        <v>147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6" t="s">
        <v>81</v>
      </c>
      <c r="BK283" s="143">
        <f>ROUND(I283*H283,2)</f>
        <v>0</v>
      </c>
      <c r="BL283" s="16" t="s">
        <v>154</v>
      </c>
      <c r="BM283" s="142" t="s">
        <v>1681</v>
      </c>
    </row>
    <row r="284" spans="2:65" s="1" customFormat="1" ht="21.75" customHeight="1">
      <c r="B284" s="31"/>
      <c r="C284" s="131" t="s">
        <v>436</v>
      </c>
      <c r="D284" s="131" t="s">
        <v>149</v>
      </c>
      <c r="E284" s="132" t="s">
        <v>787</v>
      </c>
      <c r="F284" s="133" t="s">
        <v>788</v>
      </c>
      <c r="G284" s="134" t="s">
        <v>152</v>
      </c>
      <c r="H284" s="135">
        <v>220</v>
      </c>
      <c r="I284" s="136"/>
      <c r="J284" s="137">
        <f>ROUND(I284*H284,2)</f>
        <v>0</v>
      </c>
      <c r="K284" s="133" t="s">
        <v>153</v>
      </c>
      <c r="L284" s="31"/>
      <c r="M284" s="138" t="s">
        <v>1</v>
      </c>
      <c r="N284" s="139" t="s">
        <v>38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154</v>
      </c>
      <c r="AT284" s="142" t="s">
        <v>149</v>
      </c>
      <c r="AU284" s="142" t="s">
        <v>83</v>
      </c>
      <c r="AY284" s="16" t="s">
        <v>147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6" t="s">
        <v>81</v>
      </c>
      <c r="BK284" s="143">
        <f>ROUND(I284*H284,2)</f>
        <v>0</v>
      </c>
      <c r="BL284" s="16" t="s">
        <v>154</v>
      </c>
      <c r="BM284" s="142" t="s">
        <v>1682</v>
      </c>
    </row>
    <row r="285" spans="2:65" s="12" customFormat="1" ht="11.25">
      <c r="B285" s="144"/>
      <c r="D285" s="145" t="s">
        <v>156</v>
      </c>
      <c r="E285" s="146" t="s">
        <v>1</v>
      </c>
      <c r="F285" s="147" t="s">
        <v>1683</v>
      </c>
      <c r="H285" s="148">
        <v>220</v>
      </c>
      <c r="I285" s="149"/>
      <c r="L285" s="144"/>
      <c r="M285" s="150"/>
      <c r="T285" s="151"/>
      <c r="AT285" s="146" t="s">
        <v>156</v>
      </c>
      <c r="AU285" s="146" t="s">
        <v>83</v>
      </c>
      <c r="AV285" s="12" t="s">
        <v>83</v>
      </c>
      <c r="AW285" s="12" t="s">
        <v>30</v>
      </c>
      <c r="AX285" s="12" t="s">
        <v>73</v>
      </c>
      <c r="AY285" s="146" t="s">
        <v>147</v>
      </c>
    </row>
    <row r="286" spans="2:65" s="13" customFormat="1" ht="11.25">
      <c r="B286" s="152"/>
      <c r="D286" s="145" t="s">
        <v>156</v>
      </c>
      <c r="E286" s="153" t="s">
        <v>1</v>
      </c>
      <c r="F286" s="154" t="s">
        <v>166</v>
      </c>
      <c r="H286" s="155">
        <v>220</v>
      </c>
      <c r="I286" s="156"/>
      <c r="L286" s="152"/>
      <c r="M286" s="157"/>
      <c r="T286" s="158"/>
      <c r="AT286" s="153" t="s">
        <v>156</v>
      </c>
      <c r="AU286" s="153" t="s">
        <v>83</v>
      </c>
      <c r="AV286" s="13" t="s">
        <v>154</v>
      </c>
      <c r="AW286" s="13" t="s">
        <v>30</v>
      </c>
      <c r="AX286" s="13" t="s">
        <v>81</v>
      </c>
      <c r="AY286" s="153" t="s">
        <v>147</v>
      </c>
    </row>
    <row r="287" spans="2:65" s="11" customFormat="1" ht="22.9" customHeight="1">
      <c r="B287" s="119"/>
      <c r="D287" s="120" t="s">
        <v>72</v>
      </c>
      <c r="E287" s="129" t="s">
        <v>509</v>
      </c>
      <c r="F287" s="129" t="s">
        <v>510</v>
      </c>
      <c r="I287" s="122"/>
      <c r="J287" s="130">
        <f>BK287</f>
        <v>0</v>
      </c>
      <c r="L287" s="119"/>
      <c r="M287" s="124"/>
      <c r="P287" s="125">
        <f>SUM(P288:P308)</f>
        <v>0</v>
      </c>
      <c r="R287" s="125">
        <f>SUM(R288:R308)</f>
        <v>0</v>
      </c>
      <c r="T287" s="126">
        <f>SUM(T288:T308)</f>
        <v>0</v>
      </c>
      <c r="AR287" s="120" t="s">
        <v>81</v>
      </c>
      <c r="AT287" s="127" t="s">
        <v>72</v>
      </c>
      <c r="AU287" s="127" t="s">
        <v>81</v>
      </c>
      <c r="AY287" s="120" t="s">
        <v>147</v>
      </c>
      <c r="BK287" s="128">
        <f>SUM(BK288:BK308)</f>
        <v>0</v>
      </c>
    </row>
    <row r="288" spans="2:65" s="1" customFormat="1" ht="21.75" customHeight="1">
      <c r="B288" s="31"/>
      <c r="C288" s="131" t="s">
        <v>441</v>
      </c>
      <c r="D288" s="131" t="s">
        <v>149</v>
      </c>
      <c r="E288" s="132" t="s">
        <v>589</v>
      </c>
      <c r="F288" s="133" t="s">
        <v>590</v>
      </c>
      <c r="G288" s="134" t="s">
        <v>212</v>
      </c>
      <c r="H288" s="135">
        <v>509.57299999999998</v>
      </c>
      <c r="I288" s="136"/>
      <c r="J288" s="137">
        <f>ROUND(I288*H288,2)</f>
        <v>0</v>
      </c>
      <c r="K288" s="133" t="s">
        <v>153</v>
      </c>
      <c r="L288" s="31"/>
      <c r="M288" s="138" t="s">
        <v>1</v>
      </c>
      <c r="N288" s="139" t="s">
        <v>38</v>
      </c>
      <c r="P288" s="140">
        <f>O288*H288</f>
        <v>0</v>
      </c>
      <c r="Q288" s="140">
        <v>0</v>
      </c>
      <c r="R288" s="140">
        <f>Q288*H288</f>
        <v>0</v>
      </c>
      <c r="S288" s="140">
        <v>0</v>
      </c>
      <c r="T288" s="141">
        <f>S288*H288</f>
        <v>0</v>
      </c>
      <c r="AR288" s="142" t="s">
        <v>154</v>
      </c>
      <c r="AT288" s="142" t="s">
        <v>149</v>
      </c>
      <c r="AU288" s="142" t="s">
        <v>83</v>
      </c>
      <c r="AY288" s="16" t="s">
        <v>147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6" t="s">
        <v>81</v>
      </c>
      <c r="BK288" s="143">
        <f>ROUND(I288*H288,2)</f>
        <v>0</v>
      </c>
      <c r="BL288" s="16" t="s">
        <v>154</v>
      </c>
      <c r="BM288" s="142" t="s">
        <v>1684</v>
      </c>
    </row>
    <row r="289" spans="2:65" s="1" customFormat="1" ht="24.2" customHeight="1">
      <c r="B289" s="31"/>
      <c r="C289" s="131" t="s">
        <v>445</v>
      </c>
      <c r="D289" s="131" t="s">
        <v>149</v>
      </c>
      <c r="E289" s="132" t="s">
        <v>593</v>
      </c>
      <c r="F289" s="133" t="s">
        <v>594</v>
      </c>
      <c r="G289" s="134" t="s">
        <v>212</v>
      </c>
      <c r="H289" s="135">
        <v>5605.3029999999999</v>
      </c>
      <c r="I289" s="136"/>
      <c r="J289" s="137">
        <f>ROUND(I289*H289,2)</f>
        <v>0</v>
      </c>
      <c r="K289" s="133" t="s">
        <v>153</v>
      </c>
      <c r="L289" s="31"/>
      <c r="M289" s="138" t="s">
        <v>1</v>
      </c>
      <c r="N289" s="139" t="s">
        <v>38</v>
      </c>
      <c r="P289" s="140">
        <f>O289*H289</f>
        <v>0</v>
      </c>
      <c r="Q289" s="140">
        <v>0</v>
      </c>
      <c r="R289" s="140">
        <f>Q289*H289</f>
        <v>0</v>
      </c>
      <c r="S289" s="140">
        <v>0</v>
      </c>
      <c r="T289" s="141">
        <f>S289*H289</f>
        <v>0</v>
      </c>
      <c r="AR289" s="142" t="s">
        <v>154</v>
      </c>
      <c r="AT289" s="142" t="s">
        <v>149</v>
      </c>
      <c r="AU289" s="142" t="s">
        <v>83</v>
      </c>
      <c r="AY289" s="16" t="s">
        <v>147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6" t="s">
        <v>81</v>
      </c>
      <c r="BK289" s="143">
        <f>ROUND(I289*H289,2)</f>
        <v>0</v>
      </c>
      <c r="BL289" s="16" t="s">
        <v>154</v>
      </c>
      <c r="BM289" s="142" t="s">
        <v>1685</v>
      </c>
    </row>
    <row r="290" spans="2:65" s="12" customFormat="1" ht="11.25">
      <c r="B290" s="144"/>
      <c r="D290" s="145" t="s">
        <v>156</v>
      </c>
      <c r="E290" s="146" t="s">
        <v>1</v>
      </c>
      <c r="F290" s="147" t="s">
        <v>1686</v>
      </c>
      <c r="H290" s="148">
        <v>5605.3029999999999</v>
      </c>
      <c r="I290" s="149"/>
      <c r="L290" s="144"/>
      <c r="M290" s="150"/>
      <c r="T290" s="151"/>
      <c r="AT290" s="146" t="s">
        <v>156</v>
      </c>
      <c r="AU290" s="146" t="s">
        <v>83</v>
      </c>
      <c r="AV290" s="12" t="s">
        <v>83</v>
      </c>
      <c r="AW290" s="12" t="s">
        <v>30</v>
      </c>
      <c r="AX290" s="12" t="s">
        <v>73</v>
      </c>
      <c r="AY290" s="146" t="s">
        <v>147</v>
      </c>
    </row>
    <row r="291" spans="2:65" s="13" customFormat="1" ht="11.25">
      <c r="B291" s="152"/>
      <c r="D291" s="145" t="s">
        <v>156</v>
      </c>
      <c r="E291" s="153" t="s">
        <v>1</v>
      </c>
      <c r="F291" s="154" t="s">
        <v>166</v>
      </c>
      <c r="H291" s="155">
        <v>5605.3029999999999</v>
      </c>
      <c r="I291" s="156"/>
      <c r="L291" s="152"/>
      <c r="M291" s="157"/>
      <c r="T291" s="158"/>
      <c r="AT291" s="153" t="s">
        <v>156</v>
      </c>
      <c r="AU291" s="153" t="s">
        <v>83</v>
      </c>
      <c r="AV291" s="13" t="s">
        <v>154</v>
      </c>
      <c r="AW291" s="13" t="s">
        <v>30</v>
      </c>
      <c r="AX291" s="13" t="s">
        <v>81</v>
      </c>
      <c r="AY291" s="153" t="s">
        <v>147</v>
      </c>
    </row>
    <row r="292" spans="2:65" s="1" customFormat="1" ht="21.75" customHeight="1">
      <c r="B292" s="31"/>
      <c r="C292" s="131" t="s">
        <v>449</v>
      </c>
      <c r="D292" s="131" t="s">
        <v>149</v>
      </c>
      <c r="E292" s="132" t="s">
        <v>512</v>
      </c>
      <c r="F292" s="133" t="s">
        <v>513</v>
      </c>
      <c r="G292" s="134" t="s">
        <v>212</v>
      </c>
      <c r="H292" s="135">
        <v>10.621</v>
      </c>
      <c r="I292" s="136"/>
      <c r="J292" s="137">
        <f>ROUND(I292*H292,2)</f>
        <v>0</v>
      </c>
      <c r="K292" s="133" t="s">
        <v>153</v>
      </c>
      <c r="L292" s="31"/>
      <c r="M292" s="138" t="s">
        <v>1</v>
      </c>
      <c r="N292" s="139" t="s">
        <v>38</v>
      </c>
      <c r="P292" s="140">
        <f>O292*H292</f>
        <v>0</v>
      </c>
      <c r="Q292" s="140">
        <v>0</v>
      </c>
      <c r="R292" s="140">
        <f>Q292*H292</f>
        <v>0</v>
      </c>
      <c r="S292" s="140">
        <v>0</v>
      </c>
      <c r="T292" s="141">
        <f>S292*H292</f>
        <v>0</v>
      </c>
      <c r="AR292" s="142" t="s">
        <v>154</v>
      </c>
      <c r="AT292" s="142" t="s">
        <v>149</v>
      </c>
      <c r="AU292" s="142" t="s">
        <v>83</v>
      </c>
      <c r="AY292" s="16" t="s">
        <v>147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6" t="s">
        <v>81</v>
      </c>
      <c r="BK292" s="143">
        <f>ROUND(I292*H292,2)</f>
        <v>0</v>
      </c>
      <c r="BL292" s="16" t="s">
        <v>154</v>
      </c>
      <c r="BM292" s="142" t="s">
        <v>1687</v>
      </c>
    </row>
    <row r="293" spans="2:65" s="1" customFormat="1" ht="24.2" customHeight="1">
      <c r="B293" s="31"/>
      <c r="C293" s="131" t="s">
        <v>454</v>
      </c>
      <c r="D293" s="131" t="s">
        <v>149</v>
      </c>
      <c r="E293" s="132" t="s">
        <v>517</v>
      </c>
      <c r="F293" s="133" t="s">
        <v>518</v>
      </c>
      <c r="G293" s="134" t="s">
        <v>212</v>
      </c>
      <c r="H293" s="135">
        <v>116.831</v>
      </c>
      <c r="I293" s="136"/>
      <c r="J293" s="137">
        <f>ROUND(I293*H293,2)</f>
        <v>0</v>
      </c>
      <c r="K293" s="133" t="s">
        <v>153</v>
      </c>
      <c r="L293" s="31"/>
      <c r="M293" s="138" t="s">
        <v>1</v>
      </c>
      <c r="N293" s="139" t="s">
        <v>38</v>
      </c>
      <c r="P293" s="140">
        <f>O293*H293</f>
        <v>0</v>
      </c>
      <c r="Q293" s="140">
        <v>0</v>
      </c>
      <c r="R293" s="140">
        <f>Q293*H293</f>
        <v>0</v>
      </c>
      <c r="S293" s="140">
        <v>0</v>
      </c>
      <c r="T293" s="141">
        <f>S293*H293</f>
        <v>0</v>
      </c>
      <c r="AR293" s="142" t="s">
        <v>154</v>
      </c>
      <c r="AT293" s="142" t="s">
        <v>149</v>
      </c>
      <c r="AU293" s="142" t="s">
        <v>83</v>
      </c>
      <c r="AY293" s="16" t="s">
        <v>147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6" t="s">
        <v>81</v>
      </c>
      <c r="BK293" s="143">
        <f>ROUND(I293*H293,2)</f>
        <v>0</v>
      </c>
      <c r="BL293" s="16" t="s">
        <v>154</v>
      </c>
      <c r="BM293" s="142" t="s">
        <v>1688</v>
      </c>
    </row>
    <row r="294" spans="2:65" s="12" customFormat="1" ht="11.25">
      <c r="B294" s="144"/>
      <c r="D294" s="145" t="s">
        <v>156</v>
      </c>
      <c r="E294" s="146" t="s">
        <v>1</v>
      </c>
      <c r="F294" s="147" t="s">
        <v>1689</v>
      </c>
      <c r="H294" s="148">
        <v>116.831</v>
      </c>
      <c r="I294" s="149"/>
      <c r="L294" s="144"/>
      <c r="M294" s="150"/>
      <c r="T294" s="151"/>
      <c r="AT294" s="146" t="s">
        <v>156</v>
      </c>
      <c r="AU294" s="146" t="s">
        <v>83</v>
      </c>
      <c r="AV294" s="12" t="s">
        <v>83</v>
      </c>
      <c r="AW294" s="12" t="s">
        <v>30</v>
      </c>
      <c r="AX294" s="12" t="s">
        <v>73</v>
      </c>
      <c r="AY294" s="146" t="s">
        <v>147</v>
      </c>
    </row>
    <row r="295" spans="2:65" s="13" customFormat="1" ht="11.25">
      <c r="B295" s="152"/>
      <c r="D295" s="145" t="s">
        <v>156</v>
      </c>
      <c r="E295" s="153" t="s">
        <v>1</v>
      </c>
      <c r="F295" s="154" t="s">
        <v>166</v>
      </c>
      <c r="H295" s="155">
        <v>116.831</v>
      </c>
      <c r="I295" s="156"/>
      <c r="L295" s="152"/>
      <c r="M295" s="157"/>
      <c r="T295" s="158"/>
      <c r="AT295" s="153" t="s">
        <v>156</v>
      </c>
      <c r="AU295" s="153" t="s">
        <v>83</v>
      </c>
      <c r="AV295" s="13" t="s">
        <v>154</v>
      </c>
      <c r="AW295" s="13" t="s">
        <v>30</v>
      </c>
      <c r="AX295" s="13" t="s">
        <v>81</v>
      </c>
      <c r="AY295" s="153" t="s">
        <v>147</v>
      </c>
    </row>
    <row r="296" spans="2:65" s="1" customFormat="1" ht="24.2" customHeight="1">
      <c r="B296" s="31"/>
      <c r="C296" s="131" t="s">
        <v>458</v>
      </c>
      <c r="D296" s="131" t="s">
        <v>149</v>
      </c>
      <c r="E296" s="132" t="s">
        <v>804</v>
      </c>
      <c r="F296" s="133" t="s">
        <v>805</v>
      </c>
      <c r="G296" s="134" t="s">
        <v>212</v>
      </c>
      <c r="H296" s="135">
        <v>10.621</v>
      </c>
      <c r="I296" s="136"/>
      <c r="J296" s="137">
        <f>ROUND(I296*H296,2)</f>
        <v>0</v>
      </c>
      <c r="K296" s="133" t="s">
        <v>153</v>
      </c>
      <c r="L296" s="31"/>
      <c r="M296" s="138" t="s">
        <v>1</v>
      </c>
      <c r="N296" s="139" t="s">
        <v>38</v>
      </c>
      <c r="P296" s="140">
        <f>O296*H296</f>
        <v>0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AR296" s="142" t="s">
        <v>154</v>
      </c>
      <c r="AT296" s="142" t="s">
        <v>149</v>
      </c>
      <c r="AU296" s="142" t="s">
        <v>83</v>
      </c>
      <c r="AY296" s="16" t="s">
        <v>147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6" t="s">
        <v>81</v>
      </c>
      <c r="BK296" s="143">
        <f>ROUND(I296*H296,2)</f>
        <v>0</v>
      </c>
      <c r="BL296" s="16" t="s">
        <v>154</v>
      </c>
      <c r="BM296" s="142" t="s">
        <v>1690</v>
      </c>
    </row>
    <row r="297" spans="2:65" s="1" customFormat="1" ht="37.9" customHeight="1">
      <c r="B297" s="31"/>
      <c r="C297" s="131" t="s">
        <v>463</v>
      </c>
      <c r="D297" s="131" t="s">
        <v>149</v>
      </c>
      <c r="E297" s="132" t="s">
        <v>807</v>
      </c>
      <c r="F297" s="133" t="s">
        <v>808</v>
      </c>
      <c r="G297" s="134" t="s">
        <v>212</v>
      </c>
      <c r="H297" s="135">
        <v>10.621</v>
      </c>
      <c r="I297" s="136"/>
      <c r="J297" s="137">
        <f>ROUND(I297*H297,2)</f>
        <v>0</v>
      </c>
      <c r="K297" s="133" t="s">
        <v>153</v>
      </c>
      <c r="L297" s="31"/>
      <c r="M297" s="138" t="s">
        <v>1</v>
      </c>
      <c r="N297" s="139" t="s">
        <v>38</v>
      </c>
      <c r="P297" s="140">
        <f>O297*H297</f>
        <v>0</v>
      </c>
      <c r="Q297" s="140">
        <v>0</v>
      </c>
      <c r="R297" s="140">
        <f>Q297*H297</f>
        <v>0</v>
      </c>
      <c r="S297" s="140">
        <v>0</v>
      </c>
      <c r="T297" s="141">
        <f>S297*H297</f>
        <v>0</v>
      </c>
      <c r="AR297" s="142" t="s">
        <v>154</v>
      </c>
      <c r="AT297" s="142" t="s">
        <v>149</v>
      </c>
      <c r="AU297" s="142" t="s">
        <v>83</v>
      </c>
      <c r="AY297" s="16" t="s">
        <v>147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6" t="s">
        <v>81</v>
      </c>
      <c r="BK297" s="143">
        <f>ROUND(I297*H297,2)</f>
        <v>0</v>
      </c>
      <c r="BL297" s="16" t="s">
        <v>154</v>
      </c>
      <c r="BM297" s="142" t="s">
        <v>1691</v>
      </c>
    </row>
    <row r="298" spans="2:65" s="12" customFormat="1" ht="11.25">
      <c r="B298" s="144"/>
      <c r="D298" s="145" t="s">
        <v>156</v>
      </c>
      <c r="E298" s="146" t="s">
        <v>1</v>
      </c>
      <c r="F298" s="147" t="s">
        <v>1692</v>
      </c>
      <c r="H298" s="148">
        <v>10.621</v>
      </c>
      <c r="I298" s="149"/>
      <c r="L298" s="144"/>
      <c r="M298" s="150"/>
      <c r="T298" s="151"/>
      <c r="AT298" s="146" t="s">
        <v>156</v>
      </c>
      <c r="AU298" s="146" t="s">
        <v>83</v>
      </c>
      <c r="AV298" s="12" t="s">
        <v>83</v>
      </c>
      <c r="AW298" s="12" t="s">
        <v>30</v>
      </c>
      <c r="AX298" s="12" t="s">
        <v>73</v>
      </c>
      <c r="AY298" s="146" t="s">
        <v>147</v>
      </c>
    </row>
    <row r="299" spans="2:65" s="13" customFormat="1" ht="11.25">
      <c r="B299" s="152"/>
      <c r="D299" s="145" t="s">
        <v>156</v>
      </c>
      <c r="E299" s="153" t="s">
        <v>1</v>
      </c>
      <c r="F299" s="154" t="s">
        <v>166</v>
      </c>
      <c r="H299" s="155">
        <v>10.621</v>
      </c>
      <c r="I299" s="156"/>
      <c r="L299" s="152"/>
      <c r="M299" s="157"/>
      <c r="T299" s="158"/>
      <c r="AT299" s="153" t="s">
        <v>156</v>
      </c>
      <c r="AU299" s="153" t="s">
        <v>83</v>
      </c>
      <c r="AV299" s="13" t="s">
        <v>154</v>
      </c>
      <c r="AW299" s="13" t="s">
        <v>30</v>
      </c>
      <c r="AX299" s="13" t="s">
        <v>81</v>
      </c>
      <c r="AY299" s="153" t="s">
        <v>147</v>
      </c>
    </row>
    <row r="300" spans="2:65" s="1" customFormat="1" ht="44.25" customHeight="1">
      <c r="B300" s="31"/>
      <c r="C300" s="131" t="s">
        <v>467</v>
      </c>
      <c r="D300" s="131" t="s">
        <v>149</v>
      </c>
      <c r="E300" s="132" t="s">
        <v>597</v>
      </c>
      <c r="F300" s="133" t="s">
        <v>598</v>
      </c>
      <c r="G300" s="134" t="s">
        <v>212</v>
      </c>
      <c r="H300" s="135">
        <v>509.57299999999998</v>
      </c>
      <c r="I300" s="136"/>
      <c r="J300" s="137">
        <f>ROUND(I300*H300,2)</f>
        <v>0</v>
      </c>
      <c r="K300" s="133" t="s">
        <v>153</v>
      </c>
      <c r="L300" s="31"/>
      <c r="M300" s="138" t="s">
        <v>1</v>
      </c>
      <c r="N300" s="139" t="s">
        <v>38</v>
      </c>
      <c r="P300" s="140">
        <f>O300*H300</f>
        <v>0</v>
      </c>
      <c r="Q300" s="140">
        <v>0</v>
      </c>
      <c r="R300" s="140">
        <f>Q300*H300</f>
        <v>0</v>
      </c>
      <c r="S300" s="140">
        <v>0</v>
      </c>
      <c r="T300" s="141">
        <f>S300*H300</f>
        <v>0</v>
      </c>
      <c r="AR300" s="142" t="s">
        <v>154</v>
      </c>
      <c r="AT300" s="142" t="s">
        <v>149</v>
      </c>
      <c r="AU300" s="142" t="s">
        <v>83</v>
      </c>
      <c r="AY300" s="16" t="s">
        <v>147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6" t="s">
        <v>81</v>
      </c>
      <c r="BK300" s="143">
        <f>ROUND(I300*H300,2)</f>
        <v>0</v>
      </c>
      <c r="BL300" s="16" t="s">
        <v>154</v>
      </c>
      <c r="BM300" s="142" t="s">
        <v>1693</v>
      </c>
    </row>
    <row r="301" spans="2:65" s="12" customFormat="1" ht="11.25">
      <c r="B301" s="144"/>
      <c r="D301" s="145" t="s">
        <v>156</v>
      </c>
      <c r="E301" s="146" t="s">
        <v>1</v>
      </c>
      <c r="F301" s="147" t="s">
        <v>1694</v>
      </c>
      <c r="H301" s="148">
        <v>509.57299999999998</v>
      </c>
      <c r="I301" s="149"/>
      <c r="L301" s="144"/>
      <c r="M301" s="150"/>
      <c r="T301" s="151"/>
      <c r="AT301" s="146" t="s">
        <v>156</v>
      </c>
      <c r="AU301" s="146" t="s">
        <v>83</v>
      </c>
      <c r="AV301" s="12" t="s">
        <v>83</v>
      </c>
      <c r="AW301" s="12" t="s">
        <v>30</v>
      </c>
      <c r="AX301" s="12" t="s">
        <v>73</v>
      </c>
      <c r="AY301" s="146" t="s">
        <v>147</v>
      </c>
    </row>
    <row r="302" spans="2:65" s="13" customFormat="1" ht="11.25">
      <c r="B302" s="152"/>
      <c r="D302" s="145" t="s">
        <v>156</v>
      </c>
      <c r="E302" s="153" t="s">
        <v>1</v>
      </c>
      <c r="F302" s="154" t="s">
        <v>166</v>
      </c>
      <c r="H302" s="155">
        <v>509.57299999999998</v>
      </c>
      <c r="I302" s="156"/>
      <c r="L302" s="152"/>
      <c r="M302" s="157"/>
      <c r="T302" s="158"/>
      <c r="AT302" s="153" t="s">
        <v>156</v>
      </c>
      <c r="AU302" s="153" t="s">
        <v>83</v>
      </c>
      <c r="AV302" s="13" t="s">
        <v>154</v>
      </c>
      <c r="AW302" s="13" t="s">
        <v>30</v>
      </c>
      <c r="AX302" s="13" t="s">
        <v>81</v>
      </c>
      <c r="AY302" s="153" t="s">
        <v>147</v>
      </c>
    </row>
    <row r="303" spans="2:65" s="1" customFormat="1" ht="21.75" customHeight="1">
      <c r="B303" s="31"/>
      <c r="C303" s="131" t="s">
        <v>472</v>
      </c>
      <c r="D303" s="131" t="s">
        <v>149</v>
      </c>
      <c r="E303" s="132" t="s">
        <v>601</v>
      </c>
      <c r="F303" s="133" t="s">
        <v>602</v>
      </c>
      <c r="G303" s="134" t="s">
        <v>212</v>
      </c>
      <c r="H303" s="135">
        <v>238.88499999999999</v>
      </c>
      <c r="I303" s="136"/>
      <c r="J303" s="137">
        <f>ROUND(I303*H303,2)</f>
        <v>0</v>
      </c>
      <c r="K303" s="133" t="s">
        <v>1</v>
      </c>
      <c r="L303" s="31"/>
      <c r="M303" s="138" t="s">
        <v>1</v>
      </c>
      <c r="N303" s="139" t="s">
        <v>38</v>
      </c>
      <c r="P303" s="140">
        <f>O303*H303</f>
        <v>0</v>
      </c>
      <c r="Q303" s="140">
        <v>0</v>
      </c>
      <c r="R303" s="140">
        <f>Q303*H303</f>
        <v>0</v>
      </c>
      <c r="S303" s="140">
        <v>0</v>
      </c>
      <c r="T303" s="141">
        <f>S303*H303</f>
        <v>0</v>
      </c>
      <c r="AR303" s="142" t="s">
        <v>154</v>
      </c>
      <c r="AT303" s="142" t="s">
        <v>149</v>
      </c>
      <c r="AU303" s="142" t="s">
        <v>83</v>
      </c>
      <c r="AY303" s="16" t="s">
        <v>147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6" t="s">
        <v>81</v>
      </c>
      <c r="BK303" s="143">
        <f>ROUND(I303*H303,2)</f>
        <v>0</v>
      </c>
      <c r="BL303" s="16" t="s">
        <v>154</v>
      </c>
      <c r="BM303" s="142" t="s">
        <v>1695</v>
      </c>
    </row>
    <row r="304" spans="2:65" s="12" customFormat="1" ht="11.25">
      <c r="B304" s="144"/>
      <c r="D304" s="145" t="s">
        <v>156</v>
      </c>
      <c r="E304" s="146" t="s">
        <v>1</v>
      </c>
      <c r="F304" s="147" t="s">
        <v>1696</v>
      </c>
      <c r="H304" s="148">
        <v>238.88499999999999</v>
      </c>
      <c r="I304" s="149"/>
      <c r="L304" s="144"/>
      <c r="M304" s="150"/>
      <c r="T304" s="151"/>
      <c r="AT304" s="146" t="s">
        <v>156</v>
      </c>
      <c r="AU304" s="146" t="s">
        <v>83</v>
      </c>
      <c r="AV304" s="12" t="s">
        <v>83</v>
      </c>
      <c r="AW304" s="12" t="s">
        <v>30</v>
      </c>
      <c r="AX304" s="12" t="s">
        <v>73</v>
      </c>
      <c r="AY304" s="146" t="s">
        <v>147</v>
      </c>
    </row>
    <row r="305" spans="2:65" s="13" customFormat="1" ht="11.25">
      <c r="B305" s="152"/>
      <c r="D305" s="145" t="s">
        <v>156</v>
      </c>
      <c r="E305" s="153" t="s">
        <v>1</v>
      </c>
      <c r="F305" s="154" t="s">
        <v>166</v>
      </c>
      <c r="H305" s="155">
        <v>238.88499999999999</v>
      </c>
      <c r="I305" s="156"/>
      <c r="L305" s="152"/>
      <c r="M305" s="157"/>
      <c r="T305" s="158"/>
      <c r="AT305" s="153" t="s">
        <v>156</v>
      </c>
      <c r="AU305" s="153" t="s">
        <v>83</v>
      </c>
      <c r="AV305" s="13" t="s">
        <v>154</v>
      </c>
      <c r="AW305" s="13" t="s">
        <v>30</v>
      </c>
      <c r="AX305" s="13" t="s">
        <v>81</v>
      </c>
      <c r="AY305" s="153" t="s">
        <v>147</v>
      </c>
    </row>
    <row r="306" spans="2:65" s="1" customFormat="1" ht="24.2" customHeight="1">
      <c r="B306" s="31"/>
      <c r="C306" s="131" t="s">
        <v>477</v>
      </c>
      <c r="D306" s="131" t="s">
        <v>149</v>
      </c>
      <c r="E306" s="132" t="s">
        <v>801</v>
      </c>
      <c r="F306" s="133" t="s">
        <v>1697</v>
      </c>
      <c r="G306" s="134" t="s">
        <v>212</v>
      </c>
      <c r="H306" s="135">
        <v>87.826999999999998</v>
      </c>
      <c r="I306" s="136"/>
      <c r="J306" s="137">
        <f>ROUND(I306*H306,2)</f>
        <v>0</v>
      </c>
      <c r="K306" s="133" t="s">
        <v>1</v>
      </c>
      <c r="L306" s="31"/>
      <c r="M306" s="138" t="s">
        <v>1</v>
      </c>
      <c r="N306" s="139" t="s">
        <v>38</v>
      </c>
      <c r="P306" s="140">
        <f>O306*H306</f>
        <v>0</v>
      </c>
      <c r="Q306" s="140">
        <v>0</v>
      </c>
      <c r="R306" s="140">
        <f>Q306*H306</f>
        <v>0</v>
      </c>
      <c r="S306" s="140">
        <v>0</v>
      </c>
      <c r="T306" s="141">
        <f>S306*H306</f>
        <v>0</v>
      </c>
      <c r="AR306" s="142" t="s">
        <v>154</v>
      </c>
      <c r="AT306" s="142" t="s">
        <v>149</v>
      </c>
      <c r="AU306" s="142" t="s">
        <v>83</v>
      </c>
      <c r="AY306" s="16" t="s">
        <v>147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6" t="s">
        <v>81</v>
      </c>
      <c r="BK306" s="143">
        <f>ROUND(I306*H306,2)</f>
        <v>0</v>
      </c>
      <c r="BL306" s="16" t="s">
        <v>154</v>
      </c>
      <c r="BM306" s="142" t="s">
        <v>1698</v>
      </c>
    </row>
    <row r="307" spans="2:65" s="12" customFormat="1" ht="11.25">
      <c r="B307" s="144"/>
      <c r="D307" s="145" t="s">
        <v>156</v>
      </c>
      <c r="E307" s="146" t="s">
        <v>1</v>
      </c>
      <c r="F307" s="147" t="s">
        <v>1699</v>
      </c>
      <c r="H307" s="148">
        <v>87.826999999999998</v>
      </c>
      <c r="I307" s="149"/>
      <c r="L307" s="144"/>
      <c r="M307" s="150"/>
      <c r="T307" s="151"/>
      <c r="AT307" s="146" t="s">
        <v>156</v>
      </c>
      <c r="AU307" s="146" t="s">
        <v>83</v>
      </c>
      <c r="AV307" s="12" t="s">
        <v>83</v>
      </c>
      <c r="AW307" s="12" t="s">
        <v>30</v>
      </c>
      <c r="AX307" s="12" t="s">
        <v>73</v>
      </c>
      <c r="AY307" s="146" t="s">
        <v>147</v>
      </c>
    </row>
    <row r="308" spans="2:65" s="13" customFormat="1" ht="11.25">
      <c r="B308" s="152"/>
      <c r="D308" s="145" t="s">
        <v>156</v>
      </c>
      <c r="E308" s="153" t="s">
        <v>1</v>
      </c>
      <c r="F308" s="154" t="s">
        <v>166</v>
      </c>
      <c r="H308" s="155">
        <v>87.826999999999998</v>
      </c>
      <c r="I308" s="156"/>
      <c r="L308" s="152"/>
      <c r="M308" s="157"/>
      <c r="T308" s="158"/>
      <c r="AT308" s="153" t="s">
        <v>156</v>
      </c>
      <c r="AU308" s="153" t="s">
        <v>83</v>
      </c>
      <c r="AV308" s="13" t="s">
        <v>154</v>
      </c>
      <c r="AW308" s="13" t="s">
        <v>30</v>
      </c>
      <c r="AX308" s="13" t="s">
        <v>81</v>
      </c>
      <c r="AY308" s="153" t="s">
        <v>147</v>
      </c>
    </row>
    <row r="309" spans="2:65" s="11" customFormat="1" ht="22.9" customHeight="1">
      <c r="B309" s="119"/>
      <c r="D309" s="120" t="s">
        <v>72</v>
      </c>
      <c r="E309" s="129" t="s">
        <v>525</v>
      </c>
      <c r="F309" s="129" t="s">
        <v>526</v>
      </c>
      <c r="I309" s="122"/>
      <c r="J309" s="130">
        <f>BK309</f>
        <v>0</v>
      </c>
      <c r="L309" s="119"/>
      <c r="M309" s="124"/>
      <c r="P309" s="125">
        <f>P310</f>
        <v>0</v>
      </c>
      <c r="R309" s="125">
        <f>R310</f>
        <v>0</v>
      </c>
      <c r="T309" s="126">
        <f>T310</f>
        <v>0</v>
      </c>
      <c r="AR309" s="120" t="s">
        <v>81</v>
      </c>
      <c r="AT309" s="127" t="s">
        <v>72</v>
      </c>
      <c r="AU309" s="127" t="s">
        <v>81</v>
      </c>
      <c r="AY309" s="120" t="s">
        <v>147</v>
      </c>
      <c r="BK309" s="128">
        <f>BK310</f>
        <v>0</v>
      </c>
    </row>
    <row r="310" spans="2:65" s="1" customFormat="1" ht="33" customHeight="1">
      <c r="B310" s="31"/>
      <c r="C310" s="131" t="s">
        <v>483</v>
      </c>
      <c r="D310" s="131" t="s">
        <v>149</v>
      </c>
      <c r="E310" s="132" t="s">
        <v>605</v>
      </c>
      <c r="F310" s="133" t="s">
        <v>606</v>
      </c>
      <c r="G310" s="134" t="s">
        <v>212</v>
      </c>
      <c r="H310" s="135">
        <v>340.952</v>
      </c>
      <c r="I310" s="136"/>
      <c r="J310" s="137">
        <f>ROUND(I310*H310,2)</f>
        <v>0</v>
      </c>
      <c r="K310" s="133" t="s">
        <v>153</v>
      </c>
      <c r="L310" s="31"/>
      <c r="M310" s="138" t="s">
        <v>1</v>
      </c>
      <c r="N310" s="139" t="s">
        <v>38</v>
      </c>
      <c r="P310" s="140">
        <f>O310*H310</f>
        <v>0</v>
      </c>
      <c r="Q310" s="140">
        <v>0</v>
      </c>
      <c r="R310" s="140">
        <f>Q310*H310</f>
        <v>0</v>
      </c>
      <c r="S310" s="140">
        <v>0</v>
      </c>
      <c r="T310" s="141">
        <f>S310*H310</f>
        <v>0</v>
      </c>
      <c r="AR310" s="142" t="s">
        <v>154</v>
      </c>
      <c r="AT310" s="142" t="s">
        <v>149</v>
      </c>
      <c r="AU310" s="142" t="s">
        <v>83</v>
      </c>
      <c r="AY310" s="16" t="s">
        <v>147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6" t="s">
        <v>81</v>
      </c>
      <c r="BK310" s="143">
        <f>ROUND(I310*H310,2)</f>
        <v>0</v>
      </c>
      <c r="BL310" s="16" t="s">
        <v>154</v>
      </c>
      <c r="BM310" s="142" t="s">
        <v>1700</v>
      </c>
    </row>
    <row r="311" spans="2:65" s="11" customFormat="1" ht="25.9" customHeight="1">
      <c r="B311" s="119"/>
      <c r="D311" s="120" t="s">
        <v>72</v>
      </c>
      <c r="E311" s="121" t="s">
        <v>1701</v>
      </c>
      <c r="F311" s="121" t="s">
        <v>1702</v>
      </c>
      <c r="I311" s="122"/>
      <c r="J311" s="123">
        <f>BK311</f>
        <v>0</v>
      </c>
      <c r="L311" s="119"/>
      <c r="M311" s="124"/>
      <c r="P311" s="125">
        <f>P312</f>
        <v>0</v>
      </c>
      <c r="R311" s="125">
        <f>R312</f>
        <v>8.6400000000000005E-2</v>
      </c>
      <c r="T311" s="126">
        <f>T312</f>
        <v>0</v>
      </c>
      <c r="AR311" s="120" t="s">
        <v>83</v>
      </c>
      <c r="AT311" s="127" t="s">
        <v>72</v>
      </c>
      <c r="AU311" s="127" t="s">
        <v>73</v>
      </c>
      <c r="AY311" s="120" t="s">
        <v>147</v>
      </c>
      <c r="BK311" s="128">
        <f>BK312</f>
        <v>0</v>
      </c>
    </row>
    <row r="312" spans="2:65" s="11" customFormat="1" ht="22.9" customHeight="1">
      <c r="B312" s="119"/>
      <c r="D312" s="120" t="s">
        <v>72</v>
      </c>
      <c r="E312" s="129" t="s">
        <v>1703</v>
      </c>
      <c r="F312" s="129" t="s">
        <v>1704</v>
      </c>
      <c r="I312" s="122"/>
      <c r="J312" s="130">
        <f>BK312</f>
        <v>0</v>
      </c>
      <c r="L312" s="119"/>
      <c r="M312" s="124"/>
      <c r="P312" s="125">
        <f>SUM(P313:P317)</f>
        <v>0</v>
      </c>
      <c r="R312" s="125">
        <f>SUM(R313:R317)</f>
        <v>8.6400000000000005E-2</v>
      </c>
      <c r="T312" s="126">
        <f>SUM(T313:T317)</f>
        <v>0</v>
      </c>
      <c r="AR312" s="120" t="s">
        <v>83</v>
      </c>
      <c r="AT312" s="127" t="s">
        <v>72</v>
      </c>
      <c r="AU312" s="127" t="s">
        <v>81</v>
      </c>
      <c r="AY312" s="120" t="s">
        <v>147</v>
      </c>
      <c r="BK312" s="128">
        <f>SUM(BK313:BK317)</f>
        <v>0</v>
      </c>
    </row>
    <row r="313" spans="2:65" s="1" customFormat="1" ht="24.2" customHeight="1">
      <c r="B313" s="31"/>
      <c r="C313" s="131" t="s">
        <v>488</v>
      </c>
      <c r="D313" s="131" t="s">
        <v>149</v>
      </c>
      <c r="E313" s="132" t="s">
        <v>1705</v>
      </c>
      <c r="F313" s="133" t="s">
        <v>1706</v>
      </c>
      <c r="G313" s="134" t="s">
        <v>187</v>
      </c>
      <c r="H313" s="135">
        <v>120</v>
      </c>
      <c r="I313" s="136"/>
      <c r="J313" s="137">
        <f>ROUND(I313*H313,2)</f>
        <v>0</v>
      </c>
      <c r="K313" s="133" t="s">
        <v>153</v>
      </c>
      <c r="L313" s="31"/>
      <c r="M313" s="138" t="s">
        <v>1</v>
      </c>
      <c r="N313" s="139" t="s">
        <v>38</v>
      </c>
      <c r="P313" s="140">
        <f>O313*H313</f>
        <v>0</v>
      </c>
      <c r="Q313" s="140">
        <v>4.0000000000000002E-4</v>
      </c>
      <c r="R313" s="140">
        <f>Q313*H313</f>
        <v>4.8000000000000001E-2</v>
      </c>
      <c r="S313" s="140">
        <v>0</v>
      </c>
      <c r="T313" s="141">
        <f>S313*H313</f>
        <v>0</v>
      </c>
      <c r="AR313" s="142" t="s">
        <v>250</v>
      </c>
      <c r="AT313" s="142" t="s">
        <v>149</v>
      </c>
      <c r="AU313" s="142" t="s">
        <v>83</v>
      </c>
      <c r="AY313" s="16" t="s">
        <v>147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6" t="s">
        <v>81</v>
      </c>
      <c r="BK313" s="143">
        <f>ROUND(I313*H313,2)</f>
        <v>0</v>
      </c>
      <c r="BL313" s="16" t="s">
        <v>250</v>
      </c>
      <c r="BM313" s="142" t="s">
        <v>1707</v>
      </c>
    </row>
    <row r="314" spans="2:65" s="12" customFormat="1" ht="11.25">
      <c r="B314" s="144"/>
      <c r="D314" s="145" t="s">
        <v>156</v>
      </c>
      <c r="E314" s="146" t="s">
        <v>1</v>
      </c>
      <c r="F314" s="147" t="s">
        <v>1708</v>
      </c>
      <c r="H314" s="148">
        <v>120</v>
      </c>
      <c r="I314" s="149"/>
      <c r="L314" s="144"/>
      <c r="M314" s="150"/>
      <c r="T314" s="151"/>
      <c r="AT314" s="146" t="s">
        <v>156</v>
      </c>
      <c r="AU314" s="146" t="s">
        <v>83</v>
      </c>
      <c r="AV314" s="12" t="s">
        <v>83</v>
      </c>
      <c r="AW314" s="12" t="s">
        <v>30</v>
      </c>
      <c r="AX314" s="12" t="s">
        <v>73</v>
      </c>
      <c r="AY314" s="146" t="s">
        <v>147</v>
      </c>
    </row>
    <row r="315" spans="2:65" s="13" customFormat="1" ht="11.25">
      <c r="B315" s="152"/>
      <c r="D315" s="145" t="s">
        <v>156</v>
      </c>
      <c r="E315" s="153" t="s">
        <v>1</v>
      </c>
      <c r="F315" s="154" t="s">
        <v>166</v>
      </c>
      <c r="H315" s="155">
        <v>120</v>
      </c>
      <c r="I315" s="156"/>
      <c r="L315" s="152"/>
      <c r="M315" s="157"/>
      <c r="T315" s="158"/>
      <c r="AT315" s="153" t="s">
        <v>156</v>
      </c>
      <c r="AU315" s="153" t="s">
        <v>83</v>
      </c>
      <c r="AV315" s="13" t="s">
        <v>154</v>
      </c>
      <c r="AW315" s="13" t="s">
        <v>30</v>
      </c>
      <c r="AX315" s="13" t="s">
        <v>81</v>
      </c>
      <c r="AY315" s="153" t="s">
        <v>147</v>
      </c>
    </row>
    <row r="316" spans="2:65" s="1" customFormat="1" ht="24.2" customHeight="1">
      <c r="B316" s="31"/>
      <c r="C316" s="131" t="s">
        <v>493</v>
      </c>
      <c r="D316" s="131" t="s">
        <v>149</v>
      </c>
      <c r="E316" s="132" t="s">
        <v>1709</v>
      </c>
      <c r="F316" s="133" t="s">
        <v>1710</v>
      </c>
      <c r="G316" s="134" t="s">
        <v>152</v>
      </c>
      <c r="H316" s="135">
        <v>240</v>
      </c>
      <c r="I316" s="136"/>
      <c r="J316" s="137">
        <f>ROUND(I316*H316,2)</f>
        <v>0</v>
      </c>
      <c r="K316" s="133" t="s">
        <v>153</v>
      </c>
      <c r="L316" s="31"/>
      <c r="M316" s="138" t="s">
        <v>1</v>
      </c>
      <c r="N316" s="139" t="s">
        <v>38</v>
      </c>
      <c r="P316" s="140">
        <f>O316*H316</f>
        <v>0</v>
      </c>
      <c r="Q316" s="140">
        <v>1.6000000000000001E-4</v>
      </c>
      <c r="R316" s="140">
        <f>Q316*H316</f>
        <v>3.8400000000000004E-2</v>
      </c>
      <c r="S316" s="140">
        <v>0</v>
      </c>
      <c r="T316" s="141">
        <f>S316*H316</f>
        <v>0</v>
      </c>
      <c r="AR316" s="142" t="s">
        <v>250</v>
      </c>
      <c r="AT316" s="142" t="s">
        <v>149</v>
      </c>
      <c r="AU316" s="142" t="s">
        <v>83</v>
      </c>
      <c r="AY316" s="16" t="s">
        <v>147</v>
      </c>
      <c r="BE316" s="143">
        <f>IF(N316="základní",J316,0)</f>
        <v>0</v>
      </c>
      <c r="BF316" s="143">
        <f>IF(N316="snížená",J316,0)</f>
        <v>0</v>
      </c>
      <c r="BG316" s="143">
        <f>IF(N316="zákl. přenesená",J316,0)</f>
        <v>0</v>
      </c>
      <c r="BH316" s="143">
        <f>IF(N316="sníž. přenesená",J316,0)</f>
        <v>0</v>
      </c>
      <c r="BI316" s="143">
        <f>IF(N316="nulová",J316,0)</f>
        <v>0</v>
      </c>
      <c r="BJ316" s="16" t="s">
        <v>81</v>
      </c>
      <c r="BK316" s="143">
        <f>ROUND(I316*H316,2)</f>
        <v>0</v>
      </c>
      <c r="BL316" s="16" t="s">
        <v>250</v>
      </c>
      <c r="BM316" s="142" t="s">
        <v>1711</v>
      </c>
    </row>
    <row r="317" spans="2:65" s="1" customFormat="1" ht="24.2" customHeight="1">
      <c r="B317" s="31"/>
      <c r="C317" s="131" t="s">
        <v>499</v>
      </c>
      <c r="D317" s="131" t="s">
        <v>149</v>
      </c>
      <c r="E317" s="132" t="s">
        <v>1712</v>
      </c>
      <c r="F317" s="133" t="s">
        <v>1713</v>
      </c>
      <c r="G317" s="134" t="s">
        <v>212</v>
      </c>
      <c r="H317" s="135">
        <v>8.5999999999999993E-2</v>
      </c>
      <c r="I317" s="136"/>
      <c r="J317" s="137">
        <f>ROUND(I317*H317,2)</f>
        <v>0</v>
      </c>
      <c r="K317" s="133" t="s">
        <v>153</v>
      </c>
      <c r="L317" s="31"/>
      <c r="M317" s="138" t="s">
        <v>1</v>
      </c>
      <c r="N317" s="139" t="s">
        <v>38</v>
      </c>
      <c r="P317" s="140">
        <f>O317*H317</f>
        <v>0</v>
      </c>
      <c r="Q317" s="140">
        <v>0</v>
      </c>
      <c r="R317" s="140">
        <f>Q317*H317</f>
        <v>0</v>
      </c>
      <c r="S317" s="140">
        <v>0</v>
      </c>
      <c r="T317" s="141">
        <f>S317*H317</f>
        <v>0</v>
      </c>
      <c r="AR317" s="142" t="s">
        <v>250</v>
      </c>
      <c r="AT317" s="142" t="s">
        <v>149</v>
      </c>
      <c r="AU317" s="142" t="s">
        <v>83</v>
      </c>
      <c r="AY317" s="16" t="s">
        <v>147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6" t="s">
        <v>81</v>
      </c>
      <c r="BK317" s="143">
        <f>ROUND(I317*H317,2)</f>
        <v>0</v>
      </c>
      <c r="BL317" s="16" t="s">
        <v>250</v>
      </c>
      <c r="BM317" s="142" t="s">
        <v>1714</v>
      </c>
    </row>
    <row r="318" spans="2:65" s="11" customFormat="1" ht="25.9" customHeight="1">
      <c r="B318" s="119"/>
      <c r="D318" s="120" t="s">
        <v>72</v>
      </c>
      <c r="E318" s="121" t="s">
        <v>223</v>
      </c>
      <c r="F318" s="121" t="s">
        <v>1715</v>
      </c>
      <c r="I318" s="122"/>
      <c r="J318" s="123">
        <f>BK318</f>
        <v>0</v>
      </c>
      <c r="L318" s="119"/>
      <c r="M318" s="124"/>
      <c r="P318" s="125">
        <f>P319</f>
        <v>0</v>
      </c>
      <c r="R318" s="125">
        <f>R319</f>
        <v>0.21420000000000003</v>
      </c>
      <c r="T318" s="126">
        <f>T319</f>
        <v>0</v>
      </c>
      <c r="AR318" s="120" t="s">
        <v>167</v>
      </c>
      <c r="AT318" s="127" t="s">
        <v>72</v>
      </c>
      <c r="AU318" s="127" t="s">
        <v>73</v>
      </c>
      <c r="AY318" s="120" t="s">
        <v>147</v>
      </c>
      <c r="BK318" s="128">
        <f>BK319</f>
        <v>0</v>
      </c>
    </row>
    <row r="319" spans="2:65" s="11" customFormat="1" ht="22.9" customHeight="1">
      <c r="B319" s="119"/>
      <c r="D319" s="120" t="s">
        <v>72</v>
      </c>
      <c r="E319" s="129" t="s">
        <v>1716</v>
      </c>
      <c r="F319" s="129" t="s">
        <v>1717</v>
      </c>
      <c r="I319" s="122"/>
      <c r="J319" s="130">
        <f>BK319</f>
        <v>0</v>
      </c>
      <c r="L319" s="119"/>
      <c r="M319" s="124"/>
      <c r="P319" s="125">
        <f>SUM(P320:P322)</f>
        <v>0</v>
      </c>
      <c r="R319" s="125">
        <f>SUM(R320:R322)</f>
        <v>0.21420000000000003</v>
      </c>
      <c r="T319" s="126">
        <f>SUM(T320:T322)</f>
        <v>0</v>
      </c>
      <c r="AR319" s="120" t="s">
        <v>167</v>
      </c>
      <c r="AT319" s="127" t="s">
        <v>72</v>
      </c>
      <c r="AU319" s="127" t="s">
        <v>81</v>
      </c>
      <c r="AY319" s="120" t="s">
        <v>147</v>
      </c>
      <c r="BK319" s="128">
        <f>SUM(BK320:BK322)</f>
        <v>0</v>
      </c>
    </row>
    <row r="320" spans="2:65" s="1" customFormat="1" ht="24.2" customHeight="1">
      <c r="B320" s="31"/>
      <c r="C320" s="131" t="s">
        <v>504</v>
      </c>
      <c r="D320" s="131" t="s">
        <v>149</v>
      </c>
      <c r="E320" s="132" t="s">
        <v>1718</v>
      </c>
      <c r="F320" s="133" t="s">
        <v>1719</v>
      </c>
      <c r="G320" s="134" t="s">
        <v>152</v>
      </c>
      <c r="H320" s="135">
        <v>70</v>
      </c>
      <c r="I320" s="136"/>
      <c r="J320" s="137">
        <f>ROUND(I320*H320,2)</f>
        <v>0</v>
      </c>
      <c r="K320" s="133" t="s">
        <v>153</v>
      </c>
      <c r="L320" s="31"/>
      <c r="M320" s="138" t="s">
        <v>1</v>
      </c>
      <c r="N320" s="139" t="s">
        <v>38</v>
      </c>
      <c r="P320" s="140">
        <f>O320*H320</f>
        <v>0</v>
      </c>
      <c r="Q320" s="140">
        <v>0</v>
      </c>
      <c r="R320" s="140">
        <f>Q320*H320</f>
        <v>0</v>
      </c>
      <c r="S320" s="140">
        <v>0</v>
      </c>
      <c r="T320" s="141">
        <f>S320*H320</f>
        <v>0</v>
      </c>
      <c r="AR320" s="142" t="s">
        <v>472</v>
      </c>
      <c r="AT320" s="142" t="s">
        <v>149</v>
      </c>
      <c r="AU320" s="142" t="s">
        <v>83</v>
      </c>
      <c r="AY320" s="16" t="s">
        <v>147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6" t="s">
        <v>81</v>
      </c>
      <c r="BK320" s="143">
        <f>ROUND(I320*H320,2)</f>
        <v>0</v>
      </c>
      <c r="BL320" s="16" t="s">
        <v>472</v>
      </c>
      <c r="BM320" s="142" t="s">
        <v>1720</v>
      </c>
    </row>
    <row r="321" spans="2:65" s="1" customFormat="1" ht="16.5" customHeight="1">
      <c r="B321" s="31"/>
      <c r="C321" s="165" t="s">
        <v>511</v>
      </c>
      <c r="D321" s="165" t="s">
        <v>223</v>
      </c>
      <c r="E321" s="166" t="s">
        <v>1721</v>
      </c>
      <c r="F321" s="167" t="s">
        <v>1722</v>
      </c>
      <c r="G321" s="168" t="s">
        <v>152</v>
      </c>
      <c r="H321" s="169">
        <v>71.400000000000006</v>
      </c>
      <c r="I321" s="170"/>
      <c r="J321" s="171">
        <f>ROUND(I321*H321,2)</f>
        <v>0</v>
      </c>
      <c r="K321" s="167" t="s">
        <v>153</v>
      </c>
      <c r="L321" s="172"/>
      <c r="M321" s="173" t="s">
        <v>1</v>
      </c>
      <c r="N321" s="174" t="s">
        <v>38</v>
      </c>
      <c r="P321" s="140">
        <f>O321*H321</f>
        <v>0</v>
      </c>
      <c r="Q321" s="140">
        <v>3.0000000000000001E-3</v>
      </c>
      <c r="R321" s="140">
        <f>Q321*H321</f>
        <v>0.21420000000000003</v>
      </c>
      <c r="S321" s="140">
        <v>0</v>
      </c>
      <c r="T321" s="141">
        <f>S321*H321</f>
        <v>0</v>
      </c>
      <c r="AR321" s="142" t="s">
        <v>1723</v>
      </c>
      <c r="AT321" s="142" t="s">
        <v>223</v>
      </c>
      <c r="AU321" s="142" t="s">
        <v>83</v>
      </c>
      <c r="AY321" s="16" t="s">
        <v>147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6" t="s">
        <v>81</v>
      </c>
      <c r="BK321" s="143">
        <f>ROUND(I321*H321,2)</f>
        <v>0</v>
      </c>
      <c r="BL321" s="16" t="s">
        <v>1723</v>
      </c>
      <c r="BM321" s="142" t="s">
        <v>1724</v>
      </c>
    </row>
    <row r="322" spans="2:65" s="12" customFormat="1" ht="11.25">
      <c r="B322" s="144"/>
      <c r="D322" s="145" t="s">
        <v>156</v>
      </c>
      <c r="F322" s="147" t="s">
        <v>1658</v>
      </c>
      <c r="H322" s="148">
        <v>71.400000000000006</v>
      </c>
      <c r="I322" s="149"/>
      <c r="L322" s="144"/>
      <c r="M322" s="180"/>
      <c r="N322" s="181"/>
      <c r="O322" s="181"/>
      <c r="P322" s="181"/>
      <c r="Q322" s="181"/>
      <c r="R322" s="181"/>
      <c r="S322" s="181"/>
      <c r="T322" s="182"/>
      <c r="AT322" s="146" t="s">
        <v>156</v>
      </c>
      <c r="AU322" s="146" t="s">
        <v>83</v>
      </c>
      <c r="AV322" s="12" t="s">
        <v>83</v>
      </c>
      <c r="AW322" s="12" t="s">
        <v>4</v>
      </c>
      <c r="AX322" s="12" t="s">
        <v>81</v>
      </c>
      <c r="AY322" s="146" t="s">
        <v>147</v>
      </c>
    </row>
    <row r="323" spans="2:65" s="1" customFormat="1" ht="6.95" customHeight="1">
      <c r="B323" s="43"/>
      <c r="C323" s="44"/>
      <c r="D323" s="44"/>
      <c r="E323" s="44"/>
      <c r="F323" s="44"/>
      <c r="G323" s="44"/>
      <c r="H323" s="44"/>
      <c r="I323" s="44"/>
      <c r="J323" s="44"/>
      <c r="K323" s="44"/>
      <c r="L323" s="31"/>
    </row>
  </sheetData>
  <sheetProtection algorithmName="SHA-512" hashValue="ZqDLhEYLGx/WvLvtblvN+NGFIplNXsLRCpDoX8HjU2gOw5VYBRKKk+EqZXIIgHU9Ii7FIKOdbXnBNI6vH03dbA==" saltValue="tU4M46/i3usz8MR6O6RnwYVoFP78jFKblCKlseu+t7vuqDrGv2kcODeXL/akWI5JMMoFQgGPq8oLsv5f2MfYcA==" spinCount="100000" sheet="1" objects="1" scenarios="1" formatColumns="0" formatRows="0" autoFilter="0"/>
  <autoFilter ref="C127:K322" xr:uid="{00000000-0009-0000-0000-00000A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0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113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1725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">
        <v>1512</v>
      </c>
      <c r="L20" s="31"/>
    </row>
    <row r="21" spans="2:12" s="1" customFormat="1" ht="18" customHeight="1">
      <c r="B21" s="31"/>
      <c r="E21" s="24" t="s">
        <v>1513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ROUND((SUM(BE123:BE205)),  2)</f>
        <v>0</v>
      </c>
      <c r="I33" s="91">
        <v>0.21</v>
      </c>
      <c r="J33" s="90">
        <f>ROUND(((SUM(BE123:BE205))*I33),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ROUND((SUM(BF123:BF205)),  2)</f>
        <v>0</v>
      </c>
      <c r="I34" s="91">
        <v>0.12</v>
      </c>
      <c r="J34" s="90">
        <f>ROUND(((SUM(BF123:BF205))*I34),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ROUND((SUM(BG123:BG205)),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ROUND((SUM(BH123:BH205)),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ROUND((SUM(BI123:BI205)),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310 - Uliční vpusti a dešťové svody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>ING. JAN ŠLESINGER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J123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127</v>
      </c>
      <c r="E99" s="109"/>
      <c r="F99" s="109"/>
      <c r="G99" s="109"/>
      <c r="H99" s="109"/>
      <c r="I99" s="109"/>
      <c r="J99" s="110">
        <f>J159</f>
        <v>0</v>
      </c>
      <c r="L99" s="107"/>
    </row>
    <row r="100" spans="2:12" s="9" customFormat="1" ht="19.899999999999999" customHeight="1">
      <c r="B100" s="107"/>
      <c r="D100" s="108" t="s">
        <v>128</v>
      </c>
      <c r="E100" s="109"/>
      <c r="F100" s="109"/>
      <c r="G100" s="109"/>
      <c r="H100" s="109"/>
      <c r="I100" s="109"/>
      <c r="J100" s="110">
        <f>J165</f>
        <v>0</v>
      </c>
      <c r="L100" s="107"/>
    </row>
    <row r="101" spans="2:12" s="9" customFormat="1" ht="19.899999999999999" customHeight="1">
      <c r="B101" s="107"/>
      <c r="D101" s="108" t="s">
        <v>131</v>
      </c>
      <c r="E101" s="109"/>
      <c r="F101" s="109"/>
      <c r="G101" s="109"/>
      <c r="H101" s="109"/>
      <c r="I101" s="109"/>
      <c r="J101" s="110">
        <f>J200</f>
        <v>0</v>
      </c>
      <c r="L101" s="107"/>
    </row>
    <row r="102" spans="2:12" s="8" customFormat="1" ht="24.95" customHeight="1">
      <c r="B102" s="103"/>
      <c r="D102" s="104" t="s">
        <v>1515</v>
      </c>
      <c r="E102" s="105"/>
      <c r="F102" s="105"/>
      <c r="G102" s="105"/>
      <c r="H102" s="105"/>
      <c r="I102" s="105"/>
      <c r="J102" s="106">
        <f>J202</f>
        <v>0</v>
      </c>
      <c r="L102" s="103"/>
    </row>
    <row r="103" spans="2:12" s="9" customFormat="1" ht="19.899999999999999" customHeight="1">
      <c r="B103" s="107"/>
      <c r="D103" s="108" t="s">
        <v>1726</v>
      </c>
      <c r="E103" s="109"/>
      <c r="F103" s="109"/>
      <c r="G103" s="109"/>
      <c r="H103" s="109"/>
      <c r="I103" s="109"/>
      <c r="J103" s="110">
        <f>J203</f>
        <v>0</v>
      </c>
      <c r="L103" s="107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132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21" t="str">
        <f>E7</f>
        <v>Tábor, Mostecká - Rekonstrukce vodovodu a kanalizace</v>
      </c>
      <c r="F113" s="222"/>
      <c r="G113" s="222"/>
      <c r="H113" s="222"/>
      <c r="L113" s="31"/>
    </row>
    <row r="114" spans="2:65" s="1" customFormat="1" ht="12" customHeight="1">
      <c r="B114" s="31"/>
      <c r="C114" s="26" t="s">
        <v>118</v>
      </c>
      <c r="L114" s="31"/>
    </row>
    <row r="115" spans="2:65" s="1" customFormat="1" ht="16.5" customHeight="1">
      <c r="B115" s="31"/>
      <c r="E115" s="187" t="str">
        <f>E9</f>
        <v>SO 310 - Uliční vpusti a dešťové svody</v>
      </c>
      <c r="F115" s="223"/>
      <c r="G115" s="223"/>
      <c r="H115" s="223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 xml:space="preserve"> </v>
      </c>
      <c r="I117" s="26" t="s">
        <v>22</v>
      </c>
      <c r="J117" s="51" t="str">
        <f>IF(J12="","",J12)</f>
        <v>2. 11. 2024</v>
      </c>
      <c r="L117" s="31"/>
    </row>
    <row r="118" spans="2:65" s="1" customFormat="1" ht="6.95" customHeight="1">
      <c r="B118" s="31"/>
      <c r="L118" s="31"/>
    </row>
    <row r="119" spans="2:65" s="1" customFormat="1" ht="25.7" customHeight="1">
      <c r="B119" s="31"/>
      <c r="C119" s="26" t="s">
        <v>24</v>
      </c>
      <c r="F119" s="24" t="str">
        <f>E15</f>
        <v xml:space="preserve"> </v>
      </c>
      <c r="I119" s="26" t="s">
        <v>29</v>
      </c>
      <c r="J119" s="29" t="str">
        <f>E21</f>
        <v>ING. JAN ŠLESINGER</v>
      </c>
      <c r="L119" s="31"/>
    </row>
    <row r="120" spans="2:65" s="1" customFormat="1" ht="15.2" customHeight="1">
      <c r="B120" s="31"/>
      <c r="C120" s="26" t="s">
        <v>27</v>
      </c>
      <c r="F120" s="24" t="str">
        <f>IF(E18="","",E18)</f>
        <v>Vyplň údaj</v>
      </c>
      <c r="I120" s="26" t="s">
        <v>31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133</v>
      </c>
      <c r="D122" s="113" t="s">
        <v>58</v>
      </c>
      <c r="E122" s="113" t="s">
        <v>54</v>
      </c>
      <c r="F122" s="113" t="s">
        <v>55</v>
      </c>
      <c r="G122" s="113" t="s">
        <v>134</v>
      </c>
      <c r="H122" s="113" t="s">
        <v>135</v>
      </c>
      <c r="I122" s="113" t="s">
        <v>136</v>
      </c>
      <c r="J122" s="113" t="s">
        <v>122</v>
      </c>
      <c r="K122" s="114" t="s">
        <v>137</v>
      </c>
      <c r="L122" s="111"/>
      <c r="M122" s="58" t="s">
        <v>1</v>
      </c>
      <c r="N122" s="59" t="s">
        <v>37</v>
      </c>
      <c r="O122" s="59" t="s">
        <v>138</v>
      </c>
      <c r="P122" s="59" t="s">
        <v>139</v>
      </c>
      <c r="Q122" s="59" t="s">
        <v>140</v>
      </c>
      <c r="R122" s="59" t="s">
        <v>141</v>
      </c>
      <c r="S122" s="59" t="s">
        <v>142</v>
      </c>
      <c r="T122" s="60" t="s">
        <v>143</v>
      </c>
    </row>
    <row r="123" spans="2:65" s="1" customFormat="1" ht="22.9" customHeight="1">
      <c r="B123" s="31"/>
      <c r="C123" s="63" t="s">
        <v>144</v>
      </c>
      <c r="J123" s="115">
        <f>BK123</f>
        <v>0</v>
      </c>
      <c r="L123" s="31"/>
      <c r="M123" s="61"/>
      <c r="N123" s="52"/>
      <c r="O123" s="52"/>
      <c r="P123" s="116">
        <f>P124+P202</f>
        <v>0</v>
      </c>
      <c r="Q123" s="52"/>
      <c r="R123" s="116">
        <f>R124+R202</f>
        <v>4.2715136000000005</v>
      </c>
      <c r="S123" s="52"/>
      <c r="T123" s="117">
        <f>T124+T202</f>
        <v>0</v>
      </c>
      <c r="AT123" s="16" t="s">
        <v>72</v>
      </c>
      <c r="AU123" s="16" t="s">
        <v>124</v>
      </c>
      <c r="BK123" s="118">
        <f>BK124+BK202</f>
        <v>0</v>
      </c>
    </row>
    <row r="124" spans="2:65" s="11" customFormat="1" ht="25.9" customHeight="1">
      <c r="B124" s="119"/>
      <c r="D124" s="120" t="s">
        <v>72</v>
      </c>
      <c r="E124" s="121" t="s">
        <v>145</v>
      </c>
      <c r="F124" s="121" t="s">
        <v>146</v>
      </c>
      <c r="I124" s="122"/>
      <c r="J124" s="123">
        <f>BK124</f>
        <v>0</v>
      </c>
      <c r="L124" s="119"/>
      <c r="M124" s="124"/>
      <c r="P124" s="125">
        <f>P125+P159+P165+P200</f>
        <v>0</v>
      </c>
      <c r="R124" s="125">
        <f>R125+R159+R165+R200</f>
        <v>4.2375536</v>
      </c>
      <c r="T124" s="126">
        <f>T125+T159+T165+T200</f>
        <v>0</v>
      </c>
      <c r="AR124" s="120" t="s">
        <v>81</v>
      </c>
      <c r="AT124" s="127" t="s">
        <v>72</v>
      </c>
      <c r="AU124" s="127" t="s">
        <v>73</v>
      </c>
      <c r="AY124" s="120" t="s">
        <v>147</v>
      </c>
      <c r="BK124" s="128">
        <f>BK125+BK159+BK165+BK200</f>
        <v>0</v>
      </c>
    </row>
    <row r="125" spans="2:65" s="11" customFormat="1" ht="22.9" customHeight="1">
      <c r="B125" s="119"/>
      <c r="D125" s="120" t="s">
        <v>72</v>
      </c>
      <c r="E125" s="129" t="s">
        <v>81</v>
      </c>
      <c r="F125" s="129" t="s">
        <v>148</v>
      </c>
      <c r="I125" s="122"/>
      <c r="J125" s="130">
        <f>BK125</f>
        <v>0</v>
      </c>
      <c r="L125" s="119"/>
      <c r="M125" s="124"/>
      <c r="P125" s="125">
        <f>SUM(P126:P158)</f>
        <v>0</v>
      </c>
      <c r="R125" s="125">
        <f>SUM(R126:R158)</f>
        <v>0.20371099999999998</v>
      </c>
      <c r="T125" s="126">
        <f>SUM(T126:T158)</f>
        <v>0</v>
      </c>
      <c r="AR125" s="120" t="s">
        <v>81</v>
      </c>
      <c r="AT125" s="127" t="s">
        <v>72</v>
      </c>
      <c r="AU125" s="127" t="s">
        <v>81</v>
      </c>
      <c r="AY125" s="120" t="s">
        <v>147</v>
      </c>
      <c r="BK125" s="128">
        <f>SUM(BK126:BK158)</f>
        <v>0</v>
      </c>
    </row>
    <row r="126" spans="2:65" s="1" customFormat="1" ht="33" customHeight="1">
      <c r="B126" s="31"/>
      <c r="C126" s="131" t="s">
        <v>81</v>
      </c>
      <c r="D126" s="131" t="s">
        <v>149</v>
      </c>
      <c r="E126" s="132" t="s">
        <v>1727</v>
      </c>
      <c r="F126" s="133" t="s">
        <v>1728</v>
      </c>
      <c r="G126" s="134" t="s">
        <v>170</v>
      </c>
      <c r="H126" s="135">
        <v>135</v>
      </c>
      <c r="I126" s="136"/>
      <c r="J126" s="137">
        <f>ROUND(I126*H126,2)</f>
        <v>0</v>
      </c>
      <c r="K126" s="133" t="s">
        <v>153</v>
      </c>
      <c r="L126" s="31"/>
      <c r="M126" s="138" t="s">
        <v>1</v>
      </c>
      <c r="N126" s="139" t="s">
        <v>38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154</v>
      </c>
      <c r="AT126" s="142" t="s">
        <v>149</v>
      </c>
      <c r="AU126" s="142" t="s">
        <v>83</v>
      </c>
      <c r="AY126" s="16" t="s">
        <v>147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81</v>
      </c>
      <c r="BK126" s="143">
        <f>ROUND(I126*H126,2)</f>
        <v>0</v>
      </c>
      <c r="BL126" s="16" t="s">
        <v>154</v>
      </c>
      <c r="BM126" s="142" t="s">
        <v>1729</v>
      </c>
    </row>
    <row r="127" spans="2:65" s="1" customFormat="1" ht="33" customHeight="1">
      <c r="B127" s="31"/>
      <c r="C127" s="131" t="s">
        <v>83</v>
      </c>
      <c r="D127" s="131" t="s">
        <v>149</v>
      </c>
      <c r="E127" s="132" t="s">
        <v>1730</v>
      </c>
      <c r="F127" s="133" t="s">
        <v>1731</v>
      </c>
      <c r="G127" s="134" t="s">
        <v>170</v>
      </c>
      <c r="H127" s="135">
        <v>65</v>
      </c>
      <c r="I127" s="136"/>
      <c r="J127" s="137">
        <f>ROUND(I127*H127,2)</f>
        <v>0</v>
      </c>
      <c r="K127" s="133" t="s">
        <v>153</v>
      </c>
      <c r="L127" s="31"/>
      <c r="M127" s="138" t="s">
        <v>1</v>
      </c>
      <c r="N127" s="139" t="s">
        <v>38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154</v>
      </c>
      <c r="AT127" s="142" t="s">
        <v>149</v>
      </c>
      <c r="AU127" s="142" t="s">
        <v>83</v>
      </c>
      <c r="AY127" s="16" t="s">
        <v>147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81</v>
      </c>
      <c r="BK127" s="143">
        <f>ROUND(I127*H127,2)</f>
        <v>0</v>
      </c>
      <c r="BL127" s="16" t="s">
        <v>154</v>
      </c>
      <c r="BM127" s="142" t="s">
        <v>1732</v>
      </c>
    </row>
    <row r="128" spans="2:65" s="1" customFormat="1" ht="24.2" customHeight="1">
      <c r="B128" s="31"/>
      <c r="C128" s="131" t="s">
        <v>167</v>
      </c>
      <c r="D128" s="131" t="s">
        <v>149</v>
      </c>
      <c r="E128" s="132" t="s">
        <v>872</v>
      </c>
      <c r="F128" s="133" t="s">
        <v>873</v>
      </c>
      <c r="G128" s="134" t="s">
        <v>187</v>
      </c>
      <c r="H128" s="135">
        <v>239.66</v>
      </c>
      <c r="I128" s="136"/>
      <c r="J128" s="137">
        <f>ROUND(I128*H128,2)</f>
        <v>0</v>
      </c>
      <c r="K128" s="133" t="s">
        <v>153</v>
      </c>
      <c r="L128" s="31"/>
      <c r="M128" s="138" t="s">
        <v>1</v>
      </c>
      <c r="N128" s="139" t="s">
        <v>38</v>
      </c>
      <c r="P128" s="140">
        <f>O128*H128</f>
        <v>0</v>
      </c>
      <c r="Q128" s="140">
        <v>8.4999999999999995E-4</v>
      </c>
      <c r="R128" s="140">
        <f>Q128*H128</f>
        <v>0.20371099999999998</v>
      </c>
      <c r="S128" s="140">
        <v>0</v>
      </c>
      <c r="T128" s="141">
        <f>S128*H128</f>
        <v>0</v>
      </c>
      <c r="AR128" s="142" t="s">
        <v>154</v>
      </c>
      <c r="AT128" s="142" t="s">
        <v>149</v>
      </c>
      <c r="AU128" s="142" t="s">
        <v>83</v>
      </c>
      <c r="AY128" s="16" t="s">
        <v>147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81</v>
      </c>
      <c r="BK128" s="143">
        <f>ROUND(I128*H128,2)</f>
        <v>0</v>
      </c>
      <c r="BL128" s="16" t="s">
        <v>154</v>
      </c>
      <c r="BM128" s="142" t="s">
        <v>1733</v>
      </c>
    </row>
    <row r="129" spans="2:65" s="12" customFormat="1" ht="11.25">
      <c r="B129" s="144"/>
      <c r="D129" s="145" t="s">
        <v>156</v>
      </c>
      <c r="E129" s="146" t="s">
        <v>1</v>
      </c>
      <c r="F129" s="147" t="s">
        <v>1734</v>
      </c>
      <c r="H129" s="148">
        <v>138</v>
      </c>
      <c r="I129" s="149"/>
      <c r="L129" s="144"/>
      <c r="M129" s="150"/>
      <c r="T129" s="151"/>
      <c r="AT129" s="146" t="s">
        <v>156</v>
      </c>
      <c r="AU129" s="146" t="s">
        <v>83</v>
      </c>
      <c r="AV129" s="12" t="s">
        <v>83</v>
      </c>
      <c r="AW129" s="12" t="s">
        <v>30</v>
      </c>
      <c r="AX129" s="12" t="s">
        <v>73</v>
      </c>
      <c r="AY129" s="146" t="s">
        <v>147</v>
      </c>
    </row>
    <row r="130" spans="2:65" s="12" customFormat="1" ht="11.25">
      <c r="B130" s="144"/>
      <c r="D130" s="145" t="s">
        <v>156</v>
      </c>
      <c r="E130" s="146" t="s">
        <v>1</v>
      </c>
      <c r="F130" s="147" t="s">
        <v>1735</v>
      </c>
      <c r="H130" s="148">
        <v>36.799999999999997</v>
      </c>
      <c r="I130" s="149"/>
      <c r="L130" s="144"/>
      <c r="M130" s="150"/>
      <c r="T130" s="151"/>
      <c r="AT130" s="146" t="s">
        <v>156</v>
      </c>
      <c r="AU130" s="146" t="s">
        <v>83</v>
      </c>
      <c r="AV130" s="12" t="s">
        <v>83</v>
      </c>
      <c r="AW130" s="12" t="s">
        <v>30</v>
      </c>
      <c r="AX130" s="12" t="s">
        <v>73</v>
      </c>
      <c r="AY130" s="146" t="s">
        <v>147</v>
      </c>
    </row>
    <row r="131" spans="2:65" s="12" customFormat="1" ht="11.25">
      <c r="B131" s="144"/>
      <c r="D131" s="145" t="s">
        <v>156</v>
      </c>
      <c r="E131" s="146" t="s">
        <v>1</v>
      </c>
      <c r="F131" s="147" t="s">
        <v>1736</v>
      </c>
      <c r="H131" s="148">
        <v>64.86</v>
      </c>
      <c r="I131" s="149"/>
      <c r="L131" s="144"/>
      <c r="M131" s="150"/>
      <c r="T131" s="151"/>
      <c r="AT131" s="146" t="s">
        <v>156</v>
      </c>
      <c r="AU131" s="146" t="s">
        <v>83</v>
      </c>
      <c r="AV131" s="12" t="s">
        <v>83</v>
      </c>
      <c r="AW131" s="12" t="s">
        <v>30</v>
      </c>
      <c r="AX131" s="12" t="s">
        <v>73</v>
      </c>
      <c r="AY131" s="146" t="s">
        <v>147</v>
      </c>
    </row>
    <row r="132" spans="2:65" s="13" customFormat="1" ht="11.25">
      <c r="B132" s="152"/>
      <c r="D132" s="145" t="s">
        <v>156</v>
      </c>
      <c r="E132" s="153" t="s">
        <v>1</v>
      </c>
      <c r="F132" s="154" t="s">
        <v>166</v>
      </c>
      <c r="H132" s="155">
        <v>239.66000000000003</v>
      </c>
      <c r="I132" s="156"/>
      <c r="L132" s="152"/>
      <c r="M132" s="157"/>
      <c r="T132" s="158"/>
      <c r="AT132" s="153" t="s">
        <v>156</v>
      </c>
      <c r="AU132" s="153" t="s">
        <v>83</v>
      </c>
      <c r="AV132" s="13" t="s">
        <v>154</v>
      </c>
      <c r="AW132" s="13" t="s">
        <v>30</v>
      </c>
      <c r="AX132" s="13" t="s">
        <v>81</v>
      </c>
      <c r="AY132" s="153" t="s">
        <v>147</v>
      </c>
    </row>
    <row r="133" spans="2:65" s="1" customFormat="1" ht="24.2" customHeight="1">
      <c r="B133" s="31"/>
      <c r="C133" s="131" t="s">
        <v>154</v>
      </c>
      <c r="D133" s="131" t="s">
        <v>149</v>
      </c>
      <c r="E133" s="132" t="s">
        <v>882</v>
      </c>
      <c r="F133" s="133" t="s">
        <v>883</v>
      </c>
      <c r="G133" s="134" t="s">
        <v>187</v>
      </c>
      <c r="H133" s="135">
        <v>239.66</v>
      </c>
      <c r="I133" s="136"/>
      <c r="J133" s="137">
        <f>ROUND(I133*H133,2)</f>
        <v>0</v>
      </c>
      <c r="K133" s="133" t="s">
        <v>153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154</v>
      </c>
      <c r="AT133" s="142" t="s">
        <v>149</v>
      </c>
      <c r="AU133" s="142" t="s">
        <v>83</v>
      </c>
      <c r="AY133" s="16" t="s">
        <v>147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154</v>
      </c>
      <c r="BM133" s="142" t="s">
        <v>1737</v>
      </c>
    </row>
    <row r="134" spans="2:65" s="1" customFormat="1" ht="37.9" customHeight="1">
      <c r="B134" s="31"/>
      <c r="C134" s="131" t="s">
        <v>184</v>
      </c>
      <c r="D134" s="131" t="s">
        <v>149</v>
      </c>
      <c r="E134" s="132" t="s">
        <v>642</v>
      </c>
      <c r="F134" s="133" t="s">
        <v>643</v>
      </c>
      <c r="G134" s="134" t="s">
        <v>170</v>
      </c>
      <c r="H134" s="135">
        <v>200</v>
      </c>
      <c r="I134" s="136"/>
      <c r="J134" s="137">
        <f>ROUND(I134*H134,2)</f>
        <v>0</v>
      </c>
      <c r="K134" s="133" t="s">
        <v>153</v>
      </c>
      <c r="L134" s="31"/>
      <c r="M134" s="138" t="s">
        <v>1</v>
      </c>
      <c r="N134" s="139" t="s">
        <v>38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154</v>
      </c>
      <c r="AT134" s="142" t="s">
        <v>149</v>
      </c>
      <c r="AU134" s="142" t="s">
        <v>83</v>
      </c>
      <c r="AY134" s="16" t="s">
        <v>147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81</v>
      </c>
      <c r="BK134" s="143">
        <f>ROUND(I134*H134,2)</f>
        <v>0</v>
      </c>
      <c r="BL134" s="16" t="s">
        <v>154</v>
      </c>
      <c r="BM134" s="142" t="s">
        <v>1738</v>
      </c>
    </row>
    <row r="135" spans="2:65" s="12" customFormat="1" ht="11.25">
      <c r="B135" s="144"/>
      <c r="D135" s="145" t="s">
        <v>156</v>
      </c>
      <c r="E135" s="146" t="s">
        <v>1</v>
      </c>
      <c r="F135" s="147" t="s">
        <v>1739</v>
      </c>
      <c r="H135" s="148">
        <v>200</v>
      </c>
      <c r="I135" s="149"/>
      <c r="L135" s="144"/>
      <c r="M135" s="150"/>
      <c r="T135" s="151"/>
      <c r="AT135" s="146" t="s">
        <v>156</v>
      </c>
      <c r="AU135" s="146" t="s">
        <v>83</v>
      </c>
      <c r="AV135" s="12" t="s">
        <v>83</v>
      </c>
      <c r="AW135" s="12" t="s">
        <v>30</v>
      </c>
      <c r="AX135" s="12" t="s">
        <v>73</v>
      </c>
      <c r="AY135" s="146" t="s">
        <v>147</v>
      </c>
    </row>
    <row r="136" spans="2:65" s="13" customFormat="1" ht="11.25">
      <c r="B136" s="152"/>
      <c r="D136" s="145" t="s">
        <v>156</v>
      </c>
      <c r="E136" s="153" t="s">
        <v>1</v>
      </c>
      <c r="F136" s="154" t="s">
        <v>166</v>
      </c>
      <c r="H136" s="155">
        <v>200</v>
      </c>
      <c r="I136" s="156"/>
      <c r="L136" s="152"/>
      <c r="M136" s="157"/>
      <c r="T136" s="158"/>
      <c r="AT136" s="153" t="s">
        <v>156</v>
      </c>
      <c r="AU136" s="153" t="s">
        <v>83</v>
      </c>
      <c r="AV136" s="13" t="s">
        <v>154</v>
      </c>
      <c r="AW136" s="13" t="s">
        <v>30</v>
      </c>
      <c r="AX136" s="13" t="s">
        <v>81</v>
      </c>
      <c r="AY136" s="153" t="s">
        <v>147</v>
      </c>
    </row>
    <row r="137" spans="2:65" s="1" customFormat="1" ht="24.2" customHeight="1">
      <c r="B137" s="31"/>
      <c r="C137" s="131" t="s">
        <v>191</v>
      </c>
      <c r="D137" s="131" t="s">
        <v>149</v>
      </c>
      <c r="E137" s="132" t="s">
        <v>1740</v>
      </c>
      <c r="F137" s="133" t="s">
        <v>1741</v>
      </c>
      <c r="G137" s="134" t="s">
        <v>212</v>
      </c>
      <c r="H137" s="135">
        <v>360</v>
      </c>
      <c r="I137" s="136"/>
      <c r="J137" s="137">
        <f>ROUND(I137*H137,2)</f>
        <v>0</v>
      </c>
      <c r="K137" s="133" t="s">
        <v>153</v>
      </c>
      <c r="L137" s="31"/>
      <c r="M137" s="138" t="s">
        <v>1</v>
      </c>
      <c r="N137" s="139" t="s">
        <v>38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154</v>
      </c>
      <c r="AT137" s="142" t="s">
        <v>149</v>
      </c>
      <c r="AU137" s="142" t="s">
        <v>83</v>
      </c>
      <c r="AY137" s="16" t="s">
        <v>147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81</v>
      </c>
      <c r="BK137" s="143">
        <f>ROUND(I137*H137,2)</f>
        <v>0</v>
      </c>
      <c r="BL137" s="16" t="s">
        <v>154</v>
      </c>
      <c r="BM137" s="142" t="s">
        <v>1742</v>
      </c>
    </row>
    <row r="138" spans="2:65" s="12" customFormat="1" ht="11.25">
      <c r="B138" s="144"/>
      <c r="D138" s="145" t="s">
        <v>156</v>
      </c>
      <c r="E138" s="146" t="s">
        <v>1</v>
      </c>
      <c r="F138" s="147" t="s">
        <v>1743</v>
      </c>
      <c r="H138" s="148">
        <v>360</v>
      </c>
      <c r="I138" s="149"/>
      <c r="L138" s="144"/>
      <c r="M138" s="150"/>
      <c r="T138" s="151"/>
      <c r="AT138" s="146" t="s">
        <v>156</v>
      </c>
      <c r="AU138" s="146" t="s">
        <v>83</v>
      </c>
      <c r="AV138" s="12" t="s">
        <v>83</v>
      </c>
      <c r="AW138" s="12" t="s">
        <v>30</v>
      </c>
      <c r="AX138" s="12" t="s">
        <v>73</v>
      </c>
      <c r="AY138" s="146" t="s">
        <v>147</v>
      </c>
    </row>
    <row r="139" spans="2:65" s="13" customFormat="1" ht="11.25">
      <c r="B139" s="152"/>
      <c r="D139" s="145" t="s">
        <v>156</v>
      </c>
      <c r="E139" s="153" t="s">
        <v>1</v>
      </c>
      <c r="F139" s="154" t="s">
        <v>166</v>
      </c>
      <c r="H139" s="155">
        <v>360</v>
      </c>
      <c r="I139" s="156"/>
      <c r="L139" s="152"/>
      <c r="M139" s="157"/>
      <c r="T139" s="158"/>
      <c r="AT139" s="153" t="s">
        <v>156</v>
      </c>
      <c r="AU139" s="153" t="s">
        <v>83</v>
      </c>
      <c r="AV139" s="13" t="s">
        <v>154</v>
      </c>
      <c r="AW139" s="13" t="s">
        <v>30</v>
      </c>
      <c r="AX139" s="13" t="s">
        <v>81</v>
      </c>
      <c r="AY139" s="153" t="s">
        <v>147</v>
      </c>
    </row>
    <row r="140" spans="2:65" s="1" customFormat="1" ht="16.5" customHeight="1">
      <c r="B140" s="31"/>
      <c r="C140" s="131" t="s">
        <v>195</v>
      </c>
      <c r="D140" s="131" t="s">
        <v>149</v>
      </c>
      <c r="E140" s="132" t="s">
        <v>206</v>
      </c>
      <c r="F140" s="133" t="s">
        <v>207</v>
      </c>
      <c r="G140" s="134" t="s">
        <v>170</v>
      </c>
      <c r="H140" s="135">
        <v>200</v>
      </c>
      <c r="I140" s="136"/>
      <c r="J140" s="137">
        <f>ROUND(I140*H140,2)</f>
        <v>0</v>
      </c>
      <c r="K140" s="133" t="s">
        <v>153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154</v>
      </c>
      <c r="AT140" s="142" t="s">
        <v>149</v>
      </c>
      <c r="AU140" s="142" t="s">
        <v>83</v>
      </c>
      <c r="AY140" s="16" t="s">
        <v>147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154</v>
      </c>
      <c r="BM140" s="142" t="s">
        <v>1744</v>
      </c>
    </row>
    <row r="141" spans="2:65" s="1" customFormat="1" ht="24.2" customHeight="1">
      <c r="B141" s="31"/>
      <c r="C141" s="131" t="s">
        <v>200</v>
      </c>
      <c r="D141" s="131" t="s">
        <v>149</v>
      </c>
      <c r="E141" s="132" t="s">
        <v>216</v>
      </c>
      <c r="F141" s="133" t="s">
        <v>217</v>
      </c>
      <c r="G141" s="134" t="s">
        <v>170</v>
      </c>
      <c r="H141" s="135">
        <v>163.589</v>
      </c>
      <c r="I141" s="136"/>
      <c r="J141" s="137">
        <f>ROUND(I141*H141,2)</f>
        <v>0</v>
      </c>
      <c r="K141" s="133" t="s">
        <v>153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154</v>
      </c>
      <c r="AT141" s="142" t="s">
        <v>149</v>
      </c>
      <c r="AU141" s="142" t="s">
        <v>83</v>
      </c>
      <c r="AY141" s="16" t="s">
        <v>147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154</v>
      </c>
      <c r="BM141" s="142" t="s">
        <v>1745</v>
      </c>
    </row>
    <row r="142" spans="2:65" s="12" customFormat="1" ht="11.25">
      <c r="B142" s="144"/>
      <c r="D142" s="145" t="s">
        <v>156</v>
      </c>
      <c r="E142" s="146" t="s">
        <v>1</v>
      </c>
      <c r="F142" s="147" t="s">
        <v>1746</v>
      </c>
      <c r="H142" s="148">
        <v>200</v>
      </c>
      <c r="I142" s="149"/>
      <c r="L142" s="144"/>
      <c r="M142" s="150"/>
      <c r="T142" s="151"/>
      <c r="AT142" s="146" t="s">
        <v>156</v>
      </c>
      <c r="AU142" s="146" t="s">
        <v>83</v>
      </c>
      <c r="AV142" s="12" t="s">
        <v>83</v>
      </c>
      <c r="AW142" s="12" t="s">
        <v>30</v>
      </c>
      <c r="AX142" s="12" t="s">
        <v>73</v>
      </c>
      <c r="AY142" s="146" t="s">
        <v>147</v>
      </c>
    </row>
    <row r="143" spans="2:65" s="14" customFormat="1" ht="11.25">
      <c r="B143" s="159"/>
      <c r="D143" s="145" t="s">
        <v>156</v>
      </c>
      <c r="E143" s="160" t="s">
        <v>1</v>
      </c>
      <c r="F143" s="161" t="s">
        <v>220</v>
      </c>
      <c r="H143" s="160" t="s">
        <v>1</v>
      </c>
      <c r="I143" s="162"/>
      <c r="L143" s="159"/>
      <c r="M143" s="163"/>
      <c r="T143" s="164"/>
      <c r="AT143" s="160" t="s">
        <v>156</v>
      </c>
      <c r="AU143" s="160" t="s">
        <v>83</v>
      </c>
      <c r="AV143" s="14" t="s">
        <v>81</v>
      </c>
      <c r="AW143" s="14" t="s">
        <v>30</v>
      </c>
      <c r="AX143" s="14" t="s">
        <v>73</v>
      </c>
      <c r="AY143" s="160" t="s">
        <v>147</v>
      </c>
    </row>
    <row r="144" spans="2:65" s="12" customFormat="1" ht="11.25">
      <c r="B144" s="144"/>
      <c r="D144" s="145" t="s">
        <v>156</v>
      </c>
      <c r="E144" s="146" t="s">
        <v>1</v>
      </c>
      <c r="F144" s="147" t="s">
        <v>1747</v>
      </c>
      <c r="H144" s="148">
        <v>-5.7309999999999999</v>
      </c>
      <c r="I144" s="149"/>
      <c r="L144" s="144"/>
      <c r="M144" s="150"/>
      <c r="T144" s="151"/>
      <c r="AT144" s="146" t="s">
        <v>156</v>
      </c>
      <c r="AU144" s="146" t="s">
        <v>83</v>
      </c>
      <c r="AV144" s="12" t="s">
        <v>83</v>
      </c>
      <c r="AW144" s="12" t="s">
        <v>30</v>
      </c>
      <c r="AX144" s="12" t="s">
        <v>73</v>
      </c>
      <c r="AY144" s="146" t="s">
        <v>147</v>
      </c>
    </row>
    <row r="145" spans="2:65" s="12" customFormat="1" ht="11.25">
      <c r="B145" s="144"/>
      <c r="D145" s="145" t="s">
        <v>156</v>
      </c>
      <c r="E145" s="146" t="s">
        <v>1</v>
      </c>
      <c r="F145" s="147" t="s">
        <v>1748</v>
      </c>
      <c r="H145" s="148">
        <v>-27.242000000000001</v>
      </c>
      <c r="I145" s="149"/>
      <c r="L145" s="144"/>
      <c r="M145" s="150"/>
      <c r="T145" s="151"/>
      <c r="AT145" s="146" t="s">
        <v>156</v>
      </c>
      <c r="AU145" s="146" t="s">
        <v>83</v>
      </c>
      <c r="AV145" s="12" t="s">
        <v>83</v>
      </c>
      <c r="AW145" s="12" t="s">
        <v>30</v>
      </c>
      <c r="AX145" s="12" t="s">
        <v>73</v>
      </c>
      <c r="AY145" s="146" t="s">
        <v>147</v>
      </c>
    </row>
    <row r="146" spans="2:65" s="12" customFormat="1" ht="11.25">
      <c r="B146" s="144"/>
      <c r="D146" s="145" t="s">
        <v>156</v>
      </c>
      <c r="E146" s="146" t="s">
        <v>1</v>
      </c>
      <c r="F146" s="147" t="s">
        <v>1749</v>
      </c>
      <c r="H146" s="148">
        <v>-3.4380000000000002</v>
      </c>
      <c r="I146" s="149"/>
      <c r="L146" s="144"/>
      <c r="M146" s="150"/>
      <c r="T146" s="151"/>
      <c r="AT146" s="146" t="s">
        <v>156</v>
      </c>
      <c r="AU146" s="146" t="s">
        <v>83</v>
      </c>
      <c r="AV146" s="12" t="s">
        <v>83</v>
      </c>
      <c r="AW146" s="12" t="s">
        <v>30</v>
      </c>
      <c r="AX146" s="12" t="s">
        <v>73</v>
      </c>
      <c r="AY146" s="146" t="s">
        <v>147</v>
      </c>
    </row>
    <row r="147" spans="2:65" s="13" customFormat="1" ht="11.25">
      <c r="B147" s="152"/>
      <c r="D147" s="145" t="s">
        <v>156</v>
      </c>
      <c r="E147" s="153" t="s">
        <v>1</v>
      </c>
      <c r="F147" s="154" t="s">
        <v>166</v>
      </c>
      <c r="H147" s="155">
        <v>163.58900000000003</v>
      </c>
      <c r="I147" s="156"/>
      <c r="L147" s="152"/>
      <c r="M147" s="157"/>
      <c r="T147" s="158"/>
      <c r="AT147" s="153" t="s">
        <v>156</v>
      </c>
      <c r="AU147" s="153" t="s">
        <v>83</v>
      </c>
      <c r="AV147" s="13" t="s">
        <v>154</v>
      </c>
      <c r="AW147" s="13" t="s">
        <v>30</v>
      </c>
      <c r="AX147" s="13" t="s">
        <v>81</v>
      </c>
      <c r="AY147" s="153" t="s">
        <v>147</v>
      </c>
    </row>
    <row r="148" spans="2:65" s="1" customFormat="1" ht="16.5" customHeight="1">
      <c r="B148" s="31"/>
      <c r="C148" s="165" t="s">
        <v>209</v>
      </c>
      <c r="D148" s="165" t="s">
        <v>223</v>
      </c>
      <c r="E148" s="166" t="s">
        <v>1625</v>
      </c>
      <c r="F148" s="167" t="s">
        <v>1750</v>
      </c>
      <c r="G148" s="168" t="s">
        <v>212</v>
      </c>
      <c r="H148" s="169">
        <v>332.904</v>
      </c>
      <c r="I148" s="170"/>
      <c r="J148" s="171">
        <f>ROUND(I148*H148,2)</f>
        <v>0</v>
      </c>
      <c r="K148" s="167" t="s">
        <v>1</v>
      </c>
      <c r="L148" s="172"/>
      <c r="M148" s="173" t="s">
        <v>1</v>
      </c>
      <c r="N148" s="174" t="s">
        <v>38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200</v>
      </c>
      <c r="AT148" s="142" t="s">
        <v>223</v>
      </c>
      <c r="AU148" s="142" t="s">
        <v>83</v>
      </c>
      <c r="AY148" s="16" t="s">
        <v>147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154</v>
      </c>
      <c r="BM148" s="142" t="s">
        <v>1751</v>
      </c>
    </row>
    <row r="149" spans="2:65" s="12" customFormat="1" ht="11.25">
      <c r="B149" s="144"/>
      <c r="D149" s="145" t="s">
        <v>156</v>
      </c>
      <c r="F149" s="147" t="s">
        <v>1752</v>
      </c>
      <c r="H149" s="148">
        <v>332.904</v>
      </c>
      <c r="I149" s="149"/>
      <c r="L149" s="144"/>
      <c r="M149" s="150"/>
      <c r="T149" s="151"/>
      <c r="AT149" s="146" t="s">
        <v>156</v>
      </c>
      <c r="AU149" s="146" t="s">
        <v>83</v>
      </c>
      <c r="AV149" s="12" t="s">
        <v>83</v>
      </c>
      <c r="AW149" s="12" t="s">
        <v>4</v>
      </c>
      <c r="AX149" s="12" t="s">
        <v>81</v>
      </c>
      <c r="AY149" s="146" t="s">
        <v>147</v>
      </c>
    </row>
    <row r="150" spans="2:65" s="1" customFormat="1" ht="24.2" customHeight="1">
      <c r="B150" s="31"/>
      <c r="C150" s="131" t="s">
        <v>205</v>
      </c>
      <c r="D150" s="131" t="s">
        <v>149</v>
      </c>
      <c r="E150" s="132" t="s">
        <v>229</v>
      </c>
      <c r="F150" s="133" t="s">
        <v>230</v>
      </c>
      <c r="G150" s="134" t="s">
        <v>170</v>
      </c>
      <c r="H150" s="135">
        <v>25.597000000000001</v>
      </c>
      <c r="I150" s="136"/>
      <c r="J150" s="137">
        <f>ROUND(I150*H150,2)</f>
        <v>0</v>
      </c>
      <c r="K150" s="133" t="s">
        <v>153</v>
      </c>
      <c r="L150" s="31"/>
      <c r="M150" s="138" t="s">
        <v>1</v>
      </c>
      <c r="N150" s="139" t="s">
        <v>38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154</v>
      </c>
      <c r="AT150" s="142" t="s">
        <v>149</v>
      </c>
      <c r="AU150" s="142" t="s">
        <v>83</v>
      </c>
      <c r="AY150" s="16" t="s">
        <v>147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154</v>
      </c>
      <c r="BM150" s="142" t="s">
        <v>1753</v>
      </c>
    </row>
    <row r="151" spans="2:65" s="12" customFormat="1" ht="11.25">
      <c r="B151" s="144"/>
      <c r="D151" s="145" t="s">
        <v>156</v>
      </c>
      <c r="E151" s="146" t="s">
        <v>1</v>
      </c>
      <c r="F151" s="147" t="s">
        <v>1754</v>
      </c>
      <c r="H151" s="148">
        <v>15.212999999999999</v>
      </c>
      <c r="I151" s="149"/>
      <c r="L151" s="144"/>
      <c r="M151" s="150"/>
      <c r="T151" s="151"/>
      <c r="AT151" s="146" t="s">
        <v>156</v>
      </c>
      <c r="AU151" s="146" t="s">
        <v>83</v>
      </c>
      <c r="AV151" s="12" t="s">
        <v>83</v>
      </c>
      <c r="AW151" s="12" t="s">
        <v>30</v>
      </c>
      <c r="AX151" s="12" t="s">
        <v>73</v>
      </c>
      <c r="AY151" s="146" t="s">
        <v>147</v>
      </c>
    </row>
    <row r="152" spans="2:65" s="12" customFormat="1" ht="11.25">
      <c r="B152" s="144"/>
      <c r="D152" s="145" t="s">
        <v>156</v>
      </c>
      <c r="E152" s="146" t="s">
        <v>1</v>
      </c>
      <c r="F152" s="147" t="s">
        <v>1755</v>
      </c>
      <c r="H152" s="148">
        <v>4.5229999999999997</v>
      </c>
      <c r="I152" s="149"/>
      <c r="L152" s="144"/>
      <c r="M152" s="150"/>
      <c r="T152" s="151"/>
      <c r="AT152" s="146" t="s">
        <v>156</v>
      </c>
      <c r="AU152" s="146" t="s">
        <v>83</v>
      </c>
      <c r="AV152" s="12" t="s">
        <v>83</v>
      </c>
      <c r="AW152" s="12" t="s">
        <v>30</v>
      </c>
      <c r="AX152" s="12" t="s">
        <v>73</v>
      </c>
      <c r="AY152" s="146" t="s">
        <v>147</v>
      </c>
    </row>
    <row r="153" spans="2:65" s="12" customFormat="1" ht="11.25">
      <c r="B153" s="144"/>
      <c r="D153" s="145" t="s">
        <v>156</v>
      </c>
      <c r="E153" s="146" t="s">
        <v>1</v>
      </c>
      <c r="F153" s="147" t="s">
        <v>1756</v>
      </c>
      <c r="H153" s="148">
        <v>7.15</v>
      </c>
      <c r="I153" s="149"/>
      <c r="L153" s="144"/>
      <c r="M153" s="150"/>
      <c r="T153" s="151"/>
      <c r="AT153" s="146" t="s">
        <v>156</v>
      </c>
      <c r="AU153" s="146" t="s">
        <v>83</v>
      </c>
      <c r="AV153" s="12" t="s">
        <v>83</v>
      </c>
      <c r="AW153" s="12" t="s">
        <v>30</v>
      </c>
      <c r="AX153" s="12" t="s">
        <v>73</v>
      </c>
      <c r="AY153" s="146" t="s">
        <v>147</v>
      </c>
    </row>
    <row r="154" spans="2:65" s="12" customFormat="1" ht="22.5">
      <c r="B154" s="144"/>
      <c r="D154" s="145" t="s">
        <v>156</v>
      </c>
      <c r="E154" s="146" t="s">
        <v>1</v>
      </c>
      <c r="F154" s="147" t="s">
        <v>1757</v>
      </c>
      <c r="H154" s="148">
        <v>-1.0009999999999999</v>
      </c>
      <c r="I154" s="149"/>
      <c r="L154" s="144"/>
      <c r="M154" s="150"/>
      <c r="T154" s="151"/>
      <c r="AT154" s="146" t="s">
        <v>156</v>
      </c>
      <c r="AU154" s="146" t="s">
        <v>83</v>
      </c>
      <c r="AV154" s="12" t="s">
        <v>83</v>
      </c>
      <c r="AW154" s="12" t="s">
        <v>30</v>
      </c>
      <c r="AX154" s="12" t="s">
        <v>73</v>
      </c>
      <c r="AY154" s="146" t="s">
        <v>147</v>
      </c>
    </row>
    <row r="155" spans="2:65" s="12" customFormat="1" ht="11.25">
      <c r="B155" s="144"/>
      <c r="D155" s="145" t="s">
        <v>156</v>
      </c>
      <c r="E155" s="146" t="s">
        <v>1</v>
      </c>
      <c r="F155" s="147" t="s">
        <v>1758</v>
      </c>
      <c r="H155" s="148">
        <v>-0.28799999999999998</v>
      </c>
      <c r="I155" s="149"/>
      <c r="L155" s="144"/>
      <c r="M155" s="150"/>
      <c r="T155" s="151"/>
      <c r="AT155" s="146" t="s">
        <v>156</v>
      </c>
      <c r="AU155" s="146" t="s">
        <v>83</v>
      </c>
      <c r="AV155" s="12" t="s">
        <v>83</v>
      </c>
      <c r="AW155" s="12" t="s">
        <v>30</v>
      </c>
      <c r="AX155" s="12" t="s">
        <v>73</v>
      </c>
      <c r="AY155" s="146" t="s">
        <v>147</v>
      </c>
    </row>
    <row r="156" spans="2:65" s="13" customFormat="1" ht="11.25">
      <c r="B156" s="152"/>
      <c r="D156" s="145" t="s">
        <v>156</v>
      </c>
      <c r="E156" s="153" t="s">
        <v>1</v>
      </c>
      <c r="F156" s="154" t="s">
        <v>166</v>
      </c>
      <c r="H156" s="155">
        <v>25.596999999999994</v>
      </c>
      <c r="I156" s="156"/>
      <c r="L156" s="152"/>
      <c r="M156" s="157"/>
      <c r="T156" s="158"/>
      <c r="AT156" s="153" t="s">
        <v>156</v>
      </c>
      <c r="AU156" s="153" t="s">
        <v>83</v>
      </c>
      <c r="AV156" s="13" t="s">
        <v>154</v>
      </c>
      <c r="AW156" s="13" t="s">
        <v>30</v>
      </c>
      <c r="AX156" s="13" t="s">
        <v>81</v>
      </c>
      <c r="AY156" s="153" t="s">
        <v>147</v>
      </c>
    </row>
    <row r="157" spans="2:65" s="1" customFormat="1" ht="16.5" customHeight="1">
      <c r="B157" s="31"/>
      <c r="C157" s="165" t="s">
        <v>215</v>
      </c>
      <c r="D157" s="165" t="s">
        <v>223</v>
      </c>
      <c r="E157" s="166" t="s">
        <v>236</v>
      </c>
      <c r="F157" s="167" t="s">
        <v>237</v>
      </c>
      <c r="G157" s="168" t="s">
        <v>212</v>
      </c>
      <c r="H157" s="169">
        <v>52.09</v>
      </c>
      <c r="I157" s="170"/>
      <c r="J157" s="171">
        <f>ROUND(I157*H157,2)</f>
        <v>0</v>
      </c>
      <c r="K157" s="167" t="s">
        <v>153</v>
      </c>
      <c r="L157" s="172"/>
      <c r="M157" s="173" t="s">
        <v>1</v>
      </c>
      <c r="N157" s="174" t="s">
        <v>38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200</v>
      </c>
      <c r="AT157" s="142" t="s">
        <v>223</v>
      </c>
      <c r="AU157" s="142" t="s">
        <v>83</v>
      </c>
      <c r="AY157" s="16" t="s">
        <v>147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81</v>
      </c>
      <c r="BK157" s="143">
        <f>ROUND(I157*H157,2)</f>
        <v>0</v>
      </c>
      <c r="BL157" s="16" t="s">
        <v>154</v>
      </c>
      <c r="BM157" s="142" t="s">
        <v>1759</v>
      </c>
    </row>
    <row r="158" spans="2:65" s="12" customFormat="1" ht="11.25">
      <c r="B158" s="144"/>
      <c r="D158" s="145" t="s">
        <v>156</v>
      </c>
      <c r="F158" s="147" t="s">
        <v>1760</v>
      </c>
      <c r="H158" s="148">
        <v>52.09</v>
      </c>
      <c r="I158" s="149"/>
      <c r="L158" s="144"/>
      <c r="M158" s="150"/>
      <c r="T158" s="151"/>
      <c r="AT158" s="146" t="s">
        <v>156</v>
      </c>
      <c r="AU158" s="146" t="s">
        <v>83</v>
      </c>
      <c r="AV158" s="12" t="s">
        <v>83</v>
      </c>
      <c r="AW158" s="12" t="s">
        <v>4</v>
      </c>
      <c r="AX158" s="12" t="s">
        <v>81</v>
      </c>
      <c r="AY158" s="146" t="s">
        <v>147</v>
      </c>
    </row>
    <row r="159" spans="2:65" s="11" customFormat="1" ht="22.9" customHeight="1">
      <c r="B159" s="119"/>
      <c r="D159" s="120" t="s">
        <v>72</v>
      </c>
      <c r="E159" s="129" t="s">
        <v>154</v>
      </c>
      <c r="F159" s="129" t="s">
        <v>240</v>
      </c>
      <c r="I159" s="122"/>
      <c r="J159" s="130">
        <f>BK159</f>
        <v>0</v>
      </c>
      <c r="L159" s="119"/>
      <c r="M159" s="124"/>
      <c r="P159" s="125">
        <f>SUM(P160:P164)</f>
        <v>0</v>
      </c>
      <c r="R159" s="125">
        <f>SUM(R160:R164)</f>
        <v>0</v>
      </c>
      <c r="T159" s="126">
        <f>SUM(T160:T164)</f>
        <v>0</v>
      </c>
      <c r="AR159" s="120" t="s">
        <v>81</v>
      </c>
      <c r="AT159" s="127" t="s">
        <v>72</v>
      </c>
      <c r="AU159" s="127" t="s">
        <v>81</v>
      </c>
      <c r="AY159" s="120" t="s">
        <v>147</v>
      </c>
      <c r="BK159" s="128">
        <f>SUM(BK160:BK164)</f>
        <v>0</v>
      </c>
    </row>
    <row r="160" spans="2:65" s="1" customFormat="1" ht="24.2" customHeight="1">
      <c r="B160" s="31"/>
      <c r="C160" s="131" t="s">
        <v>8</v>
      </c>
      <c r="D160" s="131" t="s">
        <v>149</v>
      </c>
      <c r="E160" s="132" t="s">
        <v>242</v>
      </c>
      <c r="F160" s="133" t="s">
        <v>243</v>
      </c>
      <c r="G160" s="134" t="s">
        <v>170</v>
      </c>
      <c r="H160" s="135">
        <v>5.7309999999999999</v>
      </c>
      <c r="I160" s="136"/>
      <c r="J160" s="137">
        <f>ROUND(I160*H160,2)</f>
        <v>0</v>
      </c>
      <c r="K160" s="133" t="s">
        <v>153</v>
      </c>
      <c r="L160" s="31"/>
      <c r="M160" s="138" t="s">
        <v>1</v>
      </c>
      <c r="N160" s="139" t="s">
        <v>38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154</v>
      </c>
      <c r="AT160" s="142" t="s">
        <v>149</v>
      </c>
      <c r="AU160" s="142" t="s">
        <v>83</v>
      </c>
      <c r="AY160" s="16" t="s">
        <v>147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81</v>
      </c>
      <c r="BK160" s="143">
        <f>ROUND(I160*H160,2)</f>
        <v>0</v>
      </c>
      <c r="BL160" s="16" t="s">
        <v>154</v>
      </c>
      <c r="BM160" s="142" t="s">
        <v>1761</v>
      </c>
    </row>
    <row r="161" spans="2:65" s="12" customFormat="1" ht="11.25">
      <c r="B161" s="144"/>
      <c r="D161" s="145" t="s">
        <v>156</v>
      </c>
      <c r="E161" s="146" t="s">
        <v>1</v>
      </c>
      <c r="F161" s="147" t="s">
        <v>1762</v>
      </c>
      <c r="H161" s="148">
        <v>3.3</v>
      </c>
      <c r="I161" s="149"/>
      <c r="L161" s="144"/>
      <c r="M161" s="150"/>
      <c r="T161" s="151"/>
      <c r="AT161" s="146" t="s">
        <v>156</v>
      </c>
      <c r="AU161" s="146" t="s">
        <v>83</v>
      </c>
      <c r="AV161" s="12" t="s">
        <v>83</v>
      </c>
      <c r="AW161" s="12" t="s">
        <v>30</v>
      </c>
      <c r="AX161" s="12" t="s">
        <v>73</v>
      </c>
      <c r="AY161" s="146" t="s">
        <v>147</v>
      </c>
    </row>
    <row r="162" spans="2:65" s="12" customFormat="1" ht="11.25">
      <c r="B162" s="144"/>
      <c r="D162" s="145" t="s">
        <v>156</v>
      </c>
      <c r="E162" s="146" t="s">
        <v>1</v>
      </c>
      <c r="F162" s="147" t="s">
        <v>1763</v>
      </c>
      <c r="H162" s="148">
        <v>0.88</v>
      </c>
      <c r="I162" s="149"/>
      <c r="L162" s="144"/>
      <c r="M162" s="150"/>
      <c r="T162" s="151"/>
      <c r="AT162" s="146" t="s">
        <v>156</v>
      </c>
      <c r="AU162" s="146" t="s">
        <v>83</v>
      </c>
      <c r="AV162" s="12" t="s">
        <v>83</v>
      </c>
      <c r="AW162" s="12" t="s">
        <v>30</v>
      </c>
      <c r="AX162" s="12" t="s">
        <v>73</v>
      </c>
      <c r="AY162" s="146" t="s">
        <v>147</v>
      </c>
    </row>
    <row r="163" spans="2:65" s="12" customFormat="1" ht="11.25">
      <c r="B163" s="144"/>
      <c r="D163" s="145" t="s">
        <v>156</v>
      </c>
      <c r="E163" s="146" t="s">
        <v>1</v>
      </c>
      <c r="F163" s="147" t="s">
        <v>1764</v>
      </c>
      <c r="H163" s="148">
        <v>1.5509999999999999</v>
      </c>
      <c r="I163" s="149"/>
      <c r="L163" s="144"/>
      <c r="M163" s="150"/>
      <c r="T163" s="151"/>
      <c r="AT163" s="146" t="s">
        <v>156</v>
      </c>
      <c r="AU163" s="146" t="s">
        <v>83</v>
      </c>
      <c r="AV163" s="12" t="s">
        <v>83</v>
      </c>
      <c r="AW163" s="12" t="s">
        <v>30</v>
      </c>
      <c r="AX163" s="12" t="s">
        <v>73</v>
      </c>
      <c r="AY163" s="146" t="s">
        <v>147</v>
      </c>
    </row>
    <row r="164" spans="2:65" s="13" customFormat="1" ht="11.25">
      <c r="B164" s="152"/>
      <c r="D164" s="145" t="s">
        <v>156</v>
      </c>
      <c r="E164" s="153" t="s">
        <v>1</v>
      </c>
      <c r="F164" s="154" t="s">
        <v>166</v>
      </c>
      <c r="H164" s="155">
        <v>5.7309999999999999</v>
      </c>
      <c r="I164" s="156"/>
      <c r="L164" s="152"/>
      <c r="M164" s="157"/>
      <c r="T164" s="158"/>
      <c r="AT164" s="153" t="s">
        <v>156</v>
      </c>
      <c r="AU164" s="153" t="s">
        <v>83</v>
      </c>
      <c r="AV164" s="13" t="s">
        <v>154</v>
      </c>
      <c r="AW164" s="13" t="s">
        <v>30</v>
      </c>
      <c r="AX164" s="13" t="s">
        <v>81</v>
      </c>
      <c r="AY164" s="153" t="s">
        <v>147</v>
      </c>
    </row>
    <row r="165" spans="2:65" s="11" customFormat="1" ht="22.9" customHeight="1">
      <c r="B165" s="119"/>
      <c r="D165" s="120" t="s">
        <v>72</v>
      </c>
      <c r="E165" s="129" t="s">
        <v>200</v>
      </c>
      <c r="F165" s="129" t="s">
        <v>249</v>
      </c>
      <c r="I165" s="122"/>
      <c r="J165" s="130">
        <f>BK165</f>
        <v>0</v>
      </c>
      <c r="L165" s="119"/>
      <c r="M165" s="124"/>
      <c r="P165" s="125">
        <f>SUM(P166:P199)</f>
        <v>0</v>
      </c>
      <c r="R165" s="125">
        <f>SUM(R166:R199)</f>
        <v>4.0338425999999998</v>
      </c>
      <c r="T165" s="126">
        <f>SUM(T166:T199)</f>
        <v>0</v>
      </c>
      <c r="AR165" s="120" t="s">
        <v>81</v>
      </c>
      <c r="AT165" s="127" t="s">
        <v>72</v>
      </c>
      <c r="AU165" s="127" t="s">
        <v>81</v>
      </c>
      <c r="AY165" s="120" t="s">
        <v>147</v>
      </c>
      <c r="BK165" s="128">
        <f>SUM(BK166:BK199)</f>
        <v>0</v>
      </c>
    </row>
    <row r="166" spans="2:65" s="1" customFormat="1" ht="24.2" customHeight="1">
      <c r="B166" s="31"/>
      <c r="C166" s="131" t="s">
        <v>228</v>
      </c>
      <c r="D166" s="131" t="s">
        <v>149</v>
      </c>
      <c r="E166" s="132" t="s">
        <v>1765</v>
      </c>
      <c r="F166" s="133" t="s">
        <v>1766</v>
      </c>
      <c r="G166" s="134" t="s">
        <v>152</v>
      </c>
      <c r="H166" s="135">
        <v>77</v>
      </c>
      <c r="I166" s="136"/>
      <c r="J166" s="137">
        <f>ROUND(I166*H166,2)</f>
        <v>0</v>
      </c>
      <c r="K166" s="133" t="s">
        <v>153</v>
      </c>
      <c r="L166" s="31"/>
      <c r="M166" s="138" t="s">
        <v>1</v>
      </c>
      <c r="N166" s="139" t="s">
        <v>38</v>
      </c>
      <c r="P166" s="140">
        <f>O166*H166</f>
        <v>0</v>
      </c>
      <c r="Q166" s="140">
        <v>1.0000000000000001E-5</v>
      </c>
      <c r="R166" s="140">
        <f>Q166*H166</f>
        <v>7.7000000000000007E-4</v>
      </c>
      <c r="S166" s="140">
        <v>0</v>
      </c>
      <c r="T166" s="141">
        <f>S166*H166</f>
        <v>0</v>
      </c>
      <c r="AR166" s="142" t="s">
        <v>154</v>
      </c>
      <c r="AT166" s="142" t="s">
        <v>149</v>
      </c>
      <c r="AU166" s="142" t="s">
        <v>83</v>
      </c>
      <c r="AY166" s="16" t="s">
        <v>147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81</v>
      </c>
      <c r="BK166" s="143">
        <f>ROUND(I166*H166,2)</f>
        <v>0</v>
      </c>
      <c r="BL166" s="16" t="s">
        <v>154</v>
      </c>
      <c r="BM166" s="142" t="s">
        <v>1767</v>
      </c>
    </row>
    <row r="167" spans="2:65" s="12" customFormat="1" ht="11.25">
      <c r="B167" s="144"/>
      <c r="D167" s="145" t="s">
        <v>156</v>
      </c>
      <c r="E167" s="146" t="s">
        <v>1</v>
      </c>
      <c r="F167" s="147" t="s">
        <v>1768</v>
      </c>
      <c r="H167" s="148">
        <v>30</v>
      </c>
      <c r="I167" s="149"/>
      <c r="L167" s="144"/>
      <c r="M167" s="150"/>
      <c r="T167" s="151"/>
      <c r="AT167" s="146" t="s">
        <v>156</v>
      </c>
      <c r="AU167" s="146" t="s">
        <v>83</v>
      </c>
      <c r="AV167" s="12" t="s">
        <v>83</v>
      </c>
      <c r="AW167" s="12" t="s">
        <v>30</v>
      </c>
      <c r="AX167" s="12" t="s">
        <v>73</v>
      </c>
      <c r="AY167" s="146" t="s">
        <v>147</v>
      </c>
    </row>
    <row r="168" spans="2:65" s="12" customFormat="1" ht="11.25">
      <c r="B168" s="144"/>
      <c r="D168" s="145" t="s">
        <v>156</v>
      </c>
      <c r="E168" s="146" t="s">
        <v>1</v>
      </c>
      <c r="F168" s="147" t="s">
        <v>1769</v>
      </c>
      <c r="H168" s="148">
        <v>47</v>
      </c>
      <c r="I168" s="149"/>
      <c r="L168" s="144"/>
      <c r="M168" s="150"/>
      <c r="T168" s="151"/>
      <c r="AT168" s="146" t="s">
        <v>156</v>
      </c>
      <c r="AU168" s="146" t="s">
        <v>83</v>
      </c>
      <c r="AV168" s="12" t="s">
        <v>83</v>
      </c>
      <c r="AW168" s="12" t="s">
        <v>30</v>
      </c>
      <c r="AX168" s="12" t="s">
        <v>73</v>
      </c>
      <c r="AY168" s="146" t="s">
        <v>147</v>
      </c>
    </row>
    <row r="169" spans="2:65" s="13" customFormat="1" ht="11.25">
      <c r="B169" s="152"/>
      <c r="D169" s="145" t="s">
        <v>156</v>
      </c>
      <c r="E169" s="153" t="s">
        <v>1</v>
      </c>
      <c r="F169" s="154" t="s">
        <v>166</v>
      </c>
      <c r="H169" s="155">
        <v>77</v>
      </c>
      <c r="I169" s="156"/>
      <c r="L169" s="152"/>
      <c r="M169" s="157"/>
      <c r="T169" s="158"/>
      <c r="AT169" s="153" t="s">
        <v>156</v>
      </c>
      <c r="AU169" s="153" t="s">
        <v>83</v>
      </c>
      <c r="AV169" s="13" t="s">
        <v>154</v>
      </c>
      <c r="AW169" s="13" t="s">
        <v>30</v>
      </c>
      <c r="AX169" s="13" t="s">
        <v>81</v>
      </c>
      <c r="AY169" s="153" t="s">
        <v>147</v>
      </c>
    </row>
    <row r="170" spans="2:65" s="1" customFormat="1" ht="24.2" customHeight="1">
      <c r="B170" s="31"/>
      <c r="C170" s="165" t="s">
        <v>235</v>
      </c>
      <c r="D170" s="165" t="s">
        <v>223</v>
      </c>
      <c r="E170" s="166" t="s">
        <v>1770</v>
      </c>
      <c r="F170" s="167" t="s">
        <v>1771</v>
      </c>
      <c r="G170" s="168" t="s">
        <v>152</v>
      </c>
      <c r="H170" s="169">
        <v>79.31</v>
      </c>
      <c r="I170" s="170"/>
      <c r="J170" s="171">
        <f>ROUND(I170*H170,2)</f>
        <v>0</v>
      </c>
      <c r="K170" s="167" t="s">
        <v>153</v>
      </c>
      <c r="L170" s="172"/>
      <c r="M170" s="173" t="s">
        <v>1</v>
      </c>
      <c r="N170" s="174" t="s">
        <v>38</v>
      </c>
      <c r="P170" s="140">
        <f>O170*H170</f>
        <v>0</v>
      </c>
      <c r="Q170" s="140">
        <v>4.3099999999999996E-3</v>
      </c>
      <c r="R170" s="140">
        <f>Q170*H170</f>
        <v>0.34182609999999997</v>
      </c>
      <c r="S170" s="140">
        <v>0</v>
      </c>
      <c r="T170" s="141">
        <f>S170*H170</f>
        <v>0</v>
      </c>
      <c r="AR170" s="142" t="s">
        <v>200</v>
      </c>
      <c r="AT170" s="142" t="s">
        <v>223</v>
      </c>
      <c r="AU170" s="142" t="s">
        <v>83</v>
      </c>
      <c r="AY170" s="16" t="s">
        <v>147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81</v>
      </c>
      <c r="BK170" s="143">
        <f>ROUND(I170*H170,2)</f>
        <v>0</v>
      </c>
      <c r="BL170" s="16" t="s">
        <v>154</v>
      </c>
      <c r="BM170" s="142" t="s">
        <v>1772</v>
      </c>
    </row>
    <row r="171" spans="2:65" s="12" customFormat="1" ht="11.25">
      <c r="B171" s="144"/>
      <c r="D171" s="145" t="s">
        <v>156</v>
      </c>
      <c r="F171" s="147" t="s">
        <v>1773</v>
      </c>
      <c r="H171" s="148">
        <v>79.31</v>
      </c>
      <c r="I171" s="149"/>
      <c r="L171" s="144"/>
      <c r="M171" s="150"/>
      <c r="T171" s="151"/>
      <c r="AT171" s="146" t="s">
        <v>156</v>
      </c>
      <c r="AU171" s="146" t="s">
        <v>83</v>
      </c>
      <c r="AV171" s="12" t="s">
        <v>83</v>
      </c>
      <c r="AW171" s="12" t="s">
        <v>4</v>
      </c>
      <c r="AX171" s="12" t="s">
        <v>81</v>
      </c>
      <c r="AY171" s="146" t="s">
        <v>147</v>
      </c>
    </row>
    <row r="172" spans="2:65" s="1" customFormat="1" ht="24.2" customHeight="1">
      <c r="B172" s="31"/>
      <c r="C172" s="131" t="s">
        <v>241</v>
      </c>
      <c r="D172" s="131" t="s">
        <v>149</v>
      </c>
      <c r="E172" s="132" t="s">
        <v>1228</v>
      </c>
      <c r="F172" s="133" t="s">
        <v>1229</v>
      </c>
      <c r="G172" s="134" t="s">
        <v>152</v>
      </c>
      <c r="H172" s="135">
        <v>8</v>
      </c>
      <c r="I172" s="136"/>
      <c r="J172" s="137">
        <f>ROUND(I172*H172,2)</f>
        <v>0</v>
      </c>
      <c r="K172" s="133" t="s">
        <v>153</v>
      </c>
      <c r="L172" s="31"/>
      <c r="M172" s="138" t="s">
        <v>1</v>
      </c>
      <c r="N172" s="139" t="s">
        <v>38</v>
      </c>
      <c r="P172" s="140">
        <f>O172*H172</f>
        <v>0</v>
      </c>
      <c r="Q172" s="140">
        <v>1.0000000000000001E-5</v>
      </c>
      <c r="R172" s="140">
        <f>Q172*H172</f>
        <v>8.0000000000000007E-5</v>
      </c>
      <c r="S172" s="140">
        <v>0</v>
      </c>
      <c r="T172" s="141">
        <f>S172*H172</f>
        <v>0</v>
      </c>
      <c r="AR172" s="142" t="s">
        <v>154</v>
      </c>
      <c r="AT172" s="142" t="s">
        <v>149</v>
      </c>
      <c r="AU172" s="142" t="s">
        <v>83</v>
      </c>
      <c r="AY172" s="16" t="s">
        <v>147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81</v>
      </c>
      <c r="BK172" s="143">
        <f>ROUND(I172*H172,2)</f>
        <v>0</v>
      </c>
      <c r="BL172" s="16" t="s">
        <v>154</v>
      </c>
      <c r="BM172" s="142" t="s">
        <v>1774</v>
      </c>
    </row>
    <row r="173" spans="2:65" s="1" customFormat="1" ht="24.2" customHeight="1">
      <c r="B173" s="31"/>
      <c r="C173" s="165" t="s">
        <v>250</v>
      </c>
      <c r="D173" s="165" t="s">
        <v>223</v>
      </c>
      <c r="E173" s="166" t="s">
        <v>1231</v>
      </c>
      <c r="F173" s="167" t="s">
        <v>1232</v>
      </c>
      <c r="G173" s="168" t="s">
        <v>152</v>
      </c>
      <c r="H173" s="169">
        <v>8.24</v>
      </c>
      <c r="I173" s="170"/>
      <c r="J173" s="171">
        <f>ROUND(I173*H173,2)</f>
        <v>0</v>
      </c>
      <c r="K173" s="167" t="s">
        <v>153</v>
      </c>
      <c r="L173" s="172"/>
      <c r="M173" s="173" t="s">
        <v>1</v>
      </c>
      <c r="N173" s="174" t="s">
        <v>38</v>
      </c>
      <c r="P173" s="140">
        <f>O173*H173</f>
        <v>0</v>
      </c>
      <c r="Q173" s="140">
        <v>6.1999999999999998E-3</v>
      </c>
      <c r="R173" s="140">
        <f>Q173*H173</f>
        <v>5.1088000000000001E-2</v>
      </c>
      <c r="S173" s="140">
        <v>0</v>
      </c>
      <c r="T173" s="141">
        <f>S173*H173</f>
        <v>0</v>
      </c>
      <c r="AR173" s="142" t="s">
        <v>200</v>
      </c>
      <c r="AT173" s="142" t="s">
        <v>223</v>
      </c>
      <c r="AU173" s="142" t="s">
        <v>83</v>
      </c>
      <c r="AY173" s="16" t="s">
        <v>147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154</v>
      </c>
      <c r="BM173" s="142" t="s">
        <v>1775</v>
      </c>
    </row>
    <row r="174" spans="2:65" s="12" customFormat="1" ht="11.25">
      <c r="B174" s="144"/>
      <c r="D174" s="145" t="s">
        <v>156</v>
      </c>
      <c r="F174" s="147" t="s">
        <v>1776</v>
      </c>
      <c r="H174" s="148">
        <v>8.24</v>
      </c>
      <c r="I174" s="149"/>
      <c r="L174" s="144"/>
      <c r="M174" s="150"/>
      <c r="T174" s="151"/>
      <c r="AT174" s="146" t="s">
        <v>156</v>
      </c>
      <c r="AU174" s="146" t="s">
        <v>83</v>
      </c>
      <c r="AV174" s="12" t="s">
        <v>83</v>
      </c>
      <c r="AW174" s="12" t="s">
        <v>4</v>
      </c>
      <c r="AX174" s="12" t="s">
        <v>81</v>
      </c>
      <c r="AY174" s="146" t="s">
        <v>147</v>
      </c>
    </row>
    <row r="175" spans="2:65" s="1" customFormat="1" ht="37.9" customHeight="1">
      <c r="B175" s="31"/>
      <c r="C175" s="131" t="s">
        <v>256</v>
      </c>
      <c r="D175" s="131" t="s">
        <v>149</v>
      </c>
      <c r="E175" s="132" t="s">
        <v>1777</v>
      </c>
      <c r="F175" s="133" t="s">
        <v>1778</v>
      </c>
      <c r="G175" s="134" t="s">
        <v>259</v>
      </c>
      <c r="H175" s="135">
        <v>12</v>
      </c>
      <c r="I175" s="136"/>
      <c r="J175" s="137">
        <f>ROUND(I175*H175,2)</f>
        <v>0</v>
      </c>
      <c r="K175" s="133" t="s">
        <v>153</v>
      </c>
      <c r="L175" s="31"/>
      <c r="M175" s="138" t="s">
        <v>1</v>
      </c>
      <c r="N175" s="139" t="s">
        <v>38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154</v>
      </c>
      <c r="AT175" s="142" t="s">
        <v>149</v>
      </c>
      <c r="AU175" s="142" t="s">
        <v>83</v>
      </c>
      <c r="AY175" s="16" t="s">
        <v>147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154</v>
      </c>
      <c r="BM175" s="142" t="s">
        <v>1779</v>
      </c>
    </row>
    <row r="176" spans="2:65" s="1" customFormat="1" ht="24.2" customHeight="1">
      <c r="B176" s="31"/>
      <c r="C176" s="165" t="s">
        <v>261</v>
      </c>
      <c r="D176" s="165" t="s">
        <v>223</v>
      </c>
      <c r="E176" s="166" t="s">
        <v>1780</v>
      </c>
      <c r="F176" s="167" t="s">
        <v>1781</v>
      </c>
      <c r="G176" s="168" t="s">
        <v>259</v>
      </c>
      <c r="H176" s="169">
        <v>12</v>
      </c>
      <c r="I176" s="170"/>
      <c r="J176" s="171">
        <f>ROUND(I176*H176,2)</f>
        <v>0</v>
      </c>
      <c r="K176" s="167" t="s">
        <v>153</v>
      </c>
      <c r="L176" s="172"/>
      <c r="M176" s="173" t="s">
        <v>1</v>
      </c>
      <c r="N176" s="174" t="s">
        <v>38</v>
      </c>
      <c r="P176" s="140">
        <f>O176*H176</f>
        <v>0</v>
      </c>
      <c r="Q176" s="140">
        <v>1.5E-3</v>
      </c>
      <c r="R176" s="140">
        <f>Q176*H176</f>
        <v>1.8000000000000002E-2</v>
      </c>
      <c r="S176" s="140">
        <v>0</v>
      </c>
      <c r="T176" s="141">
        <f>S176*H176</f>
        <v>0</v>
      </c>
      <c r="AR176" s="142" t="s">
        <v>200</v>
      </c>
      <c r="AT176" s="142" t="s">
        <v>223</v>
      </c>
      <c r="AU176" s="142" t="s">
        <v>83</v>
      </c>
      <c r="AY176" s="16" t="s">
        <v>147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81</v>
      </c>
      <c r="BK176" s="143">
        <f>ROUND(I176*H176,2)</f>
        <v>0</v>
      </c>
      <c r="BL176" s="16" t="s">
        <v>154</v>
      </c>
      <c r="BM176" s="142" t="s">
        <v>1782</v>
      </c>
    </row>
    <row r="177" spans="2:65" s="1" customFormat="1" ht="33" customHeight="1">
      <c r="B177" s="31"/>
      <c r="C177" s="131" t="s">
        <v>266</v>
      </c>
      <c r="D177" s="131" t="s">
        <v>149</v>
      </c>
      <c r="E177" s="132" t="s">
        <v>1783</v>
      </c>
      <c r="F177" s="133" t="s">
        <v>1784</v>
      </c>
      <c r="G177" s="134" t="s">
        <v>259</v>
      </c>
      <c r="H177" s="135">
        <v>20</v>
      </c>
      <c r="I177" s="136"/>
      <c r="J177" s="137">
        <f>ROUND(I177*H177,2)</f>
        <v>0</v>
      </c>
      <c r="K177" s="133" t="s">
        <v>153</v>
      </c>
      <c r="L177" s="31"/>
      <c r="M177" s="138" t="s">
        <v>1</v>
      </c>
      <c r="N177" s="139" t="s">
        <v>38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154</v>
      </c>
      <c r="AT177" s="142" t="s">
        <v>149</v>
      </c>
      <c r="AU177" s="142" t="s">
        <v>83</v>
      </c>
      <c r="AY177" s="16" t="s">
        <v>147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154</v>
      </c>
      <c r="BM177" s="142" t="s">
        <v>1785</v>
      </c>
    </row>
    <row r="178" spans="2:65" s="12" customFormat="1" ht="11.25">
      <c r="B178" s="144"/>
      <c r="D178" s="145" t="s">
        <v>156</v>
      </c>
      <c r="E178" s="146" t="s">
        <v>1</v>
      </c>
      <c r="F178" s="147" t="s">
        <v>1786</v>
      </c>
      <c r="H178" s="148">
        <v>12</v>
      </c>
      <c r="I178" s="149"/>
      <c r="L178" s="144"/>
      <c r="M178" s="150"/>
      <c r="T178" s="151"/>
      <c r="AT178" s="146" t="s">
        <v>156</v>
      </c>
      <c r="AU178" s="146" t="s">
        <v>83</v>
      </c>
      <c r="AV178" s="12" t="s">
        <v>83</v>
      </c>
      <c r="AW178" s="12" t="s">
        <v>30</v>
      </c>
      <c r="AX178" s="12" t="s">
        <v>73</v>
      </c>
      <c r="AY178" s="146" t="s">
        <v>147</v>
      </c>
    </row>
    <row r="179" spans="2:65" s="12" customFormat="1" ht="11.25">
      <c r="B179" s="144"/>
      <c r="D179" s="145" t="s">
        <v>156</v>
      </c>
      <c r="E179" s="146" t="s">
        <v>1</v>
      </c>
      <c r="F179" s="147" t="s">
        <v>1787</v>
      </c>
      <c r="H179" s="148">
        <v>8</v>
      </c>
      <c r="I179" s="149"/>
      <c r="L179" s="144"/>
      <c r="M179" s="150"/>
      <c r="T179" s="151"/>
      <c r="AT179" s="146" t="s">
        <v>156</v>
      </c>
      <c r="AU179" s="146" t="s">
        <v>83</v>
      </c>
      <c r="AV179" s="12" t="s">
        <v>83</v>
      </c>
      <c r="AW179" s="12" t="s">
        <v>30</v>
      </c>
      <c r="AX179" s="12" t="s">
        <v>73</v>
      </c>
      <c r="AY179" s="146" t="s">
        <v>147</v>
      </c>
    </row>
    <row r="180" spans="2:65" s="13" customFormat="1" ht="11.25">
      <c r="B180" s="152"/>
      <c r="D180" s="145" t="s">
        <v>156</v>
      </c>
      <c r="E180" s="153" t="s">
        <v>1</v>
      </c>
      <c r="F180" s="154" t="s">
        <v>166</v>
      </c>
      <c r="H180" s="155">
        <v>20</v>
      </c>
      <c r="I180" s="156"/>
      <c r="L180" s="152"/>
      <c r="M180" s="157"/>
      <c r="T180" s="158"/>
      <c r="AT180" s="153" t="s">
        <v>156</v>
      </c>
      <c r="AU180" s="153" t="s">
        <v>83</v>
      </c>
      <c r="AV180" s="13" t="s">
        <v>154</v>
      </c>
      <c r="AW180" s="13" t="s">
        <v>30</v>
      </c>
      <c r="AX180" s="13" t="s">
        <v>81</v>
      </c>
      <c r="AY180" s="153" t="s">
        <v>147</v>
      </c>
    </row>
    <row r="181" spans="2:65" s="1" customFormat="1" ht="16.5" customHeight="1">
      <c r="B181" s="31"/>
      <c r="C181" s="165" t="s">
        <v>271</v>
      </c>
      <c r="D181" s="165" t="s">
        <v>223</v>
      </c>
      <c r="E181" s="166" t="s">
        <v>1788</v>
      </c>
      <c r="F181" s="167" t="s">
        <v>1789</v>
      </c>
      <c r="G181" s="168" t="s">
        <v>259</v>
      </c>
      <c r="H181" s="169">
        <v>20</v>
      </c>
      <c r="I181" s="170"/>
      <c r="J181" s="171">
        <f>ROUND(I181*H181,2)</f>
        <v>0</v>
      </c>
      <c r="K181" s="167" t="s">
        <v>153</v>
      </c>
      <c r="L181" s="172"/>
      <c r="M181" s="173" t="s">
        <v>1</v>
      </c>
      <c r="N181" s="174" t="s">
        <v>38</v>
      </c>
      <c r="P181" s="140">
        <f>O181*H181</f>
        <v>0</v>
      </c>
      <c r="Q181" s="140">
        <v>6.4999999999999997E-4</v>
      </c>
      <c r="R181" s="140">
        <f>Q181*H181</f>
        <v>1.2999999999999999E-2</v>
      </c>
      <c r="S181" s="140">
        <v>0</v>
      </c>
      <c r="T181" s="141">
        <f>S181*H181</f>
        <v>0</v>
      </c>
      <c r="AR181" s="142" t="s">
        <v>200</v>
      </c>
      <c r="AT181" s="142" t="s">
        <v>223</v>
      </c>
      <c r="AU181" s="142" t="s">
        <v>83</v>
      </c>
      <c r="AY181" s="16" t="s">
        <v>147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154</v>
      </c>
      <c r="BM181" s="142" t="s">
        <v>1790</v>
      </c>
    </row>
    <row r="182" spans="2:65" s="1" customFormat="1" ht="33" customHeight="1">
      <c r="B182" s="31"/>
      <c r="C182" s="131" t="s">
        <v>7</v>
      </c>
      <c r="D182" s="131" t="s">
        <v>149</v>
      </c>
      <c r="E182" s="132" t="s">
        <v>1235</v>
      </c>
      <c r="F182" s="133" t="s">
        <v>1236</v>
      </c>
      <c r="G182" s="134" t="s">
        <v>259</v>
      </c>
      <c r="H182" s="135">
        <v>1</v>
      </c>
      <c r="I182" s="136"/>
      <c r="J182" s="137">
        <f>ROUND(I182*H182,2)</f>
        <v>0</v>
      </c>
      <c r="K182" s="133" t="s">
        <v>153</v>
      </c>
      <c r="L182" s="31"/>
      <c r="M182" s="138" t="s">
        <v>1</v>
      </c>
      <c r="N182" s="139" t="s">
        <v>38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154</v>
      </c>
      <c r="AT182" s="142" t="s">
        <v>149</v>
      </c>
      <c r="AU182" s="142" t="s">
        <v>83</v>
      </c>
      <c r="AY182" s="16" t="s">
        <v>147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154</v>
      </c>
      <c r="BM182" s="142" t="s">
        <v>1791</v>
      </c>
    </row>
    <row r="183" spans="2:65" s="1" customFormat="1" ht="16.5" customHeight="1">
      <c r="B183" s="31"/>
      <c r="C183" s="165" t="s">
        <v>280</v>
      </c>
      <c r="D183" s="165" t="s">
        <v>223</v>
      </c>
      <c r="E183" s="166" t="s">
        <v>1246</v>
      </c>
      <c r="F183" s="167" t="s">
        <v>1247</v>
      </c>
      <c r="G183" s="168" t="s">
        <v>259</v>
      </c>
      <c r="H183" s="169">
        <v>1</v>
      </c>
      <c r="I183" s="170"/>
      <c r="J183" s="171">
        <f>ROUND(I183*H183,2)</f>
        <v>0</v>
      </c>
      <c r="K183" s="167" t="s">
        <v>153</v>
      </c>
      <c r="L183" s="172"/>
      <c r="M183" s="173" t="s">
        <v>1</v>
      </c>
      <c r="N183" s="174" t="s">
        <v>38</v>
      </c>
      <c r="P183" s="140">
        <f>O183*H183</f>
        <v>0</v>
      </c>
      <c r="Q183" s="140">
        <v>1.4E-3</v>
      </c>
      <c r="R183" s="140">
        <f>Q183*H183</f>
        <v>1.4E-3</v>
      </c>
      <c r="S183" s="140">
        <v>0</v>
      </c>
      <c r="T183" s="141">
        <f>S183*H183</f>
        <v>0</v>
      </c>
      <c r="AR183" s="142" t="s">
        <v>200</v>
      </c>
      <c r="AT183" s="142" t="s">
        <v>223</v>
      </c>
      <c r="AU183" s="142" t="s">
        <v>83</v>
      </c>
      <c r="AY183" s="16" t="s">
        <v>147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81</v>
      </c>
      <c r="BK183" s="143">
        <f>ROUND(I183*H183,2)</f>
        <v>0</v>
      </c>
      <c r="BL183" s="16" t="s">
        <v>154</v>
      </c>
      <c r="BM183" s="142" t="s">
        <v>1792</v>
      </c>
    </row>
    <row r="184" spans="2:65" s="1" customFormat="1" ht="33" customHeight="1">
      <c r="B184" s="31"/>
      <c r="C184" s="131" t="s">
        <v>285</v>
      </c>
      <c r="D184" s="131" t="s">
        <v>149</v>
      </c>
      <c r="E184" s="132" t="s">
        <v>981</v>
      </c>
      <c r="F184" s="133" t="s">
        <v>982</v>
      </c>
      <c r="G184" s="134" t="s">
        <v>259</v>
      </c>
      <c r="H184" s="135">
        <v>21</v>
      </c>
      <c r="I184" s="136"/>
      <c r="J184" s="137">
        <f>ROUND(I184*H184,2)</f>
        <v>0</v>
      </c>
      <c r="K184" s="133" t="s">
        <v>153</v>
      </c>
      <c r="L184" s="31"/>
      <c r="M184" s="138" t="s">
        <v>1</v>
      </c>
      <c r="N184" s="139" t="s">
        <v>38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154</v>
      </c>
      <c r="AT184" s="142" t="s">
        <v>149</v>
      </c>
      <c r="AU184" s="142" t="s">
        <v>83</v>
      </c>
      <c r="AY184" s="16" t="s">
        <v>147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81</v>
      </c>
      <c r="BK184" s="143">
        <f>ROUND(I184*H184,2)</f>
        <v>0</v>
      </c>
      <c r="BL184" s="16" t="s">
        <v>154</v>
      </c>
      <c r="BM184" s="142" t="s">
        <v>1793</v>
      </c>
    </row>
    <row r="185" spans="2:65" s="12" customFormat="1" ht="11.25">
      <c r="B185" s="144"/>
      <c r="D185" s="145" t="s">
        <v>156</v>
      </c>
      <c r="E185" s="146" t="s">
        <v>1</v>
      </c>
      <c r="F185" s="147" t="s">
        <v>1794</v>
      </c>
      <c r="H185" s="148">
        <v>8</v>
      </c>
      <c r="I185" s="149"/>
      <c r="L185" s="144"/>
      <c r="M185" s="150"/>
      <c r="T185" s="151"/>
      <c r="AT185" s="146" t="s">
        <v>156</v>
      </c>
      <c r="AU185" s="146" t="s">
        <v>83</v>
      </c>
      <c r="AV185" s="12" t="s">
        <v>83</v>
      </c>
      <c r="AW185" s="12" t="s">
        <v>30</v>
      </c>
      <c r="AX185" s="12" t="s">
        <v>73</v>
      </c>
      <c r="AY185" s="146" t="s">
        <v>147</v>
      </c>
    </row>
    <row r="186" spans="2:65" s="12" customFormat="1" ht="11.25">
      <c r="B186" s="144"/>
      <c r="D186" s="145" t="s">
        <v>156</v>
      </c>
      <c r="E186" s="146" t="s">
        <v>1</v>
      </c>
      <c r="F186" s="147" t="s">
        <v>1795</v>
      </c>
      <c r="H186" s="148">
        <v>1</v>
      </c>
      <c r="I186" s="149"/>
      <c r="L186" s="144"/>
      <c r="M186" s="150"/>
      <c r="T186" s="151"/>
      <c r="AT186" s="146" t="s">
        <v>156</v>
      </c>
      <c r="AU186" s="146" t="s">
        <v>83</v>
      </c>
      <c r="AV186" s="12" t="s">
        <v>83</v>
      </c>
      <c r="AW186" s="12" t="s">
        <v>30</v>
      </c>
      <c r="AX186" s="12" t="s">
        <v>73</v>
      </c>
      <c r="AY186" s="146" t="s">
        <v>147</v>
      </c>
    </row>
    <row r="187" spans="2:65" s="12" customFormat="1" ht="11.25">
      <c r="B187" s="144"/>
      <c r="D187" s="145" t="s">
        <v>156</v>
      </c>
      <c r="E187" s="146" t="s">
        <v>1</v>
      </c>
      <c r="F187" s="147" t="s">
        <v>1796</v>
      </c>
      <c r="H187" s="148">
        <v>12</v>
      </c>
      <c r="I187" s="149"/>
      <c r="L187" s="144"/>
      <c r="M187" s="150"/>
      <c r="T187" s="151"/>
      <c r="AT187" s="146" t="s">
        <v>156</v>
      </c>
      <c r="AU187" s="146" t="s">
        <v>83</v>
      </c>
      <c r="AV187" s="12" t="s">
        <v>83</v>
      </c>
      <c r="AW187" s="12" t="s">
        <v>30</v>
      </c>
      <c r="AX187" s="12" t="s">
        <v>73</v>
      </c>
      <c r="AY187" s="146" t="s">
        <v>147</v>
      </c>
    </row>
    <row r="188" spans="2:65" s="13" customFormat="1" ht="11.25">
      <c r="B188" s="152"/>
      <c r="D188" s="145" t="s">
        <v>156</v>
      </c>
      <c r="E188" s="153" t="s">
        <v>1</v>
      </c>
      <c r="F188" s="154" t="s">
        <v>166</v>
      </c>
      <c r="H188" s="155">
        <v>21</v>
      </c>
      <c r="I188" s="156"/>
      <c r="L188" s="152"/>
      <c r="M188" s="157"/>
      <c r="T188" s="158"/>
      <c r="AT188" s="153" t="s">
        <v>156</v>
      </c>
      <c r="AU188" s="153" t="s">
        <v>83</v>
      </c>
      <c r="AV188" s="13" t="s">
        <v>154</v>
      </c>
      <c r="AW188" s="13" t="s">
        <v>30</v>
      </c>
      <c r="AX188" s="13" t="s">
        <v>81</v>
      </c>
      <c r="AY188" s="153" t="s">
        <v>147</v>
      </c>
    </row>
    <row r="189" spans="2:65" s="1" customFormat="1" ht="24.2" customHeight="1">
      <c r="B189" s="31"/>
      <c r="C189" s="165" t="s">
        <v>290</v>
      </c>
      <c r="D189" s="165" t="s">
        <v>223</v>
      </c>
      <c r="E189" s="166" t="s">
        <v>988</v>
      </c>
      <c r="F189" s="167" t="s">
        <v>989</v>
      </c>
      <c r="G189" s="168" t="s">
        <v>259</v>
      </c>
      <c r="H189" s="169">
        <v>20</v>
      </c>
      <c r="I189" s="170"/>
      <c r="J189" s="171">
        <f>ROUND(I189*H189,2)</f>
        <v>0</v>
      </c>
      <c r="K189" s="167" t="s">
        <v>1</v>
      </c>
      <c r="L189" s="172"/>
      <c r="M189" s="173" t="s">
        <v>1</v>
      </c>
      <c r="N189" s="174" t="s">
        <v>38</v>
      </c>
      <c r="P189" s="140">
        <f>O189*H189</f>
        <v>0</v>
      </c>
      <c r="Q189" s="140">
        <v>6.7999999999999996E-3</v>
      </c>
      <c r="R189" s="140">
        <f>Q189*H189</f>
        <v>0.13599999999999998</v>
      </c>
      <c r="S189" s="140">
        <v>0</v>
      </c>
      <c r="T189" s="141">
        <f>S189*H189</f>
        <v>0</v>
      </c>
      <c r="AR189" s="142" t="s">
        <v>200</v>
      </c>
      <c r="AT189" s="142" t="s">
        <v>223</v>
      </c>
      <c r="AU189" s="142" t="s">
        <v>83</v>
      </c>
      <c r="AY189" s="16" t="s">
        <v>147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6" t="s">
        <v>81</v>
      </c>
      <c r="BK189" s="143">
        <f>ROUND(I189*H189,2)</f>
        <v>0</v>
      </c>
      <c r="BL189" s="16" t="s">
        <v>154</v>
      </c>
      <c r="BM189" s="142" t="s">
        <v>1797</v>
      </c>
    </row>
    <row r="190" spans="2:65" s="1" customFormat="1" ht="24.2" customHeight="1">
      <c r="B190" s="31"/>
      <c r="C190" s="165" t="s">
        <v>294</v>
      </c>
      <c r="D190" s="165" t="s">
        <v>223</v>
      </c>
      <c r="E190" s="166" t="s">
        <v>984</v>
      </c>
      <c r="F190" s="167" t="s">
        <v>985</v>
      </c>
      <c r="G190" s="168" t="s">
        <v>259</v>
      </c>
      <c r="H190" s="169">
        <v>1</v>
      </c>
      <c r="I190" s="170"/>
      <c r="J190" s="171">
        <f>ROUND(I190*H190,2)</f>
        <v>0</v>
      </c>
      <c r="K190" s="167" t="s">
        <v>1</v>
      </c>
      <c r="L190" s="172"/>
      <c r="M190" s="173" t="s">
        <v>1</v>
      </c>
      <c r="N190" s="174" t="s">
        <v>38</v>
      </c>
      <c r="P190" s="140">
        <f>O190*H190</f>
        <v>0</v>
      </c>
      <c r="Q190" s="140">
        <v>8.6999999999999994E-3</v>
      </c>
      <c r="R190" s="140">
        <f>Q190*H190</f>
        <v>8.6999999999999994E-3</v>
      </c>
      <c r="S190" s="140">
        <v>0</v>
      </c>
      <c r="T190" s="141">
        <f>S190*H190</f>
        <v>0</v>
      </c>
      <c r="AR190" s="142" t="s">
        <v>200</v>
      </c>
      <c r="AT190" s="142" t="s">
        <v>223</v>
      </c>
      <c r="AU190" s="142" t="s">
        <v>83</v>
      </c>
      <c r="AY190" s="16" t="s">
        <v>147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81</v>
      </c>
      <c r="BK190" s="143">
        <f>ROUND(I190*H190,2)</f>
        <v>0</v>
      </c>
      <c r="BL190" s="16" t="s">
        <v>154</v>
      </c>
      <c r="BM190" s="142" t="s">
        <v>1798</v>
      </c>
    </row>
    <row r="191" spans="2:65" s="1" customFormat="1" ht="37.9" customHeight="1">
      <c r="B191" s="31"/>
      <c r="C191" s="131" t="s">
        <v>299</v>
      </c>
      <c r="D191" s="131" t="s">
        <v>149</v>
      </c>
      <c r="E191" s="132" t="s">
        <v>1799</v>
      </c>
      <c r="F191" s="133" t="s">
        <v>1800</v>
      </c>
      <c r="G191" s="134" t="s">
        <v>259</v>
      </c>
      <c r="H191" s="135">
        <v>8</v>
      </c>
      <c r="I191" s="136"/>
      <c r="J191" s="137">
        <f>ROUND(I191*H191,2)</f>
        <v>0</v>
      </c>
      <c r="K191" s="133" t="s">
        <v>1801</v>
      </c>
      <c r="L191" s="31"/>
      <c r="M191" s="138" t="s">
        <v>1</v>
      </c>
      <c r="N191" s="139" t="s">
        <v>38</v>
      </c>
      <c r="P191" s="140">
        <f>O191*H191</f>
        <v>0</v>
      </c>
      <c r="Q191" s="140">
        <v>0.12422</v>
      </c>
      <c r="R191" s="140">
        <f>Q191*H191</f>
        <v>0.99375999999999998</v>
      </c>
      <c r="S191" s="140">
        <v>0</v>
      </c>
      <c r="T191" s="141">
        <f>S191*H191</f>
        <v>0</v>
      </c>
      <c r="AR191" s="142" t="s">
        <v>154</v>
      </c>
      <c r="AT191" s="142" t="s">
        <v>149</v>
      </c>
      <c r="AU191" s="142" t="s">
        <v>83</v>
      </c>
      <c r="AY191" s="16" t="s">
        <v>147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81</v>
      </c>
      <c r="BK191" s="143">
        <f>ROUND(I191*H191,2)</f>
        <v>0</v>
      </c>
      <c r="BL191" s="16" t="s">
        <v>154</v>
      </c>
      <c r="BM191" s="142" t="s">
        <v>1802</v>
      </c>
    </row>
    <row r="192" spans="2:65" s="1" customFormat="1" ht="24.2" customHeight="1">
      <c r="B192" s="31"/>
      <c r="C192" s="131" t="s">
        <v>303</v>
      </c>
      <c r="D192" s="131" t="s">
        <v>149</v>
      </c>
      <c r="E192" s="132" t="s">
        <v>489</v>
      </c>
      <c r="F192" s="133" t="s">
        <v>490</v>
      </c>
      <c r="G192" s="134" t="s">
        <v>152</v>
      </c>
      <c r="H192" s="135">
        <v>88</v>
      </c>
      <c r="I192" s="136"/>
      <c r="J192" s="137">
        <f>ROUND(I192*H192,2)</f>
        <v>0</v>
      </c>
      <c r="K192" s="133" t="s">
        <v>153</v>
      </c>
      <c r="L192" s="31"/>
      <c r="M192" s="138" t="s">
        <v>1</v>
      </c>
      <c r="N192" s="139" t="s">
        <v>38</v>
      </c>
      <c r="P192" s="140">
        <f>O192*H192</f>
        <v>0</v>
      </c>
      <c r="Q192" s="140">
        <v>6.9999999999999994E-5</v>
      </c>
      <c r="R192" s="140">
        <f>Q192*H192</f>
        <v>6.1599999999999997E-3</v>
      </c>
      <c r="S192" s="140">
        <v>0</v>
      </c>
      <c r="T192" s="141">
        <f>S192*H192</f>
        <v>0</v>
      </c>
      <c r="AR192" s="142" t="s">
        <v>154</v>
      </c>
      <c r="AT192" s="142" t="s">
        <v>149</v>
      </c>
      <c r="AU192" s="142" t="s">
        <v>83</v>
      </c>
      <c r="AY192" s="16" t="s">
        <v>147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81</v>
      </c>
      <c r="BK192" s="143">
        <f>ROUND(I192*H192,2)</f>
        <v>0</v>
      </c>
      <c r="BL192" s="16" t="s">
        <v>154</v>
      </c>
      <c r="BM192" s="142" t="s">
        <v>1803</v>
      </c>
    </row>
    <row r="193" spans="2:65" s="12" customFormat="1" ht="11.25">
      <c r="B193" s="144"/>
      <c r="D193" s="145" t="s">
        <v>156</v>
      </c>
      <c r="E193" s="146" t="s">
        <v>1</v>
      </c>
      <c r="F193" s="147" t="s">
        <v>1804</v>
      </c>
      <c r="H193" s="148">
        <v>40</v>
      </c>
      <c r="I193" s="149"/>
      <c r="L193" s="144"/>
      <c r="M193" s="150"/>
      <c r="T193" s="151"/>
      <c r="AT193" s="146" t="s">
        <v>156</v>
      </c>
      <c r="AU193" s="146" t="s">
        <v>83</v>
      </c>
      <c r="AV193" s="12" t="s">
        <v>83</v>
      </c>
      <c r="AW193" s="12" t="s">
        <v>30</v>
      </c>
      <c r="AX193" s="12" t="s">
        <v>73</v>
      </c>
      <c r="AY193" s="146" t="s">
        <v>147</v>
      </c>
    </row>
    <row r="194" spans="2:65" s="12" customFormat="1" ht="11.25">
      <c r="B194" s="144"/>
      <c r="D194" s="145" t="s">
        <v>156</v>
      </c>
      <c r="E194" s="146" t="s">
        <v>1</v>
      </c>
      <c r="F194" s="147" t="s">
        <v>1805</v>
      </c>
      <c r="H194" s="148">
        <v>48</v>
      </c>
      <c r="I194" s="149"/>
      <c r="L194" s="144"/>
      <c r="M194" s="150"/>
      <c r="T194" s="151"/>
      <c r="AT194" s="146" t="s">
        <v>156</v>
      </c>
      <c r="AU194" s="146" t="s">
        <v>83</v>
      </c>
      <c r="AV194" s="12" t="s">
        <v>83</v>
      </c>
      <c r="AW194" s="12" t="s">
        <v>30</v>
      </c>
      <c r="AX194" s="12" t="s">
        <v>73</v>
      </c>
      <c r="AY194" s="146" t="s">
        <v>147</v>
      </c>
    </row>
    <row r="195" spans="2:65" s="13" customFormat="1" ht="11.25">
      <c r="B195" s="152"/>
      <c r="D195" s="145" t="s">
        <v>156</v>
      </c>
      <c r="E195" s="153" t="s">
        <v>1</v>
      </c>
      <c r="F195" s="154" t="s">
        <v>166</v>
      </c>
      <c r="H195" s="155">
        <v>88</v>
      </c>
      <c r="I195" s="156"/>
      <c r="L195" s="152"/>
      <c r="M195" s="157"/>
      <c r="T195" s="158"/>
      <c r="AT195" s="153" t="s">
        <v>156</v>
      </c>
      <c r="AU195" s="153" t="s">
        <v>83</v>
      </c>
      <c r="AV195" s="13" t="s">
        <v>154</v>
      </c>
      <c r="AW195" s="13" t="s">
        <v>30</v>
      </c>
      <c r="AX195" s="13" t="s">
        <v>81</v>
      </c>
      <c r="AY195" s="153" t="s">
        <v>147</v>
      </c>
    </row>
    <row r="196" spans="2:65" s="1" customFormat="1" ht="24.2" customHeight="1">
      <c r="B196" s="31"/>
      <c r="C196" s="131" t="s">
        <v>308</v>
      </c>
      <c r="D196" s="131" t="s">
        <v>149</v>
      </c>
      <c r="E196" s="132" t="s">
        <v>1066</v>
      </c>
      <c r="F196" s="133" t="s">
        <v>1067</v>
      </c>
      <c r="G196" s="134" t="s">
        <v>170</v>
      </c>
      <c r="H196" s="135">
        <v>1.61</v>
      </c>
      <c r="I196" s="136"/>
      <c r="J196" s="137">
        <f>ROUND(I196*H196,2)</f>
        <v>0</v>
      </c>
      <c r="K196" s="133" t="s">
        <v>153</v>
      </c>
      <c r="L196" s="31"/>
      <c r="M196" s="138" t="s">
        <v>1</v>
      </c>
      <c r="N196" s="139" t="s">
        <v>38</v>
      </c>
      <c r="P196" s="140">
        <f>O196*H196</f>
        <v>0</v>
      </c>
      <c r="Q196" s="140">
        <v>1.5298499999999999</v>
      </c>
      <c r="R196" s="140">
        <f>Q196*H196</f>
        <v>2.4630585000000003</v>
      </c>
      <c r="S196" s="140">
        <v>0</v>
      </c>
      <c r="T196" s="141">
        <f>S196*H196</f>
        <v>0</v>
      </c>
      <c r="AR196" s="142" t="s">
        <v>154</v>
      </c>
      <c r="AT196" s="142" t="s">
        <v>149</v>
      </c>
      <c r="AU196" s="142" t="s">
        <v>83</v>
      </c>
      <c r="AY196" s="16" t="s">
        <v>147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81</v>
      </c>
      <c r="BK196" s="143">
        <f>ROUND(I196*H196,2)</f>
        <v>0</v>
      </c>
      <c r="BL196" s="16" t="s">
        <v>154</v>
      </c>
      <c r="BM196" s="142" t="s">
        <v>1806</v>
      </c>
    </row>
    <row r="197" spans="2:65" s="12" customFormat="1" ht="11.25">
      <c r="B197" s="144"/>
      <c r="D197" s="145" t="s">
        <v>156</v>
      </c>
      <c r="E197" s="146" t="s">
        <v>1</v>
      </c>
      <c r="F197" s="147" t="s">
        <v>1807</v>
      </c>
      <c r="H197" s="148">
        <v>1.359</v>
      </c>
      <c r="I197" s="149"/>
      <c r="L197" s="144"/>
      <c r="M197" s="150"/>
      <c r="T197" s="151"/>
      <c r="AT197" s="146" t="s">
        <v>156</v>
      </c>
      <c r="AU197" s="146" t="s">
        <v>83</v>
      </c>
      <c r="AV197" s="12" t="s">
        <v>83</v>
      </c>
      <c r="AW197" s="12" t="s">
        <v>30</v>
      </c>
      <c r="AX197" s="12" t="s">
        <v>73</v>
      </c>
      <c r="AY197" s="146" t="s">
        <v>147</v>
      </c>
    </row>
    <row r="198" spans="2:65" s="12" customFormat="1" ht="11.25">
      <c r="B198" s="144"/>
      <c r="D198" s="145" t="s">
        <v>156</v>
      </c>
      <c r="E198" s="146" t="s">
        <v>1</v>
      </c>
      <c r="F198" s="147" t="s">
        <v>1808</v>
      </c>
      <c r="H198" s="148">
        <v>0.251</v>
      </c>
      <c r="I198" s="149"/>
      <c r="L198" s="144"/>
      <c r="M198" s="150"/>
      <c r="T198" s="151"/>
      <c r="AT198" s="146" t="s">
        <v>156</v>
      </c>
      <c r="AU198" s="146" t="s">
        <v>83</v>
      </c>
      <c r="AV198" s="12" t="s">
        <v>83</v>
      </c>
      <c r="AW198" s="12" t="s">
        <v>30</v>
      </c>
      <c r="AX198" s="12" t="s">
        <v>73</v>
      </c>
      <c r="AY198" s="146" t="s">
        <v>147</v>
      </c>
    </row>
    <row r="199" spans="2:65" s="13" customFormat="1" ht="11.25">
      <c r="B199" s="152"/>
      <c r="D199" s="145" t="s">
        <v>156</v>
      </c>
      <c r="E199" s="153" t="s">
        <v>1</v>
      </c>
      <c r="F199" s="154" t="s">
        <v>166</v>
      </c>
      <c r="H199" s="155">
        <v>1.6099999999999999</v>
      </c>
      <c r="I199" s="156"/>
      <c r="L199" s="152"/>
      <c r="M199" s="157"/>
      <c r="T199" s="158"/>
      <c r="AT199" s="153" t="s">
        <v>156</v>
      </c>
      <c r="AU199" s="153" t="s">
        <v>83</v>
      </c>
      <c r="AV199" s="13" t="s">
        <v>154</v>
      </c>
      <c r="AW199" s="13" t="s">
        <v>30</v>
      </c>
      <c r="AX199" s="13" t="s">
        <v>81</v>
      </c>
      <c r="AY199" s="153" t="s">
        <v>147</v>
      </c>
    </row>
    <row r="200" spans="2:65" s="11" customFormat="1" ht="22.9" customHeight="1">
      <c r="B200" s="119"/>
      <c r="D200" s="120" t="s">
        <v>72</v>
      </c>
      <c r="E200" s="129" t="s">
        <v>525</v>
      </c>
      <c r="F200" s="129" t="s">
        <v>526</v>
      </c>
      <c r="I200" s="122"/>
      <c r="J200" s="130">
        <f>BK200</f>
        <v>0</v>
      </c>
      <c r="L200" s="119"/>
      <c r="M200" s="124"/>
      <c r="P200" s="125">
        <f>P201</f>
        <v>0</v>
      </c>
      <c r="R200" s="125">
        <f>R201</f>
        <v>0</v>
      </c>
      <c r="T200" s="126">
        <f>T201</f>
        <v>0</v>
      </c>
      <c r="AR200" s="120" t="s">
        <v>81</v>
      </c>
      <c r="AT200" s="127" t="s">
        <v>72</v>
      </c>
      <c r="AU200" s="127" t="s">
        <v>81</v>
      </c>
      <c r="AY200" s="120" t="s">
        <v>147</v>
      </c>
      <c r="BK200" s="128">
        <f>BK201</f>
        <v>0</v>
      </c>
    </row>
    <row r="201" spans="2:65" s="1" customFormat="1" ht="24.2" customHeight="1">
      <c r="B201" s="31"/>
      <c r="C201" s="131" t="s">
        <v>312</v>
      </c>
      <c r="D201" s="131" t="s">
        <v>149</v>
      </c>
      <c r="E201" s="132" t="s">
        <v>528</v>
      </c>
      <c r="F201" s="133" t="s">
        <v>529</v>
      </c>
      <c r="G201" s="134" t="s">
        <v>212</v>
      </c>
      <c r="H201" s="135">
        <v>4.2380000000000004</v>
      </c>
      <c r="I201" s="136"/>
      <c r="J201" s="137">
        <f>ROUND(I201*H201,2)</f>
        <v>0</v>
      </c>
      <c r="K201" s="133" t="s">
        <v>153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154</v>
      </c>
      <c r="AT201" s="142" t="s">
        <v>149</v>
      </c>
      <c r="AU201" s="142" t="s">
        <v>83</v>
      </c>
      <c r="AY201" s="16" t="s">
        <v>147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154</v>
      </c>
      <c r="BM201" s="142" t="s">
        <v>1809</v>
      </c>
    </row>
    <row r="202" spans="2:65" s="11" customFormat="1" ht="25.9" customHeight="1">
      <c r="B202" s="119"/>
      <c r="D202" s="120" t="s">
        <v>72</v>
      </c>
      <c r="E202" s="121" t="s">
        <v>1701</v>
      </c>
      <c r="F202" s="121" t="s">
        <v>1702</v>
      </c>
      <c r="I202" s="122"/>
      <c r="J202" s="123">
        <f>BK202</f>
        <v>0</v>
      </c>
      <c r="L202" s="119"/>
      <c r="M202" s="124"/>
      <c r="P202" s="125">
        <f>P203</f>
        <v>0</v>
      </c>
      <c r="R202" s="125">
        <f>R203</f>
        <v>3.3960000000000004E-2</v>
      </c>
      <c r="T202" s="126">
        <f>T203</f>
        <v>0</v>
      </c>
      <c r="AR202" s="120" t="s">
        <v>83</v>
      </c>
      <c r="AT202" s="127" t="s">
        <v>72</v>
      </c>
      <c r="AU202" s="127" t="s">
        <v>73</v>
      </c>
      <c r="AY202" s="120" t="s">
        <v>147</v>
      </c>
      <c r="BK202" s="128">
        <f>BK203</f>
        <v>0</v>
      </c>
    </row>
    <row r="203" spans="2:65" s="11" customFormat="1" ht="22.9" customHeight="1">
      <c r="B203" s="119"/>
      <c r="D203" s="120" t="s">
        <v>72</v>
      </c>
      <c r="E203" s="129" t="s">
        <v>1810</v>
      </c>
      <c r="F203" s="129" t="s">
        <v>1811</v>
      </c>
      <c r="I203" s="122"/>
      <c r="J203" s="130">
        <f>BK203</f>
        <v>0</v>
      </c>
      <c r="L203" s="119"/>
      <c r="M203" s="124"/>
      <c r="P203" s="125">
        <f>SUM(P204:P205)</f>
        <v>0</v>
      </c>
      <c r="R203" s="125">
        <f>SUM(R204:R205)</f>
        <v>3.3960000000000004E-2</v>
      </c>
      <c r="T203" s="126">
        <f>SUM(T204:T205)</f>
        <v>0</v>
      </c>
      <c r="AR203" s="120" t="s">
        <v>83</v>
      </c>
      <c r="AT203" s="127" t="s">
        <v>72</v>
      </c>
      <c r="AU203" s="127" t="s">
        <v>81</v>
      </c>
      <c r="AY203" s="120" t="s">
        <v>147</v>
      </c>
      <c r="BK203" s="128">
        <f>SUM(BK204:BK205)</f>
        <v>0</v>
      </c>
    </row>
    <row r="204" spans="2:65" s="1" customFormat="1" ht="24.2" customHeight="1">
      <c r="B204" s="31"/>
      <c r="C204" s="131" t="s">
        <v>317</v>
      </c>
      <c r="D204" s="131" t="s">
        <v>149</v>
      </c>
      <c r="E204" s="132" t="s">
        <v>1812</v>
      </c>
      <c r="F204" s="133" t="s">
        <v>1813</v>
      </c>
      <c r="G204" s="134" t="s">
        <v>152</v>
      </c>
      <c r="H204" s="135">
        <v>12</v>
      </c>
      <c r="I204" s="136"/>
      <c r="J204" s="137">
        <f>ROUND(I204*H204,2)</f>
        <v>0</v>
      </c>
      <c r="K204" s="133" t="s">
        <v>153</v>
      </c>
      <c r="L204" s="31"/>
      <c r="M204" s="138" t="s">
        <v>1</v>
      </c>
      <c r="N204" s="139" t="s">
        <v>38</v>
      </c>
      <c r="P204" s="140">
        <f>O204*H204</f>
        <v>0</v>
      </c>
      <c r="Q204" s="140">
        <v>2.8300000000000001E-3</v>
      </c>
      <c r="R204" s="140">
        <f>Q204*H204</f>
        <v>3.3960000000000004E-2</v>
      </c>
      <c r="S204" s="140">
        <v>0</v>
      </c>
      <c r="T204" s="141">
        <f>S204*H204</f>
        <v>0</v>
      </c>
      <c r="AR204" s="142" t="s">
        <v>250</v>
      </c>
      <c r="AT204" s="142" t="s">
        <v>149</v>
      </c>
      <c r="AU204" s="142" t="s">
        <v>83</v>
      </c>
      <c r="AY204" s="16" t="s">
        <v>147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250</v>
      </c>
      <c r="BM204" s="142" t="s">
        <v>1814</v>
      </c>
    </row>
    <row r="205" spans="2:65" s="1" customFormat="1" ht="24.2" customHeight="1">
      <c r="B205" s="31"/>
      <c r="C205" s="131" t="s">
        <v>322</v>
      </c>
      <c r="D205" s="131" t="s">
        <v>149</v>
      </c>
      <c r="E205" s="132" t="s">
        <v>1815</v>
      </c>
      <c r="F205" s="133" t="s">
        <v>1816</v>
      </c>
      <c r="G205" s="134" t="s">
        <v>212</v>
      </c>
      <c r="H205" s="135">
        <v>3.4000000000000002E-2</v>
      </c>
      <c r="I205" s="136"/>
      <c r="J205" s="137">
        <f>ROUND(I205*H205,2)</f>
        <v>0</v>
      </c>
      <c r="K205" s="133" t="s">
        <v>153</v>
      </c>
      <c r="L205" s="31"/>
      <c r="M205" s="175" t="s">
        <v>1</v>
      </c>
      <c r="N205" s="176" t="s">
        <v>38</v>
      </c>
      <c r="O205" s="177"/>
      <c r="P205" s="178">
        <f>O205*H205</f>
        <v>0</v>
      </c>
      <c r="Q205" s="178">
        <v>0</v>
      </c>
      <c r="R205" s="178">
        <f>Q205*H205</f>
        <v>0</v>
      </c>
      <c r="S205" s="178">
        <v>0</v>
      </c>
      <c r="T205" s="179">
        <f>S205*H205</f>
        <v>0</v>
      </c>
      <c r="AR205" s="142" t="s">
        <v>250</v>
      </c>
      <c r="AT205" s="142" t="s">
        <v>149</v>
      </c>
      <c r="AU205" s="142" t="s">
        <v>83</v>
      </c>
      <c r="AY205" s="16" t="s">
        <v>147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81</v>
      </c>
      <c r="BK205" s="143">
        <f>ROUND(I205*H205,2)</f>
        <v>0</v>
      </c>
      <c r="BL205" s="16" t="s">
        <v>250</v>
      </c>
      <c r="BM205" s="142" t="s">
        <v>1817</v>
      </c>
    </row>
    <row r="206" spans="2:65" s="1" customFormat="1" ht="6.95" customHeight="1">
      <c r="B206" s="43"/>
      <c r="C206" s="44"/>
      <c r="D206" s="44"/>
      <c r="E206" s="44"/>
      <c r="F206" s="44"/>
      <c r="G206" s="44"/>
      <c r="H206" s="44"/>
      <c r="I206" s="44"/>
      <c r="J206" s="44"/>
      <c r="K206" s="44"/>
      <c r="L206" s="31"/>
    </row>
  </sheetData>
  <sheetProtection algorithmName="SHA-512" hashValue="F4tbHkEcuQSdN8t5SNxHrVcijwWsuT3qOqAhGGASIn5+vfN7gxHqs21eyCScl0wsL+t5j14IzV53FLdByFv9Ag==" saltValue="xFxjxaoViZ0Vl1yUJSDo+MM+vF35SFdLzuX1lx3/j+BbiFClTkgvWVC5uMCuUqfQ/8UJ5vt2rhzOjE7gZR+Oww==" spinCount="100000" sheet="1" objects="1" scenarios="1" formatColumns="0" formatRows="0" autoFilter="0"/>
  <autoFilter ref="C122:K205" xr:uid="{00000000-0009-0000-0000-00000B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9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116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1818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ROUND((SUM(BE122:BE189)),  2)</f>
        <v>0</v>
      </c>
      <c r="I33" s="91">
        <v>0.21</v>
      </c>
      <c r="J33" s="90">
        <f>ROUND(((SUM(BE122:BE189))*I33),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ROUND((SUM(BF122:BF189)),  2)</f>
        <v>0</v>
      </c>
      <c r="I34" s="91">
        <v>0.12</v>
      </c>
      <c r="J34" s="90">
        <f>ROUND(((SUM(BF122:BF189))*I34),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ROUND((SUM(BG122:BG189)),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ROUND((SUM(BH122:BH189)),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ROUND((SUM(BI122:BI189)),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DZP - Dočasné zapravení povrchů na zimu 2026/2027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J122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532</v>
      </c>
      <c r="E99" s="109"/>
      <c r="F99" s="109"/>
      <c r="G99" s="109"/>
      <c r="H99" s="109"/>
      <c r="I99" s="109"/>
      <c r="J99" s="110">
        <f>J154</f>
        <v>0</v>
      </c>
      <c r="L99" s="107"/>
    </row>
    <row r="100" spans="2:12" s="9" customFormat="1" ht="19.899999999999999" customHeight="1">
      <c r="B100" s="107"/>
      <c r="D100" s="108" t="s">
        <v>130</v>
      </c>
      <c r="E100" s="109"/>
      <c r="F100" s="109"/>
      <c r="G100" s="109"/>
      <c r="H100" s="109"/>
      <c r="I100" s="109"/>
      <c r="J100" s="110">
        <f>J163</f>
        <v>0</v>
      </c>
      <c r="L100" s="107"/>
    </row>
    <row r="101" spans="2:12" s="8" customFormat="1" ht="24.95" customHeight="1">
      <c r="B101" s="103"/>
      <c r="D101" s="104" t="s">
        <v>1319</v>
      </c>
      <c r="E101" s="105"/>
      <c r="F101" s="105"/>
      <c r="G101" s="105"/>
      <c r="H101" s="105"/>
      <c r="I101" s="105"/>
      <c r="J101" s="106">
        <f>J179</f>
        <v>0</v>
      </c>
      <c r="L101" s="103"/>
    </row>
    <row r="102" spans="2:12" s="9" customFormat="1" ht="19.899999999999999" customHeight="1">
      <c r="B102" s="107"/>
      <c r="D102" s="108" t="s">
        <v>1819</v>
      </c>
      <c r="E102" s="109"/>
      <c r="F102" s="109"/>
      <c r="G102" s="109"/>
      <c r="H102" s="109"/>
      <c r="I102" s="109"/>
      <c r="J102" s="110">
        <f>J180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132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1" t="str">
        <f>E7</f>
        <v>Tábor, Mostecká - Rekonstrukce vodovodu a kanalizace</v>
      </c>
      <c r="F112" s="222"/>
      <c r="G112" s="222"/>
      <c r="H112" s="222"/>
      <c r="L112" s="31"/>
    </row>
    <row r="113" spans="2:65" s="1" customFormat="1" ht="12" customHeight="1">
      <c r="B113" s="31"/>
      <c r="C113" s="26" t="s">
        <v>118</v>
      </c>
      <c r="L113" s="31"/>
    </row>
    <row r="114" spans="2:65" s="1" customFormat="1" ht="16.5" customHeight="1">
      <c r="B114" s="31"/>
      <c r="E114" s="187" t="str">
        <f>E9</f>
        <v>DZP - Dočasné zapravení povrchů na zimu 2026/2027</v>
      </c>
      <c r="F114" s="223"/>
      <c r="G114" s="223"/>
      <c r="H114" s="22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2. 11. 2024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133</v>
      </c>
      <c r="D121" s="113" t="s">
        <v>58</v>
      </c>
      <c r="E121" s="113" t="s">
        <v>54</v>
      </c>
      <c r="F121" s="113" t="s">
        <v>55</v>
      </c>
      <c r="G121" s="113" t="s">
        <v>134</v>
      </c>
      <c r="H121" s="113" t="s">
        <v>135</v>
      </c>
      <c r="I121" s="113" t="s">
        <v>136</v>
      </c>
      <c r="J121" s="113" t="s">
        <v>122</v>
      </c>
      <c r="K121" s="114" t="s">
        <v>137</v>
      </c>
      <c r="L121" s="111"/>
      <c r="M121" s="58" t="s">
        <v>1</v>
      </c>
      <c r="N121" s="59" t="s">
        <v>37</v>
      </c>
      <c r="O121" s="59" t="s">
        <v>138</v>
      </c>
      <c r="P121" s="59" t="s">
        <v>139</v>
      </c>
      <c r="Q121" s="59" t="s">
        <v>140</v>
      </c>
      <c r="R121" s="59" t="s">
        <v>141</v>
      </c>
      <c r="S121" s="59" t="s">
        <v>142</v>
      </c>
      <c r="T121" s="60" t="s">
        <v>143</v>
      </c>
    </row>
    <row r="122" spans="2:65" s="1" customFormat="1" ht="22.9" customHeight="1">
      <c r="B122" s="31"/>
      <c r="C122" s="63" t="s">
        <v>144</v>
      </c>
      <c r="J122" s="115">
        <f>BK122</f>
        <v>0</v>
      </c>
      <c r="L122" s="31"/>
      <c r="M122" s="61"/>
      <c r="N122" s="52"/>
      <c r="O122" s="52"/>
      <c r="P122" s="116">
        <f>P123+P179</f>
        <v>0</v>
      </c>
      <c r="Q122" s="52"/>
      <c r="R122" s="116">
        <f>R123+R179</f>
        <v>0</v>
      </c>
      <c r="S122" s="52"/>
      <c r="T122" s="117">
        <f>T123+T179</f>
        <v>414.29977600000001</v>
      </c>
      <c r="AT122" s="16" t="s">
        <v>72</v>
      </c>
      <c r="AU122" s="16" t="s">
        <v>124</v>
      </c>
      <c r="BK122" s="118">
        <f>BK123+BK179</f>
        <v>0</v>
      </c>
    </row>
    <row r="123" spans="2:65" s="11" customFormat="1" ht="25.9" customHeight="1">
      <c r="B123" s="119"/>
      <c r="D123" s="120" t="s">
        <v>72</v>
      </c>
      <c r="E123" s="121" t="s">
        <v>145</v>
      </c>
      <c r="F123" s="121" t="s">
        <v>146</v>
      </c>
      <c r="I123" s="122"/>
      <c r="J123" s="123">
        <f>BK123</f>
        <v>0</v>
      </c>
      <c r="L123" s="119"/>
      <c r="M123" s="124"/>
      <c r="P123" s="125">
        <f>P124+P154+P163</f>
        <v>0</v>
      </c>
      <c r="R123" s="125">
        <f>R124+R154+R163</f>
        <v>0</v>
      </c>
      <c r="T123" s="126">
        <f>T124+T154+T163</f>
        <v>414.29977600000001</v>
      </c>
      <c r="AR123" s="120" t="s">
        <v>81</v>
      </c>
      <c r="AT123" s="127" t="s">
        <v>72</v>
      </c>
      <c r="AU123" s="127" t="s">
        <v>73</v>
      </c>
      <c r="AY123" s="120" t="s">
        <v>147</v>
      </c>
      <c r="BK123" s="128">
        <f>BK124+BK154+BK163</f>
        <v>0</v>
      </c>
    </row>
    <row r="124" spans="2:65" s="11" customFormat="1" ht="22.9" customHeight="1">
      <c r="B124" s="119"/>
      <c r="D124" s="120" t="s">
        <v>72</v>
      </c>
      <c r="E124" s="129" t="s">
        <v>81</v>
      </c>
      <c r="F124" s="129" t="s">
        <v>148</v>
      </c>
      <c r="I124" s="122"/>
      <c r="J124" s="130">
        <f>BK124</f>
        <v>0</v>
      </c>
      <c r="L124" s="119"/>
      <c r="M124" s="124"/>
      <c r="P124" s="125">
        <f>SUM(P125:P153)</f>
        <v>0</v>
      </c>
      <c r="R124" s="125">
        <f>SUM(R125:R153)</f>
        <v>0</v>
      </c>
      <c r="T124" s="126">
        <f>SUM(T125:T153)</f>
        <v>414.29977600000001</v>
      </c>
      <c r="AR124" s="120" t="s">
        <v>81</v>
      </c>
      <c r="AT124" s="127" t="s">
        <v>72</v>
      </c>
      <c r="AU124" s="127" t="s">
        <v>81</v>
      </c>
      <c r="AY124" s="120" t="s">
        <v>147</v>
      </c>
      <c r="BK124" s="128">
        <f>SUM(BK125:BK153)</f>
        <v>0</v>
      </c>
    </row>
    <row r="125" spans="2:65" s="1" customFormat="1" ht="33" customHeight="1">
      <c r="B125" s="31"/>
      <c r="C125" s="131" t="s">
        <v>81</v>
      </c>
      <c r="D125" s="131" t="s">
        <v>149</v>
      </c>
      <c r="E125" s="132" t="s">
        <v>1820</v>
      </c>
      <c r="F125" s="133" t="s">
        <v>1821</v>
      </c>
      <c r="G125" s="134" t="s">
        <v>187</v>
      </c>
      <c r="H125" s="135">
        <v>465.21199999999999</v>
      </c>
      <c r="I125" s="136"/>
      <c r="J125" s="137">
        <f>ROUND(I125*H125,2)</f>
        <v>0</v>
      </c>
      <c r="K125" s="133" t="s">
        <v>153</v>
      </c>
      <c r="L125" s="31"/>
      <c r="M125" s="138" t="s">
        <v>1</v>
      </c>
      <c r="N125" s="139" t="s">
        <v>38</v>
      </c>
      <c r="P125" s="140">
        <f>O125*H125</f>
        <v>0</v>
      </c>
      <c r="Q125" s="140">
        <v>0</v>
      </c>
      <c r="R125" s="140">
        <f>Q125*H125</f>
        <v>0</v>
      </c>
      <c r="S125" s="140">
        <v>0.75</v>
      </c>
      <c r="T125" s="141">
        <f>S125*H125</f>
        <v>348.90899999999999</v>
      </c>
      <c r="AR125" s="142" t="s">
        <v>154</v>
      </c>
      <c r="AT125" s="142" t="s">
        <v>149</v>
      </c>
      <c r="AU125" s="142" t="s">
        <v>83</v>
      </c>
      <c r="AY125" s="16" t="s">
        <v>147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81</v>
      </c>
      <c r="BK125" s="143">
        <f>ROUND(I125*H125,2)</f>
        <v>0</v>
      </c>
      <c r="BL125" s="16" t="s">
        <v>154</v>
      </c>
      <c r="BM125" s="142" t="s">
        <v>1822</v>
      </c>
    </row>
    <row r="126" spans="2:65" s="14" customFormat="1" ht="11.25">
      <c r="B126" s="159"/>
      <c r="D126" s="145" t="s">
        <v>156</v>
      </c>
      <c r="E126" s="160" t="s">
        <v>1</v>
      </c>
      <c r="F126" s="161" t="s">
        <v>1346</v>
      </c>
      <c r="H126" s="160" t="s">
        <v>1</v>
      </c>
      <c r="I126" s="162"/>
      <c r="L126" s="159"/>
      <c r="M126" s="163"/>
      <c r="T126" s="164"/>
      <c r="AT126" s="160" t="s">
        <v>156</v>
      </c>
      <c r="AU126" s="160" t="s">
        <v>83</v>
      </c>
      <c r="AV126" s="14" t="s">
        <v>81</v>
      </c>
      <c r="AW126" s="14" t="s">
        <v>30</v>
      </c>
      <c r="AX126" s="14" t="s">
        <v>73</v>
      </c>
      <c r="AY126" s="160" t="s">
        <v>147</v>
      </c>
    </row>
    <row r="127" spans="2:65" s="14" customFormat="1" ht="22.5">
      <c r="B127" s="159"/>
      <c r="D127" s="145" t="s">
        <v>156</v>
      </c>
      <c r="E127" s="160" t="s">
        <v>1</v>
      </c>
      <c r="F127" s="161" t="s">
        <v>1347</v>
      </c>
      <c r="H127" s="160" t="s">
        <v>1</v>
      </c>
      <c r="I127" s="162"/>
      <c r="L127" s="159"/>
      <c r="M127" s="163"/>
      <c r="T127" s="164"/>
      <c r="AT127" s="160" t="s">
        <v>156</v>
      </c>
      <c r="AU127" s="160" t="s">
        <v>83</v>
      </c>
      <c r="AV127" s="14" t="s">
        <v>81</v>
      </c>
      <c r="AW127" s="14" t="s">
        <v>30</v>
      </c>
      <c r="AX127" s="14" t="s">
        <v>73</v>
      </c>
      <c r="AY127" s="160" t="s">
        <v>147</v>
      </c>
    </row>
    <row r="128" spans="2:65" s="12" customFormat="1" ht="11.25">
      <c r="B128" s="144"/>
      <c r="D128" s="145" t="s">
        <v>156</v>
      </c>
      <c r="E128" s="146" t="s">
        <v>1</v>
      </c>
      <c r="F128" s="147" t="s">
        <v>1823</v>
      </c>
      <c r="H128" s="148">
        <v>465.21199999999999</v>
      </c>
      <c r="I128" s="149"/>
      <c r="L128" s="144"/>
      <c r="M128" s="150"/>
      <c r="T128" s="151"/>
      <c r="AT128" s="146" t="s">
        <v>156</v>
      </c>
      <c r="AU128" s="146" t="s">
        <v>83</v>
      </c>
      <c r="AV128" s="12" t="s">
        <v>83</v>
      </c>
      <c r="AW128" s="12" t="s">
        <v>30</v>
      </c>
      <c r="AX128" s="12" t="s">
        <v>73</v>
      </c>
      <c r="AY128" s="146" t="s">
        <v>147</v>
      </c>
    </row>
    <row r="129" spans="2:65" s="13" customFormat="1" ht="11.25">
      <c r="B129" s="152"/>
      <c r="D129" s="145" t="s">
        <v>156</v>
      </c>
      <c r="E129" s="153" t="s">
        <v>1</v>
      </c>
      <c r="F129" s="154" t="s">
        <v>166</v>
      </c>
      <c r="H129" s="155">
        <v>465.21199999999999</v>
      </c>
      <c r="I129" s="156"/>
      <c r="L129" s="152"/>
      <c r="M129" s="157"/>
      <c r="T129" s="158"/>
      <c r="AT129" s="153" t="s">
        <v>156</v>
      </c>
      <c r="AU129" s="153" t="s">
        <v>83</v>
      </c>
      <c r="AV129" s="13" t="s">
        <v>154</v>
      </c>
      <c r="AW129" s="13" t="s">
        <v>30</v>
      </c>
      <c r="AX129" s="13" t="s">
        <v>81</v>
      </c>
      <c r="AY129" s="153" t="s">
        <v>147</v>
      </c>
    </row>
    <row r="130" spans="2:65" s="1" customFormat="1" ht="24.2" customHeight="1">
      <c r="B130" s="31"/>
      <c r="C130" s="131" t="s">
        <v>83</v>
      </c>
      <c r="D130" s="131" t="s">
        <v>149</v>
      </c>
      <c r="E130" s="132" t="s">
        <v>1824</v>
      </c>
      <c r="F130" s="133" t="s">
        <v>1825</v>
      </c>
      <c r="G130" s="134" t="s">
        <v>187</v>
      </c>
      <c r="H130" s="135">
        <v>465.21199999999999</v>
      </c>
      <c r="I130" s="136"/>
      <c r="J130" s="137">
        <f>ROUND(I130*H130,2)</f>
        <v>0</v>
      </c>
      <c r="K130" s="133" t="s">
        <v>153</v>
      </c>
      <c r="L130" s="31"/>
      <c r="M130" s="138" t="s">
        <v>1</v>
      </c>
      <c r="N130" s="139" t="s">
        <v>38</v>
      </c>
      <c r="P130" s="140">
        <f>O130*H130</f>
        <v>0</v>
      </c>
      <c r="Q130" s="140">
        <v>0</v>
      </c>
      <c r="R130" s="140">
        <f>Q130*H130</f>
        <v>0</v>
      </c>
      <c r="S130" s="140">
        <v>9.8000000000000004E-2</v>
      </c>
      <c r="T130" s="141">
        <f>S130*H130</f>
        <v>45.590775999999998</v>
      </c>
      <c r="AR130" s="142" t="s">
        <v>154</v>
      </c>
      <c r="AT130" s="142" t="s">
        <v>149</v>
      </c>
      <c r="AU130" s="142" t="s">
        <v>83</v>
      </c>
      <c r="AY130" s="16" t="s">
        <v>147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81</v>
      </c>
      <c r="BK130" s="143">
        <f>ROUND(I130*H130,2)</f>
        <v>0</v>
      </c>
      <c r="BL130" s="16" t="s">
        <v>154</v>
      </c>
      <c r="BM130" s="142" t="s">
        <v>1826</v>
      </c>
    </row>
    <row r="131" spans="2:65" s="14" customFormat="1" ht="11.25">
      <c r="B131" s="159"/>
      <c r="D131" s="145" t="s">
        <v>156</v>
      </c>
      <c r="E131" s="160" t="s">
        <v>1</v>
      </c>
      <c r="F131" s="161" t="s">
        <v>1346</v>
      </c>
      <c r="H131" s="160" t="s">
        <v>1</v>
      </c>
      <c r="I131" s="162"/>
      <c r="L131" s="159"/>
      <c r="M131" s="163"/>
      <c r="T131" s="164"/>
      <c r="AT131" s="160" t="s">
        <v>156</v>
      </c>
      <c r="AU131" s="160" t="s">
        <v>83</v>
      </c>
      <c r="AV131" s="14" t="s">
        <v>81</v>
      </c>
      <c r="AW131" s="14" t="s">
        <v>30</v>
      </c>
      <c r="AX131" s="14" t="s">
        <v>73</v>
      </c>
      <c r="AY131" s="160" t="s">
        <v>147</v>
      </c>
    </row>
    <row r="132" spans="2:65" s="14" customFormat="1" ht="22.5">
      <c r="B132" s="159"/>
      <c r="D132" s="145" t="s">
        <v>156</v>
      </c>
      <c r="E132" s="160" t="s">
        <v>1</v>
      </c>
      <c r="F132" s="161" t="s">
        <v>1347</v>
      </c>
      <c r="H132" s="160" t="s">
        <v>1</v>
      </c>
      <c r="I132" s="162"/>
      <c r="L132" s="159"/>
      <c r="M132" s="163"/>
      <c r="T132" s="164"/>
      <c r="AT132" s="160" t="s">
        <v>156</v>
      </c>
      <c r="AU132" s="160" t="s">
        <v>83</v>
      </c>
      <c r="AV132" s="14" t="s">
        <v>81</v>
      </c>
      <c r="AW132" s="14" t="s">
        <v>30</v>
      </c>
      <c r="AX132" s="14" t="s">
        <v>73</v>
      </c>
      <c r="AY132" s="160" t="s">
        <v>147</v>
      </c>
    </row>
    <row r="133" spans="2:65" s="12" customFormat="1" ht="11.25">
      <c r="B133" s="144"/>
      <c r="D133" s="145" t="s">
        <v>156</v>
      </c>
      <c r="E133" s="146" t="s">
        <v>1</v>
      </c>
      <c r="F133" s="147" t="s">
        <v>1827</v>
      </c>
      <c r="H133" s="148">
        <v>174.43</v>
      </c>
      <c r="I133" s="149"/>
      <c r="L133" s="144"/>
      <c r="M133" s="150"/>
      <c r="T133" s="151"/>
      <c r="AT133" s="146" t="s">
        <v>156</v>
      </c>
      <c r="AU133" s="146" t="s">
        <v>83</v>
      </c>
      <c r="AV133" s="12" t="s">
        <v>83</v>
      </c>
      <c r="AW133" s="12" t="s">
        <v>30</v>
      </c>
      <c r="AX133" s="12" t="s">
        <v>73</v>
      </c>
      <c r="AY133" s="146" t="s">
        <v>147</v>
      </c>
    </row>
    <row r="134" spans="2:65" s="12" customFormat="1" ht="11.25">
      <c r="B134" s="144"/>
      <c r="D134" s="145" t="s">
        <v>156</v>
      </c>
      <c r="E134" s="146" t="s">
        <v>1</v>
      </c>
      <c r="F134" s="147" t="s">
        <v>1828</v>
      </c>
      <c r="H134" s="148">
        <v>0.64</v>
      </c>
      <c r="I134" s="149"/>
      <c r="L134" s="144"/>
      <c r="M134" s="150"/>
      <c r="T134" s="151"/>
      <c r="AT134" s="146" t="s">
        <v>156</v>
      </c>
      <c r="AU134" s="146" t="s">
        <v>83</v>
      </c>
      <c r="AV134" s="12" t="s">
        <v>83</v>
      </c>
      <c r="AW134" s="12" t="s">
        <v>30</v>
      </c>
      <c r="AX134" s="12" t="s">
        <v>73</v>
      </c>
      <c r="AY134" s="146" t="s">
        <v>147</v>
      </c>
    </row>
    <row r="135" spans="2:65" s="12" customFormat="1" ht="11.25">
      <c r="B135" s="144"/>
      <c r="D135" s="145" t="s">
        <v>156</v>
      </c>
      <c r="E135" s="146" t="s">
        <v>1</v>
      </c>
      <c r="F135" s="147" t="s">
        <v>1829</v>
      </c>
      <c r="H135" s="148">
        <v>282.892</v>
      </c>
      <c r="I135" s="149"/>
      <c r="L135" s="144"/>
      <c r="M135" s="150"/>
      <c r="T135" s="151"/>
      <c r="AT135" s="146" t="s">
        <v>156</v>
      </c>
      <c r="AU135" s="146" t="s">
        <v>83</v>
      </c>
      <c r="AV135" s="12" t="s">
        <v>83</v>
      </c>
      <c r="AW135" s="12" t="s">
        <v>30</v>
      </c>
      <c r="AX135" s="12" t="s">
        <v>73</v>
      </c>
      <c r="AY135" s="146" t="s">
        <v>147</v>
      </c>
    </row>
    <row r="136" spans="2:65" s="12" customFormat="1" ht="11.25">
      <c r="B136" s="144"/>
      <c r="D136" s="145" t="s">
        <v>156</v>
      </c>
      <c r="E136" s="146" t="s">
        <v>1</v>
      </c>
      <c r="F136" s="147" t="s">
        <v>1830</v>
      </c>
      <c r="H136" s="148">
        <v>7.25</v>
      </c>
      <c r="I136" s="149"/>
      <c r="L136" s="144"/>
      <c r="M136" s="150"/>
      <c r="T136" s="151"/>
      <c r="AT136" s="146" t="s">
        <v>156</v>
      </c>
      <c r="AU136" s="146" t="s">
        <v>83</v>
      </c>
      <c r="AV136" s="12" t="s">
        <v>83</v>
      </c>
      <c r="AW136" s="12" t="s">
        <v>30</v>
      </c>
      <c r="AX136" s="12" t="s">
        <v>73</v>
      </c>
      <c r="AY136" s="146" t="s">
        <v>147</v>
      </c>
    </row>
    <row r="137" spans="2:65" s="13" customFormat="1" ht="11.25">
      <c r="B137" s="152"/>
      <c r="D137" s="145" t="s">
        <v>156</v>
      </c>
      <c r="E137" s="153" t="s">
        <v>1</v>
      </c>
      <c r="F137" s="154" t="s">
        <v>166</v>
      </c>
      <c r="H137" s="155">
        <v>465.21199999999999</v>
      </c>
      <c r="I137" s="156"/>
      <c r="L137" s="152"/>
      <c r="M137" s="157"/>
      <c r="T137" s="158"/>
      <c r="AT137" s="153" t="s">
        <v>156</v>
      </c>
      <c r="AU137" s="153" t="s">
        <v>83</v>
      </c>
      <c r="AV137" s="13" t="s">
        <v>154</v>
      </c>
      <c r="AW137" s="13" t="s">
        <v>30</v>
      </c>
      <c r="AX137" s="13" t="s">
        <v>81</v>
      </c>
      <c r="AY137" s="153" t="s">
        <v>147</v>
      </c>
    </row>
    <row r="138" spans="2:65" s="1" customFormat="1" ht="24.2" customHeight="1">
      <c r="B138" s="31"/>
      <c r="C138" s="131" t="s">
        <v>167</v>
      </c>
      <c r="D138" s="131" t="s">
        <v>149</v>
      </c>
      <c r="E138" s="132" t="s">
        <v>1831</v>
      </c>
      <c r="F138" s="133" t="s">
        <v>1832</v>
      </c>
      <c r="G138" s="134" t="s">
        <v>187</v>
      </c>
      <c r="H138" s="135">
        <v>45</v>
      </c>
      <c r="I138" s="136"/>
      <c r="J138" s="137">
        <f>ROUND(I138*H138,2)</f>
        <v>0</v>
      </c>
      <c r="K138" s="133" t="s">
        <v>153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0.44</v>
      </c>
      <c r="T138" s="141">
        <f>S138*H138</f>
        <v>19.8</v>
      </c>
      <c r="AR138" s="142" t="s">
        <v>154</v>
      </c>
      <c r="AT138" s="142" t="s">
        <v>149</v>
      </c>
      <c r="AU138" s="142" t="s">
        <v>83</v>
      </c>
      <c r="AY138" s="16" t="s">
        <v>147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154</v>
      </c>
      <c r="BM138" s="142" t="s">
        <v>1833</v>
      </c>
    </row>
    <row r="139" spans="2:65" s="14" customFormat="1" ht="11.25">
      <c r="B139" s="159"/>
      <c r="D139" s="145" t="s">
        <v>156</v>
      </c>
      <c r="E139" s="160" t="s">
        <v>1</v>
      </c>
      <c r="F139" s="161" t="s">
        <v>1346</v>
      </c>
      <c r="H139" s="160" t="s">
        <v>1</v>
      </c>
      <c r="I139" s="162"/>
      <c r="L139" s="159"/>
      <c r="M139" s="163"/>
      <c r="T139" s="164"/>
      <c r="AT139" s="160" t="s">
        <v>156</v>
      </c>
      <c r="AU139" s="160" t="s">
        <v>83</v>
      </c>
      <c r="AV139" s="14" t="s">
        <v>81</v>
      </c>
      <c r="AW139" s="14" t="s">
        <v>30</v>
      </c>
      <c r="AX139" s="14" t="s">
        <v>73</v>
      </c>
      <c r="AY139" s="160" t="s">
        <v>147</v>
      </c>
    </row>
    <row r="140" spans="2:65" s="14" customFormat="1" ht="22.5">
      <c r="B140" s="159"/>
      <c r="D140" s="145" t="s">
        <v>156</v>
      </c>
      <c r="E140" s="160" t="s">
        <v>1</v>
      </c>
      <c r="F140" s="161" t="s">
        <v>1347</v>
      </c>
      <c r="H140" s="160" t="s">
        <v>1</v>
      </c>
      <c r="I140" s="162"/>
      <c r="L140" s="159"/>
      <c r="M140" s="163"/>
      <c r="T140" s="164"/>
      <c r="AT140" s="160" t="s">
        <v>156</v>
      </c>
      <c r="AU140" s="160" t="s">
        <v>83</v>
      </c>
      <c r="AV140" s="14" t="s">
        <v>81</v>
      </c>
      <c r="AW140" s="14" t="s">
        <v>30</v>
      </c>
      <c r="AX140" s="14" t="s">
        <v>73</v>
      </c>
      <c r="AY140" s="160" t="s">
        <v>147</v>
      </c>
    </row>
    <row r="141" spans="2:65" s="12" customFormat="1" ht="11.25">
      <c r="B141" s="144"/>
      <c r="D141" s="145" t="s">
        <v>156</v>
      </c>
      <c r="E141" s="146" t="s">
        <v>1</v>
      </c>
      <c r="F141" s="147" t="s">
        <v>1834</v>
      </c>
      <c r="H141" s="148">
        <v>45</v>
      </c>
      <c r="I141" s="149"/>
      <c r="L141" s="144"/>
      <c r="M141" s="150"/>
      <c r="T141" s="151"/>
      <c r="AT141" s="146" t="s">
        <v>156</v>
      </c>
      <c r="AU141" s="146" t="s">
        <v>83</v>
      </c>
      <c r="AV141" s="12" t="s">
        <v>83</v>
      </c>
      <c r="AW141" s="12" t="s">
        <v>30</v>
      </c>
      <c r="AX141" s="12" t="s">
        <v>73</v>
      </c>
      <c r="AY141" s="146" t="s">
        <v>147</v>
      </c>
    </row>
    <row r="142" spans="2:65" s="13" customFormat="1" ht="11.25">
      <c r="B142" s="152"/>
      <c r="D142" s="145" t="s">
        <v>156</v>
      </c>
      <c r="E142" s="153" t="s">
        <v>1</v>
      </c>
      <c r="F142" s="154" t="s">
        <v>166</v>
      </c>
      <c r="H142" s="155">
        <v>45</v>
      </c>
      <c r="I142" s="156"/>
      <c r="L142" s="152"/>
      <c r="M142" s="157"/>
      <c r="T142" s="158"/>
      <c r="AT142" s="153" t="s">
        <v>156</v>
      </c>
      <c r="AU142" s="153" t="s">
        <v>83</v>
      </c>
      <c r="AV142" s="13" t="s">
        <v>154</v>
      </c>
      <c r="AW142" s="13" t="s">
        <v>30</v>
      </c>
      <c r="AX142" s="13" t="s">
        <v>81</v>
      </c>
      <c r="AY142" s="153" t="s">
        <v>147</v>
      </c>
    </row>
    <row r="143" spans="2:65" s="1" customFormat="1" ht="24.2" customHeight="1">
      <c r="B143" s="31"/>
      <c r="C143" s="131" t="s">
        <v>154</v>
      </c>
      <c r="D143" s="131" t="s">
        <v>149</v>
      </c>
      <c r="E143" s="132" t="s">
        <v>216</v>
      </c>
      <c r="F143" s="133" t="s">
        <v>217</v>
      </c>
      <c r="G143" s="134" t="s">
        <v>170</v>
      </c>
      <c r="H143" s="135">
        <v>246.10599999999999</v>
      </c>
      <c r="I143" s="136"/>
      <c r="J143" s="137">
        <f>ROUND(I143*H143,2)</f>
        <v>0</v>
      </c>
      <c r="K143" s="133" t="s">
        <v>153</v>
      </c>
      <c r="L143" s="31"/>
      <c r="M143" s="138" t="s">
        <v>1</v>
      </c>
      <c r="N143" s="139" t="s">
        <v>38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154</v>
      </c>
      <c r="AT143" s="142" t="s">
        <v>149</v>
      </c>
      <c r="AU143" s="142" t="s">
        <v>83</v>
      </c>
      <c r="AY143" s="16" t="s">
        <v>147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81</v>
      </c>
      <c r="BK143" s="143">
        <f>ROUND(I143*H143,2)</f>
        <v>0</v>
      </c>
      <c r="BL143" s="16" t="s">
        <v>154</v>
      </c>
      <c r="BM143" s="142" t="s">
        <v>1835</v>
      </c>
    </row>
    <row r="144" spans="2:65" s="14" customFormat="1" ht="11.25">
      <c r="B144" s="159"/>
      <c r="D144" s="145" t="s">
        <v>156</v>
      </c>
      <c r="E144" s="160" t="s">
        <v>1</v>
      </c>
      <c r="F144" s="161" t="s">
        <v>1346</v>
      </c>
      <c r="H144" s="160" t="s">
        <v>1</v>
      </c>
      <c r="I144" s="162"/>
      <c r="L144" s="159"/>
      <c r="M144" s="163"/>
      <c r="T144" s="164"/>
      <c r="AT144" s="160" t="s">
        <v>156</v>
      </c>
      <c r="AU144" s="160" t="s">
        <v>83</v>
      </c>
      <c r="AV144" s="14" t="s">
        <v>81</v>
      </c>
      <c r="AW144" s="14" t="s">
        <v>30</v>
      </c>
      <c r="AX144" s="14" t="s">
        <v>73</v>
      </c>
      <c r="AY144" s="160" t="s">
        <v>147</v>
      </c>
    </row>
    <row r="145" spans="2:65" s="14" customFormat="1" ht="22.5">
      <c r="B145" s="159"/>
      <c r="D145" s="145" t="s">
        <v>156</v>
      </c>
      <c r="E145" s="160" t="s">
        <v>1</v>
      </c>
      <c r="F145" s="161" t="s">
        <v>1347</v>
      </c>
      <c r="H145" s="160" t="s">
        <v>1</v>
      </c>
      <c r="I145" s="162"/>
      <c r="L145" s="159"/>
      <c r="M145" s="163"/>
      <c r="T145" s="164"/>
      <c r="AT145" s="160" t="s">
        <v>156</v>
      </c>
      <c r="AU145" s="160" t="s">
        <v>83</v>
      </c>
      <c r="AV145" s="14" t="s">
        <v>81</v>
      </c>
      <c r="AW145" s="14" t="s">
        <v>30</v>
      </c>
      <c r="AX145" s="14" t="s">
        <v>73</v>
      </c>
      <c r="AY145" s="160" t="s">
        <v>147</v>
      </c>
    </row>
    <row r="146" spans="2:65" s="12" customFormat="1" ht="11.25">
      <c r="B146" s="144"/>
      <c r="D146" s="145" t="s">
        <v>156</v>
      </c>
      <c r="E146" s="146" t="s">
        <v>1</v>
      </c>
      <c r="F146" s="147" t="s">
        <v>1836</v>
      </c>
      <c r="H146" s="148">
        <v>232.60599999999999</v>
      </c>
      <c r="I146" s="149"/>
      <c r="L146" s="144"/>
      <c r="M146" s="150"/>
      <c r="T146" s="151"/>
      <c r="AT146" s="146" t="s">
        <v>156</v>
      </c>
      <c r="AU146" s="146" t="s">
        <v>83</v>
      </c>
      <c r="AV146" s="12" t="s">
        <v>83</v>
      </c>
      <c r="AW146" s="12" t="s">
        <v>30</v>
      </c>
      <c r="AX146" s="12" t="s">
        <v>73</v>
      </c>
      <c r="AY146" s="146" t="s">
        <v>147</v>
      </c>
    </row>
    <row r="147" spans="2:65" s="12" customFormat="1" ht="11.25">
      <c r="B147" s="144"/>
      <c r="D147" s="145" t="s">
        <v>156</v>
      </c>
      <c r="E147" s="146" t="s">
        <v>1</v>
      </c>
      <c r="F147" s="147" t="s">
        <v>1837</v>
      </c>
      <c r="H147" s="148">
        <v>13.5</v>
      </c>
      <c r="I147" s="149"/>
      <c r="L147" s="144"/>
      <c r="M147" s="150"/>
      <c r="T147" s="151"/>
      <c r="AT147" s="146" t="s">
        <v>156</v>
      </c>
      <c r="AU147" s="146" t="s">
        <v>83</v>
      </c>
      <c r="AV147" s="12" t="s">
        <v>83</v>
      </c>
      <c r="AW147" s="12" t="s">
        <v>30</v>
      </c>
      <c r="AX147" s="12" t="s">
        <v>73</v>
      </c>
      <c r="AY147" s="146" t="s">
        <v>147</v>
      </c>
    </row>
    <row r="148" spans="2:65" s="13" customFormat="1" ht="11.25">
      <c r="B148" s="152"/>
      <c r="D148" s="145" t="s">
        <v>156</v>
      </c>
      <c r="E148" s="153" t="s">
        <v>1</v>
      </c>
      <c r="F148" s="154" t="s">
        <v>166</v>
      </c>
      <c r="H148" s="155">
        <v>246.10599999999999</v>
      </c>
      <c r="I148" s="156"/>
      <c r="L148" s="152"/>
      <c r="M148" s="157"/>
      <c r="T148" s="158"/>
      <c r="AT148" s="153" t="s">
        <v>156</v>
      </c>
      <c r="AU148" s="153" t="s">
        <v>83</v>
      </c>
      <c r="AV148" s="13" t="s">
        <v>154</v>
      </c>
      <c r="AW148" s="13" t="s">
        <v>30</v>
      </c>
      <c r="AX148" s="13" t="s">
        <v>81</v>
      </c>
      <c r="AY148" s="153" t="s">
        <v>147</v>
      </c>
    </row>
    <row r="149" spans="2:65" s="1" customFormat="1" ht="16.5" customHeight="1">
      <c r="B149" s="31"/>
      <c r="C149" s="165" t="s">
        <v>184</v>
      </c>
      <c r="D149" s="165" t="s">
        <v>223</v>
      </c>
      <c r="E149" s="166" t="s">
        <v>1838</v>
      </c>
      <c r="F149" s="167" t="s">
        <v>1839</v>
      </c>
      <c r="G149" s="168" t="s">
        <v>212</v>
      </c>
      <c r="H149" s="169">
        <v>25.041</v>
      </c>
      <c r="I149" s="170"/>
      <c r="J149" s="171">
        <f>ROUND(I149*H149,2)</f>
        <v>0</v>
      </c>
      <c r="K149" s="167" t="s">
        <v>153</v>
      </c>
      <c r="L149" s="172"/>
      <c r="M149" s="173" t="s">
        <v>1</v>
      </c>
      <c r="N149" s="174" t="s">
        <v>38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200</v>
      </c>
      <c r="AT149" s="142" t="s">
        <v>223</v>
      </c>
      <c r="AU149" s="142" t="s">
        <v>83</v>
      </c>
      <c r="AY149" s="16" t="s">
        <v>147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81</v>
      </c>
      <c r="BK149" s="143">
        <f>ROUND(I149*H149,2)</f>
        <v>0</v>
      </c>
      <c r="BL149" s="16" t="s">
        <v>154</v>
      </c>
      <c r="BM149" s="142" t="s">
        <v>1840</v>
      </c>
    </row>
    <row r="150" spans="2:65" s="14" customFormat="1" ht="11.25">
      <c r="B150" s="159"/>
      <c r="D150" s="145" t="s">
        <v>156</v>
      </c>
      <c r="E150" s="160" t="s">
        <v>1</v>
      </c>
      <c r="F150" s="161" t="s">
        <v>1346</v>
      </c>
      <c r="H150" s="160" t="s">
        <v>1</v>
      </c>
      <c r="I150" s="162"/>
      <c r="L150" s="159"/>
      <c r="M150" s="163"/>
      <c r="T150" s="164"/>
      <c r="AT150" s="160" t="s">
        <v>156</v>
      </c>
      <c r="AU150" s="160" t="s">
        <v>83</v>
      </c>
      <c r="AV150" s="14" t="s">
        <v>81</v>
      </c>
      <c r="AW150" s="14" t="s">
        <v>30</v>
      </c>
      <c r="AX150" s="14" t="s">
        <v>73</v>
      </c>
      <c r="AY150" s="160" t="s">
        <v>147</v>
      </c>
    </row>
    <row r="151" spans="2:65" s="14" customFormat="1" ht="22.5">
      <c r="B151" s="159"/>
      <c r="D151" s="145" t="s">
        <v>156</v>
      </c>
      <c r="E151" s="160" t="s">
        <v>1</v>
      </c>
      <c r="F151" s="161" t="s">
        <v>1347</v>
      </c>
      <c r="H151" s="160" t="s">
        <v>1</v>
      </c>
      <c r="I151" s="162"/>
      <c r="L151" s="159"/>
      <c r="M151" s="163"/>
      <c r="T151" s="164"/>
      <c r="AT151" s="160" t="s">
        <v>156</v>
      </c>
      <c r="AU151" s="160" t="s">
        <v>83</v>
      </c>
      <c r="AV151" s="14" t="s">
        <v>81</v>
      </c>
      <c r="AW151" s="14" t="s">
        <v>30</v>
      </c>
      <c r="AX151" s="14" t="s">
        <v>73</v>
      </c>
      <c r="AY151" s="160" t="s">
        <v>147</v>
      </c>
    </row>
    <row r="152" spans="2:65" s="12" customFormat="1" ht="22.5">
      <c r="B152" s="144"/>
      <c r="D152" s="145" t="s">
        <v>156</v>
      </c>
      <c r="E152" s="146" t="s">
        <v>1</v>
      </c>
      <c r="F152" s="147" t="s">
        <v>1841</v>
      </c>
      <c r="H152" s="148">
        <v>25.041</v>
      </c>
      <c r="I152" s="149"/>
      <c r="L152" s="144"/>
      <c r="M152" s="150"/>
      <c r="T152" s="151"/>
      <c r="AT152" s="146" t="s">
        <v>156</v>
      </c>
      <c r="AU152" s="146" t="s">
        <v>83</v>
      </c>
      <c r="AV152" s="12" t="s">
        <v>83</v>
      </c>
      <c r="AW152" s="12" t="s">
        <v>30</v>
      </c>
      <c r="AX152" s="12" t="s">
        <v>73</v>
      </c>
      <c r="AY152" s="146" t="s">
        <v>147</v>
      </c>
    </row>
    <row r="153" spans="2:65" s="13" customFormat="1" ht="11.25">
      <c r="B153" s="152"/>
      <c r="D153" s="145" t="s">
        <v>156</v>
      </c>
      <c r="E153" s="153" t="s">
        <v>1</v>
      </c>
      <c r="F153" s="154" t="s">
        <v>166</v>
      </c>
      <c r="H153" s="155">
        <v>25.041</v>
      </c>
      <c r="I153" s="156"/>
      <c r="L153" s="152"/>
      <c r="M153" s="157"/>
      <c r="T153" s="158"/>
      <c r="AT153" s="153" t="s">
        <v>156</v>
      </c>
      <c r="AU153" s="153" t="s">
        <v>83</v>
      </c>
      <c r="AV153" s="13" t="s">
        <v>154</v>
      </c>
      <c r="AW153" s="13" t="s">
        <v>30</v>
      </c>
      <c r="AX153" s="13" t="s">
        <v>81</v>
      </c>
      <c r="AY153" s="153" t="s">
        <v>147</v>
      </c>
    </row>
    <row r="154" spans="2:65" s="11" customFormat="1" ht="22.9" customHeight="1">
      <c r="B154" s="119"/>
      <c r="D154" s="120" t="s">
        <v>72</v>
      </c>
      <c r="E154" s="129" t="s">
        <v>184</v>
      </c>
      <c r="F154" s="129" t="s">
        <v>552</v>
      </c>
      <c r="I154" s="122"/>
      <c r="J154" s="130">
        <f>BK154</f>
        <v>0</v>
      </c>
      <c r="L154" s="119"/>
      <c r="M154" s="124"/>
      <c r="P154" s="125">
        <f>SUM(P155:P162)</f>
        <v>0</v>
      </c>
      <c r="R154" s="125">
        <f>SUM(R155:R162)</f>
        <v>0</v>
      </c>
      <c r="T154" s="126">
        <f>SUM(T155:T162)</f>
        <v>0</v>
      </c>
      <c r="AR154" s="120" t="s">
        <v>81</v>
      </c>
      <c r="AT154" s="127" t="s">
        <v>72</v>
      </c>
      <c r="AU154" s="127" t="s">
        <v>81</v>
      </c>
      <c r="AY154" s="120" t="s">
        <v>147</v>
      </c>
      <c r="BK154" s="128">
        <f>SUM(BK155:BK162)</f>
        <v>0</v>
      </c>
    </row>
    <row r="155" spans="2:65" s="1" customFormat="1" ht="24.2" customHeight="1">
      <c r="B155" s="31"/>
      <c r="C155" s="131" t="s">
        <v>191</v>
      </c>
      <c r="D155" s="131" t="s">
        <v>149</v>
      </c>
      <c r="E155" s="132" t="s">
        <v>567</v>
      </c>
      <c r="F155" s="133" t="s">
        <v>568</v>
      </c>
      <c r="G155" s="134" t="s">
        <v>187</v>
      </c>
      <c r="H155" s="135">
        <v>465.21199999999999</v>
      </c>
      <c r="I155" s="136"/>
      <c r="J155" s="137">
        <f>ROUND(I155*H155,2)</f>
        <v>0</v>
      </c>
      <c r="K155" s="133" t="s">
        <v>153</v>
      </c>
      <c r="L155" s="31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154</v>
      </c>
      <c r="AT155" s="142" t="s">
        <v>149</v>
      </c>
      <c r="AU155" s="142" t="s">
        <v>83</v>
      </c>
      <c r="AY155" s="16" t="s">
        <v>147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81</v>
      </c>
      <c r="BK155" s="143">
        <f>ROUND(I155*H155,2)</f>
        <v>0</v>
      </c>
      <c r="BL155" s="16" t="s">
        <v>154</v>
      </c>
      <c r="BM155" s="142" t="s">
        <v>1842</v>
      </c>
    </row>
    <row r="156" spans="2:65" s="14" customFormat="1" ht="11.25">
      <c r="B156" s="159"/>
      <c r="D156" s="145" t="s">
        <v>156</v>
      </c>
      <c r="E156" s="160" t="s">
        <v>1</v>
      </c>
      <c r="F156" s="161" t="s">
        <v>1346</v>
      </c>
      <c r="H156" s="160" t="s">
        <v>1</v>
      </c>
      <c r="I156" s="162"/>
      <c r="L156" s="159"/>
      <c r="M156" s="163"/>
      <c r="T156" s="164"/>
      <c r="AT156" s="160" t="s">
        <v>156</v>
      </c>
      <c r="AU156" s="160" t="s">
        <v>83</v>
      </c>
      <c r="AV156" s="14" t="s">
        <v>81</v>
      </c>
      <c r="AW156" s="14" t="s">
        <v>30</v>
      </c>
      <c r="AX156" s="14" t="s">
        <v>73</v>
      </c>
      <c r="AY156" s="160" t="s">
        <v>147</v>
      </c>
    </row>
    <row r="157" spans="2:65" s="14" customFormat="1" ht="22.5">
      <c r="B157" s="159"/>
      <c r="D157" s="145" t="s">
        <v>156</v>
      </c>
      <c r="E157" s="160" t="s">
        <v>1</v>
      </c>
      <c r="F157" s="161" t="s">
        <v>1347</v>
      </c>
      <c r="H157" s="160" t="s">
        <v>1</v>
      </c>
      <c r="I157" s="162"/>
      <c r="L157" s="159"/>
      <c r="M157" s="163"/>
      <c r="T157" s="164"/>
      <c r="AT157" s="160" t="s">
        <v>156</v>
      </c>
      <c r="AU157" s="160" t="s">
        <v>83</v>
      </c>
      <c r="AV157" s="14" t="s">
        <v>81</v>
      </c>
      <c r="AW157" s="14" t="s">
        <v>30</v>
      </c>
      <c r="AX157" s="14" t="s">
        <v>73</v>
      </c>
      <c r="AY157" s="160" t="s">
        <v>147</v>
      </c>
    </row>
    <row r="158" spans="2:65" s="12" customFormat="1" ht="11.25">
      <c r="B158" s="144"/>
      <c r="D158" s="145" t="s">
        <v>156</v>
      </c>
      <c r="E158" s="146" t="s">
        <v>1</v>
      </c>
      <c r="F158" s="147" t="s">
        <v>1827</v>
      </c>
      <c r="H158" s="148">
        <v>174.43</v>
      </c>
      <c r="I158" s="149"/>
      <c r="L158" s="144"/>
      <c r="M158" s="150"/>
      <c r="T158" s="151"/>
      <c r="AT158" s="146" t="s">
        <v>156</v>
      </c>
      <c r="AU158" s="146" t="s">
        <v>83</v>
      </c>
      <c r="AV158" s="12" t="s">
        <v>83</v>
      </c>
      <c r="AW158" s="12" t="s">
        <v>30</v>
      </c>
      <c r="AX158" s="12" t="s">
        <v>73</v>
      </c>
      <c r="AY158" s="146" t="s">
        <v>147</v>
      </c>
    </row>
    <row r="159" spans="2:65" s="12" customFormat="1" ht="11.25">
      <c r="B159" s="144"/>
      <c r="D159" s="145" t="s">
        <v>156</v>
      </c>
      <c r="E159" s="146" t="s">
        <v>1</v>
      </c>
      <c r="F159" s="147" t="s">
        <v>1828</v>
      </c>
      <c r="H159" s="148">
        <v>0.64</v>
      </c>
      <c r="I159" s="149"/>
      <c r="L159" s="144"/>
      <c r="M159" s="150"/>
      <c r="T159" s="151"/>
      <c r="AT159" s="146" t="s">
        <v>156</v>
      </c>
      <c r="AU159" s="146" t="s">
        <v>83</v>
      </c>
      <c r="AV159" s="12" t="s">
        <v>83</v>
      </c>
      <c r="AW159" s="12" t="s">
        <v>30</v>
      </c>
      <c r="AX159" s="12" t="s">
        <v>73</v>
      </c>
      <c r="AY159" s="146" t="s">
        <v>147</v>
      </c>
    </row>
    <row r="160" spans="2:65" s="12" customFormat="1" ht="11.25">
      <c r="B160" s="144"/>
      <c r="D160" s="145" t="s">
        <v>156</v>
      </c>
      <c r="E160" s="146" t="s">
        <v>1</v>
      </c>
      <c r="F160" s="147" t="s">
        <v>1829</v>
      </c>
      <c r="H160" s="148">
        <v>282.892</v>
      </c>
      <c r="I160" s="149"/>
      <c r="L160" s="144"/>
      <c r="M160" s="150"/>
      <c r="T160" s="151"/>
      <c r="AT160" s="146" t="s">
        <v>156</v>
      </c>
      <c r="AU160" s="146" t="s">
        <v>83</v>
      </c>
      <c r="AV160" s="12" t="s">
        <v>83</v>
      </c>
      <c r="AW160" s="12" t="s">
        <v>30</v>
      </c>
      <c r="AX160" s="12" t="s">
        <v>73</v>
      </c>
      <c r="AY160" s="146" t="s">
        <v>147</v>
      </c>
    </row>
    <row r="161" spans="2:65" s="12" customFormat="1" ht="11.25">
      <c r="B161" s="144"/>
      <c r="D161" s="145" t="s">
        <v>156</v>
      </c>
      <c r="E161" s="146" t="s">
        <v>1</v>
      </c>
      <c r="F161" s="147" t="s">
        <v>1830</v>
      </c>
      <c r="H161" s="148">
        <v>7.25</v>
      </c>
      <c r="I161" s="149"/>
      <c r="L161" s="144"/>
      <c r="M161" s="150"/>
      <c r="T161" s="151"/>
      <c r="AT161" s="146" t="s">
        <v>156</v>
      </c>
      <c r="AU161" s="146" t="s">
        <v>83</v>
      </c>
      <c r="AV161" s="12" t="s">
        <v>83</v>
      </c>
      <c r="AW161" s="12" t="s">
        <v>30</v>
      </c>
      <c r="AX161" s="12" t="s">
        <v>73</v>
      </c>
      <c r="AY161" s="146" t="s">
        <v>147</v>
      </c>
    </row>
    <row r="162" spans="2:65" s="13" customFormat="1" ht="11.25">
      <c r="B162" s="152"/>
      <c r="D162" s="145" t="s">
        <v>156</v>
      </c>
      <c r="E162" s="153" t="s">
        <v>1</v>
      </c>
      <c r="F162" s="154" t="s">
        <v>166</v>
      </c>
      <c r="H162" s="155">
        <v>465.21199999999999</v>
      </c>
      <c r="I162" s="156"/>
      <c r="L162" s="152"/>
      <c r="M162" s="157"/>
      <c r="T162" s="158"/>
      <c r="AT162" s="153" t="s">
        <v>156</v>
      </c>
      <c r="AU162" s="153" t="s">
        <v>83</v>
      </c>
      <c r="AV162" s="13" t="s">
        <v>154</v>
      </c>
      <c r="AW162" s="13" t="s">
        <v>30</v>
      </c>
      <c r="AX162" s="13" t="s">
        <v>81</v>
      </c>
      <c r="AY162" s="153" t="s">
        <v>147</v>
      </c>
    </row>
    <row r="163" spans="2:65" s="11" customFormat="1" ht="22.9" customHeight="1">
      <c r="B163" s="119"/>
      <c r="D163" s="120" t="s">
        <v>72</v>
      </c>
      <c r="E163" s="129" t="s">
        <v>509</v>
      </c>
      <c r="F163" s="129" t="s">
        <v>510</v>
      </c>
      <c r="I163" s="122"/>
      <c r="J163" s="130">
        <f>BK163</f>
        <v>0</v>
      </c>
      <c r="L163" s="119"/>
      <c r="M163" s="124"/>
      <c r="P163" s="125">
        <f>SUM(P164:P178)</f>
        <v>0</v>
      </c>
      <c r="R163" s="125">
        <f>SUM(R164:R178)</f>
        <v>0</v>
      </c>
      <c r="T163" s="126">
        <f>SUM(T164:T178)</f>
        <v>0</v>
      </c>
      <c r="AR163" s="120" t="s">
        <v>81</v>
      </c>
      <c r="AT163" s="127" t="s">
        <v>72</v>
      </c>
      <c r="AU163" s="127" t="s">
        <v>81</v>
      </c>
      <c r="AY163" s="120" t="s">
        <v>147</v>
      </c>
      <c r="BK163" s="128">
        <f>SUM(BK164:BK178)</f>
        <v>0</v>
      </c>
    </row>
    <row r="164" spans="2:65" s="1" customFormat="1" ht="21.75" customHeight="1">
      <c r="B164" s="31"/>
      <c r="C164" s="131" t="s">
        <v>195</v>
      </c>
      <c r="D164" s="131" t="s">
        <v>149</v>
      </c>
      <c r="E164" s="132" t="s">
        <v>589</v>
      </c>
      <c r="F164" s="133" t="s">
        <v>590</v>
      </c>
      <c r="G164" s="134" t="s">
        <v>212</v>
      </c>
      <c r="H164" s="135">
        <v>737.41800000000001</v>
      </c>
      <c r="I164" s="136"/>
      <c r="J164" s="137">
        <f>ROUND(I164*H164,2)</f>
        <v>0</v>
      </c>
      <c r="K164" s="133" t="s">
        <v>153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154</v>
      </c>
      <c r="AT164" s="142" t="s">
        <v>149</v>
      </c>
      <c r="AU164" s="142" t="s">
        <v>83</v>
      </c>
      <c r="AY164" s="16" t="s">
        <v>147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154</v>
      </c>
      <c r="BM164" s="142" t="s">
        <v>1843</v>
      </c>
    </row>
    <row r="165" spans="2:65" s="14" customFormat="1" ht="11.25">
      <c r="B165" s="159"/>
      <c r="D165" s="145" t="s">
        <v>156</v>
      </c>
      <c r="E165" s="160" t="s">
        <v>1</v>
      </c>
      <c r="F165" s="161" t="s">
        <v>1346</v>
      </c>
      <c r="H165" s="160" t="s">
        <v>1</v>
      </c>
      <c r="I165" s="162"/>
      <c r="L165" s="159"/>
      <c r="M165" s="163"/>
      <c r="T165" s="164"/>
      <c r="AT165" s="160" t="s">
        <v>156</v>
      </c>
      <c r="AU165" s="160" t="s">
        <v>83</v>
      </c>
      <c r="AV165" s="14" t="s">
        <v>81</v>
      </c>
      <c r="AW165" s="14" t="s">
        <v>30</v>
      </c>
      <c r="AX165" s="14" t="s">
        <v>73</v>
      </c>
      <c r="AY165" s="160" t="s">
        <v>147</v>
      </c>
    </row>
    <row r="166" spans="2:65" s="14" customFormat="1" ht="22.5">
      <c r="B166" s="159"/>
      <c r="D166" s="145" t="s">
        <v>156</v>
      </c>
      <c r="E166" s="160" t="s">
        <v>1</v>
      </c>
      <c r="F166" s="161" t="s">
        <v>1347</v>
      </c>
      <c r="H166" s="160" t="s">
        <v>1</v>
      </c>
      <c r="I166" s="162"/>
      <c r="L166" s="159"/>
      <c r="M166" s="163"/>
      <c r="T166" s="164"/>
      <c r="AT166" s="160" t="s">
        <v>156</v>
      </c>
      <c r="AU166" s="160" t="s">
        <v>83</v>
      </c>
      <c r="AV166" s="14" t="s">
        <v>81</v>
      </c>
      <c r="AW166" s="14" t="s">
        <v>30</v>
      </c>
      <c r="AX166" s="14" t="s">
        <v>73</v>
      </c>
      <c r="AY166" s="160" t="s">
        <v>147</v>
      </c>
    </row>
    <row r="167" spans="2:65" s="12" customFormat="1" ht="22.5">
      <c r="B167" s="144"/>
      <c r="D167" s="145" t="s">
        <v>156</v>
      </c>
      <c r="E167" s="146" t="s">
        <v>1</v>
      </c>
      <c r="F167" s="147" t="s">
        <v>1844</v>
      </c>
      <c r="H167" s="148">
        <v>737.41800000000001</v>
      </c>
      <c r="I167" s="149"/>
      <c r="L167" s="144"/>
      <c r="M167" s="150"/>
      <c r="T167" s="151"/>
      <c r="AT167" s="146" t="s">
        <v>156</v>
      </c>
      <c r="AU167" s="146" t="s">
        <v>83</v>
      </c>
      <c r="AV167" s="12" t="s">
        <v>83</v>
      </c>
      <c r="AW167" s="12" t="s">
        <v>30</v>
      </c>
      <c r="AX167" s="12" t="s">
        <v>73</v>
      </c>
      <c r="AY167" s="146" t="s">
        <v>147</v>
      </c>
    </row>
    <row r="168" spans="2:65" s="13" customFormat="1" ht="11.25">
      <c r="B168" s="152"/>
      <c r="D168" s="145" t="s">
        <v>156</v>
      </c>
      <c r="E168" s="153" t="s">
        <v>1</v>
      </c>
      <c r="F168" s="154" t="s">
        <v>166</v>
      </c>
      <c r="H168" s="155">
        <v>737.41800000000001</v>
      </c>
      <c r="I168" s="156"/>
      <c r="L168" s="152"/>
      <c r="M168" s="157"/>
      <c r="T168" s="158"/>
      <c r="AT168" s="153" t="s">
        <v>156</v>
      </c>
      <c r="AU168" s="153" t="s">
        <v>83</v>
      </c>
      <c r="AV168" s="13" t="s">
        <v>154</v>
      </c>
      <c r="AW168" s="13" t="s">
        <v>30</v>
      </c>
      <c r="AX168" s="13" t="s">
        <v>81</v>
      </c>
      <c r="AY168" s="153" t="s">
        <v>147</v>
      </c>
    </row>
    <row r="169" spans="2:65" s="1" customFormat="1" ht="24.2" customHeight="1">
      <c r="B169" s="31"/>
      <c r="C169" s="131" t="s">
        <v>200</v>
      </c>
      <c r="D169" s="131" t="s">
        <v>149</v>
      </c>
      <c r="E169" s="132" t="s">
        <v>804</v>
      </c>
      <c r="F169" s="133" t="s">
        <v>805</v>
      </c>
      <c r="G169" s="134" t="s">
        <v>212</v>
      </c>
      <c r="H169" s="135">
        <v>368.709</v>
      </c>
      <c r="I169" s="136"/>
      <c r="J169" s="137">
        <f>ROUND(I169*H169,2)</f>
        <v>0</v>
      </c>
      <c r="K169" s="133" t="s">
        <v>153</v>
      </c>
      <c r="L169" s="31"/>
      <c r="M169" s="138" t="s">
        <v>1</v>
      </c>
      <c r="N169" s="139" t="s">
        <v>38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154</v>
      </c>
      <c r="AT169" s="142" t="s">
        <v>149</v>
      </c>
      <c r="AU169" s="142" t="s">
        <v>83</v>
      </c>
      <c r="AY169" s="16" t="s">
        <v>147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154</v>
      </c>
      <c r="BM169" s="142" t="s">
        <v>1845</v>
      </c>
    </row>
    <row r="170" spans="2:65" s="14" customFormat="1" ht="11.25">
      <c r="B170" s="159"/>
      <c r="D170" s="145" t="s">
        <v>156</v>
      </c>
      <c r="E170" s="160" t="s">
        <v>1</v>
      </c>
      <c r="F170" s="161" t="s">
        <v>1346</v>
      </c>
      <c r="H170" s="160" t="s">
        <v>1</v>
      </c>
      <c r="I170" s="162"/>
      <c r="L170" s="159"/>
      <c r="M170" s="163"/>
      <c r="T170" s="164"/>
      <c r="AT170" s="160" t="s">
        <v>156</v>
      </c>
      <c r="AU170" s="160" t="s">
        <v>83</v>
      </c>
      <c r="AV170" s="14" t="s">
        <v>81</v>
      </c>
      <c r="AW170" s="14" t="s">
        <v>30</v>
      </c>
      <c r="AX170" s="14" t="s">
        <v>73</v>
      </c>
      <c r="AY170" s="160" t="s">
        <v>147</v>
      </c>
    </row>
    <row r="171" spans="2:65" s="14" customFormat="1" ht="22.5">
      <c r="B171" s="159"/>
      <c r="D171" s="145" t="s">
        <v>156</v>
      </c>
      <c r="E171" s="160" t="s">
        <v>1</v>
      </c>
      <c r="F171" s="161" t="s">
        <v>1347</v>
      </c>
      <c r="H171" s="160" t="s">
        <v>1</v>
      </c>
      <c r="I171" s="162"/>
      <c r="L171" s="159"/>
      <c r="M171" s="163"/>
      <c r="T171" s="164"/>
      <c r="AT171" s="160" t="s">
        <v>156</v>
      </c>
      <c r="AU171" s="160" t="s">
        <v>83</v>
      </c>
      <c r="AV171" s="14" t="s">
        <v>81</v>
      </c>
      <c r="AW171" s="14" t="s">
        <v>30</v>
      </c>
      <c r="AX171" s="14" t="s">
        <v>73</v>
      </c>
      <c r="AY171" s="160" t="s">
        <v>147</v>
      </c>
    </row>
    <row r="172" spans="2:65" s="12" customFormat="1" ht="11.25">
      <c r="B172" s="144"/>
      <c r="D172" s="145" t="s">
        <v>156</v>
      </c>
      <c r="E172" s="146" t="s">
        <v>1</v>
      </c>
      <c r="F172" s="147" t="s">
        <v>1846</v>
      </c>
      <c r="H172" s="148">
        <v>368.709</v>
      </c>
      <c r="I172" s="149"/>
      <c r="L172" s="144"/>
      <c r="M172" s="150"/>
      <c r="T172" s="151"/>
      <c r="AT172" s="146" t="s">
        <v>156</v>
      </c>
      <c r="AU172" s="146" t="s">
        <v>83</v>
      </c>
      <c r="AV172" s="12" t="s">
        <v>83</v>
      </c>
      <c r="AW172" s="12" t="s">
        <v>30</v>
      </c>
      <c r="AX172" s="12" t="s">
        <v>73</v>
      </c>
      <c r="AY172" s="146" t="s">
        <v>147</v>
      </c>
    </row>
    <row r="173" spans="2:65" s="13" customFormat="1" ht="11.25">
      <c r="B173" s="152"/>
      <c r="D173" s="145" t="s">
        <v>156</v>
      </c>
      <c r="E173" s="153" t="s">
        <v>1</v>
      </c>
      <c r="F173" s="154" t="s">
        <v>166</v>
      </c>
      <c r="H173" s="155">
        <v>368.709</v>
      </c>
      <c r="I173" s="156"/>
      <c r="L173" s="152"/>
      <c r="M173" s="157"/>
      <c r="T173" s="158"/>
      <c r="AT173" s="153" t="s">
        <v>156</v>
      </c>
      <c r="AU173" s="153" t="s">
        <v>83</v>
      </c>
      <c r="AV173" s="13" t="s">
        <v>154</v>
      </c>
      <c r="AW173" s="13" t="s">
        <v>30</v>
      </c>
      <c r="AX173" s="13" t="s">
        <v>81</v>
      </c>
      <c r="AY173" s="153" t="s">
        <v>147</v>
      </c>
    </row>
    <row r="174" spans="2:65" s="1" customFormat="1" ht="21.75" customHeight="1">
      <c r="B174" s="31"/>
      <c r="C174" s="131" t="s">
        <v>209</v>
      </c>
      <c r="D174" s="131" t="s">
        <v>149</v>
      </c>
      <c r="E174" s="132" t="s">
        <v>601</v>
      </c>
      <c r="F174" s="133" t="s">
        <v>602</v>
      </c>
      <c r="G174" s="134" t="s">
        <v>212</v>
      </c>
      <c r="H174" s="135">
        <v>110.508</v>
      </c>
      <c r="I174" s="136"/>
      <c r="J174" s="137">
        <f>ROUND(I174*H174,2)</f>
        <v>0</v>
      </c>
      <c r="K174" s="133" t="s">
        <v>1</v>
      </c>
      <c r="L174" s="31"/>
      <c r="M174" s="138" t="s">
        <v>1</v>
      </c>
      <c r="N174" s="139" t="s">
        <v>38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154</v>
      </c>
      <c r="AT174" s="142" t="s">
        <v>149</v>
      </c>
      <c r="AU174" s="142" t="s">
        <v>83</v>
      </c>
      <c r="AY174" s="16" t="s">
        <v>147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81</v>
      </c>
      <c r="BK174" s="143">
        <f>ROUND(I174*H174,2)</f>
        <v>0</v>
      </c>
      <c r="BL174" s="16" t="s">
        <v>154</v>
      </c>
      <c r="BM174" s="142" t="s">
        <v>1847</v>
      </c>
    </row>
    <row r="175" spans="2:65" s="14" customFormat="1" ht="11.25">
      <c r="B175" s="159"/>
      <c r="D175" s="145" t="s">
        <v>156</v>
      </c>
      <c r="E175" s="160" t="s">
        <v>1</v>
      </c>
      <c r="F175" s="161" t="s">
        <v>1346</v>
      </c>
      <c r="H175" s="160" t="s">
        <v>1</v>
      </c>
      <c r="I175" s="162"/>
      <c r="L175" s="159"/>
      <c r="M175" s="163"/>
      <c r="T175" s="164"/>
      <c r="AT175" s="160" t="s">
        <v>156</v>
      </c>
      <c r="AU175" s="160" t="s">
        <v>83</v>
      </c>
      <c r="AV175" s="14" t="s">
        <v>81</v>
      </c>
      <c r="AW175" s="14" t="s">
        <v>30</v>
      </c>
      <c r="AX175" s="14" t="s">
        <v>73</v>
      </c>
      <c r="AY175" s="160" t="s">
        <v>147</v>
      </c>
    </row>
    <row r="176" spans="2:65" s="14" customFormat="1" ht="22.5">
      <c r="B176" s="159"/>
      <c r="D176" s="145" t="s">
        <v>156</v>
      </c>
      <c r="E176" s="160" t="s">
        <v>1</v>
      </c>
      <c r="F176" s="161" t="s">
        <v>1347</v>
      </c>
      <c r="H176" s="160" t="s">
        <v>1</v>
      </c>
      <c r="I176" s="162"/>
      <c r="L176" s="159"/>
      <c r="M176" s="163"/>
      <c r="T176" s="164"/>
      <c r="AT176" s="160" t="s">
        <v>156</v>
      </c>
      <c r="AU176" s="160" t="s">
        <v>83</v>
      </c>
      <c r="AV176" s="14" t="s">
        <v>81</v>
      </c>
      <c r="AW176" s="14" t="s">
        <v>30</v>
      </c>
      <c r="AX176" s="14" t="s">
        <v>73</v>
      </c>
      <c r="AY176" s="160" t="s">
        <v>147</v>
      </c>
    </row>
    <row r="177" spans="2:65" s="12" customFormat="1" ht="11.25">
      <c r="B177" s="144"/>
      <c r="D177" s="145" t="s">
        <v>156</v>
      </c>
      <c r="E177" s="146" t="s">
        <v>1</v>
      </c>
      <c r="F177" s="147" t="s">
        <v>1138</v>
      </c>
      <c r="H177" s="148">
        <v>110.508</v>
      </c>
      <c r="I177" s="149"/>
      <c r="L177" s="144"/>
      <c r="M177" s="150"/>
      <c r="T177" s="151"/>
      <c r="AT177" s="146" t="s">
        <v>156</v>
      </c>
      <c r="AU177" s="146" t="s">
        <v>83</v>
      </c>
      <c r="AV177" s="12" t="s">
        <v>83</v>
      </c>
      <c r="AW177" s="12" t="s">
        <v>30</v>
      </c>
      <c r="AX177" s="12" t="s">
        <v>73</v>
      </c>
      <c r="AY177" s="146" t="s">
        <v>147</v>
      </c>
    </row>
    <row r="178" spans="2:65" s="13" customFormat="1" ht="11.25">
      <c r="B178" s="152"/>
      <c r="D178" s="145" t="s">
        <v>156</v>
      </c>
      <c r="E178" s="153" t="s">
        <v>1</v>
      </c>
      <c r="F178" s="154" t="s">
        <v>166</v>
      </c>
      <c r="H178" s="155">
        <v>110.508</v>
      </c>
      <c r="I178" s="156"/>
      <c r="L178" s="152"/>
      <c r="M178" s="157"/>
      <c r="T178" s="158"/>
      <c r="AT178" s="153" t="s">
        <v>156</v>
      </c>
      <c r="AU178" s="153" t="s">
        <v>83</v>
      </c>
      <c r="AV178" s="13" t="s">
        <v>154</v>
      </c>
      <c r="AW178" s="13" t="s">
        <v>30</v>
      </c>
      <c r="AX178" s="13" t="s">
        <v>81</v>
      </c>
      <c r="AY178" s="153" t="s">
        <v>147</v>
      </c>
    </row>
    <row r="179" spans="2:65" s="11" customFormat="1" ht="25.9" customHeight="1">
      <c r="B179" s="119"/>
      <c r="D179" s="120" t="s">
        <v>72</v>
      </c>
      <c r="E179" s="121" t="s">
        <v>105</v>
      </c>
      <c r="F179" s="121" t="s">
        <v>106</v>
      </c>
      <c r="I179" s="122"/>
      <c r="J179" s="123">
        <f>BK179</f>
        <v>0</v>
      </c>
      <c r="L179" s="119"/>
      <c r="M179" s="124"/>
      <c r="P179" s="125">
        <f>P180</f>
        <v>0</v>
      </c>
      <c r="R179" s="125">
        <f>R180</f>
        <v>0</v>
      </c>
      <c r="T179" s="126">
        <f>T180</f>
        <v>0</v>
      </c>
      <c r="AR179" s="120" t="s">
        <v>184</v>
      </c>
      <c r="AT179" s="127" t="s">
        <v>72</v>
      </c>
      <c r="AU179" s="127" t="s">
        <v>73</v>
      </c>
      <c r="AY179" s="120" t="s">
        <v>147</v>
      </c>
      <c r="BK179" s="128">
        <f>BK180</f>
        <v>0</v>
      </c>
    </row>
    <row r="180" spans="2:65" s="11" customFormat="1" ht="22.9" customHeight="1">
      <c r="B180" s="119"/>
      <c r="D180" s="120" t="s">
        <v>72</v>
      </c>
      <c r="E180" s="129" t="s">
        <v>1848</v>
      </c>
      <c r="F180" s="129" t="s">
        <v>1849</v>
      </c>
      <c r="I180" s="122"/>
      <c r="J180" s="130">
        <f>BK180</f>
        <v>0</v>
      </c>
      <c r="L180" s="119"/>
      <c r="M180" s="124"/>
      <c r="P180" s="125">
        <f>SUM(P181:P189)</f>
        <v>0</v>
      </c>
      <c r="R180" s="125">
        <f>SUM(R181:R189)</f>
        <v>0</v>
      </c>
      <c r="T180" s="126">
        <f>SUM(T181:T189)</f>
        <v>0</v>
      </c>
      <c r="AR180" s="120" t="s">
        <v>184</v>
      </c>
      <c r="AT180" s="127" t="s">
        <v>72</v>
      </c>
      <c r="AU180" s="127" t="s">
        <v>81</v>
      </c>
      <c r="AY180" s="120" t="s">
        <v>147</v>
      </c>
      <c r="BK180" s="128">
        <f>SUM(BK181:BK189)</f>
        <v>0</v>
      </c>
    </row>
    <row r="181" spans="2:65" s="1" customFormat="1" ht="16.5" customHeight="1">
      <c r="B181" s="31"/>
      <c r="C181" s="131" t="s">
        <v>205</v>
      </c>
      <c r="D181" s="131" t="s">
        <v>149</v>
      </c>
      <c r="E181" s="132" t="s">
        <v>1850</v>
      </c>
      <c r="F181" s="133" t="s">
        <v>1851</v>
      </c>
      <c r="G181" s="134" t="s">
        <v>439</v>
      </c>
      <c r="H181" s="135">
        <v>1</v>
      </c>
      <c r="I181" s="136"/>
      <c r="J181" s="137">
        <f>ROUND(I181*H181,2)</f>
        <v>0</v>
      </c>
      <c r="K181" s="133" t="s">
        <v>1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1852</v>
      </c>
      <c r="AT181" s="142" t="s">
        <v>149</v>
      </c>
      <c r="AU181" s="142" t="s">
        <v>83</v>
      </c>
      <c r="AY181" s="16" t="s">
        <v>147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1852</v>
      </c>
      <c r="BM181" s="142" t="s">
        <v>1853</v>
      </c>
    </row>
    <row r="182" spans="2:65" s="14" customFormat="1" ht="11.25">
      <c r="B182" s="159"/>
      <c r="D182" s="145" t="s">
        <v>156</v>
      </c>
      <c r="E182" s="160" t="s">
        <v>1</v>
      </c>
      <c r="F182" s="161" t="s">
        <v>1346</v>
      </c>
      <c r="H182" s="160" t="s">
        <v>1</v>
      </c>
      <c r="I182" s="162"/>
      <c r="L182" s="159"/>
      <c r="M182" s="163"/>
      <c r="T182" s="164"/>
      <c r="AT182" s="160" t="s">
        <v>156</v>
      </c>
      <c r="AU182" s="160" t="s">
        <v>83</v>
      </c>
      <c r="AV182" s="14" t="s">
        <v>81</v>
      </c>
      <c r="AW182" s="14" t="s">
        <v>30</v>
      </c>
      <c r="AX182" s="14" t="s">
        <v>73</v>
      </c>
      <c r="AY182" s="160" t="s">
        <v>147</v>
      </c>
    </row>
    <row r="183" spans="2:65" s="14" customFormat="1" ht="22.5">
      <c r="B183" s="159"/>
      <c r="D183" s="145" t="s">
        <v>156</v>
      </c>
      <c r="E183" s="160" t="s">
        <v>1</v>
      </c>
      <c r="F183" s="161" t="s">
        <v>1347</v>
      </c>
      <c r="H183" s="160" t="s">
        <v>1</v>
      </c>
      <c r="I183" s="162"/>
      <c r="L183" s="159"/>
      <c r="M183" s="163"/>
      <c r="T183" s="164"/>
      <c r="AT183" s="160" t="s">
        <v>156</v>
      </c>
      <c r="AU183" s="160" t="s">
        <v>83</v>
      </c>
      <c r="AV183" s="14" t="s">
        <v>81</v>
      </c>
      <c r="AW183" s="14" t="s">
        <v>30</v>
      </c>
      <c r="AX183" s="14" t="s">
        <v>73</v>
      </c>
      <c r="AY183" s="160" t="s">
        <v>147</v>
      </c>
    </row>
    <row r="184" spans="2:65" s="14" customFormat="1" ht="11.25">
      <c r="B184" s="159"/>
      <c r="D184" s="145" t="s">
        <v>156</v>
      </c>
      <c r="E184" s="160" t="s">
        <v>1</v>
      </c>
      <c r="F184" s="161" t="s">
        <v>1854</v>
      </c>
      <c r="H184" s="160" t="s">
        <v>1</v>
      </c>
      <c r="I184" s="162"/>
      <c r="L184" s="159"/>
      <c r="M184" s="163"/>
      <c r="T184" s="164"/>
      <c r="AT184" s="160" t="s">
        <v>156</v>
      </c>
      <c r="AU184" s="160" t="s">
        <v>83</v>
      </c>
      <c r="AV184" s="14" t="s">
        <v>81</v>
      </c>
      <c r="AW184" s="14" t="s">
        <v>30</v>
      </c>
      <c r="AX184" s="14" t="s">
        <v>73</v>
      </c>
      <c r="AY184" s="160" t="s">
        <v>147</v>
      </c>
    </row>
    <row r="185" spans="2:65" s="14" customFormat="1" ht="11.25">
      <c r="B185" s="159"/>
      <c r="D185" s="145" t="s">
        <v>156</v>
      </c>
      <c r="E185" s="160" t="s">
        <v>1</v>
      </c>
      <c r="F185" s="161" t="s">
        <v>1855</v>
      </c>
      <c r="H185" s="160" t="s">
        <v>1</v>
      </c>
      <c r="I185" s="162"/>
      <c r="L185" s="159"/>
      <c r="M185" s="163"/>
      <c r="T185" s="164"/>
      <c r="AT185" s="160" t="s">
        <v>156</v>
      </c>
      <c r="AU185" s="160" t="s">
        <v>83</v>
      </c>
      <c r="AV185" s="14" t="s">
        <v>81</v>
      </c>
      <c r="AW185" s="14" t="s">
        <v>30</v>
      </c>
      <c r="AX185" s="14" t="s">
        <v>73</v>
      </c>
      <c r="AY185" s="160" t="s">
        <v>147</v>
      </c>
    </row>
    <row r="186" spans="2:65" s="14" customFormat="1" ht="22.5">
      <c r="B186" s="159"/>
      <c r="D186" s="145" t="s">
        <v>156</v>
      </c>
      <c r="E186" s="160" t="s">
        <v>1</v>
      </c>
      <c r="F186" s="161" t="s">
        <v>1856</v>
      </c>
      <c r="H186" s="160" t="s">
        <v>1</v>
      </c>
      <c r="I186" s="162"/>
      <c r="L186" s="159"/>
      <c r="M186" s="163"/>
      <c r="T186" s="164"/>
      <c r="AT186" s="160" t="s">
        <v>156</v>
      </c>
      <c r="AU186" s="160" t="s">
        <v>83</v>
      </c>
      <c r="AV186" s="14" t="s">
        <v>81</v>
      </c>
      <c r="AW186" s="14" t="s">
        <v>30</v>
      </c>
      <c r="AX186" s="14" t="s">
        <v>73</v>
      </c>
      <c r="AY186" s="160" t="s">
        <v>147</v>
      </c>
    </row>
    <row r="187" spans="2:65" s="14" customFormat="1" ht="22.5">
      <c r="B187" s="159"/>
      <c r="D187" s="145" t="s">
        <v>156</v>
      </c>
      <c r="E187" s="160" t="s">
        <v>1</v>
      </c>
      <c r="F187" s="161" t="s">
        <v>1857</v>
      </c>
      <c r="H187" s="160" t="s">
        <v>1</v>
      </c>
      <c r="I187" s="162"/>
      <c r="L187" s="159"/>
      <c r="M187" s="163"/>
      <c r="T187" s="164"/>
      <c r="AT187" s="160" t="s">
        <v>156</v>
      </c>
      <c r="AU187" s="160" t="s">
        <v>83</v>
      </c>
      <c r="AV187" s="14" t="s">
        <v>81</v>
      </c>
      <c r="AW187" s="14" t="s">
        <v>30</v>
      </c>
      <c r="AX187" s="14" t="s">
        <v>73</v>
      </c>
      <c r="AY187" s="160" t="s">
        <v>147</v>
      </c>
    </row>
    <row r="188" spans="2:65" s="14" customFormat="1" ht="22.5">
      <c r="B188" s="159"/>
      <c r="D188" s="145" t="s">
        <v>156</v>
      </c>
      <c r="E188" s="160" t="s">
        <v>1</v>
      </c>
      <c r="F188" s="161" t="s">
        <v>1858</v>
      </c>
      <c r="H188" s="160" t="s">
        <v>1</v>
      </c>
      <c r="I188" s="162"/>
      <c r="L188" s="159"/>
      <c r="M188" s="163"/>
      <c r="T188" s="164"/>
      <c r="AT188" s="160" t="s">
        <v>156</v>
      </c>
      <c r="AU188" s="160" t="s">
        <v>83</v>
      </c>
      <c r="AV188" s="14" t="s">
        <v>81</v>
      </c>
      <c r="AW188" s="14" t="s">
        <v>30</v>
      </c>
      <c r="AX188" s="14" t="s">
        <v>73</v>
      </c>
      <c r="AY188" s="160" t="s">
        <v>147</v>
      </c>
    </row>
    <row r="189" spans="2:65" s="12" customFormat="1" ht="11.25">
      <c r="B189" s="144"/>
      <c r="D189" s="145" t="s">
        <v>156</v>
      </c>
      <c r="E189" s="146" t="s">
        <v>1</v>
      </c>
      <c r="F189" s="147" t="s">
        <v>81</v>
      </c>
      <c r="H189" s="148">
        <v>1</v>
      </c>
      <c r="I189" s="149"/>
      <c r="L189" s="144"/>
      <c r="M189" s="180"/>
      <c r="N189" s="181"/>
      <c r="O189" s="181"/>
      <c r="P189" s="181"/>
      <c r="Q189" s="181"/>
      <c r="R189" s="181"/>
      <c r="S189" s="181"/>
      <c r="T189" s="182"/>
      <c r="AT189" s="146" t="s">
        <v>156</v>
      </c>
      <c r="AU189" s="146" t="s">
        <v>83</v>
      </c>
      <c r="AV189" s="12" t="s">
        <v>83</v>
      </c>
      <c r="AW189" s="12" t="s">
        <v>30</v>
      </c>
      <c r="AX189" s="12" t="s">
        <v>81</v>
      </c>
      <c r="AY189" s="146" t="s">
        <v>147</v>
      </c>
    </row>
    <row r="190" spans="2:65" s="1" customFormat="1" ht="6.95" customHeight="1">
      <c r="B190" s="43"/>
      <c r="C190" s="44"/>
      <c r="D190" s="44"/>
      <c r="E190" s="44"/>
      <c r="F190" s="44"/>
      <c r="G190" s="44"/>
      <c r="H190" s="44"/>
      <c r="I190" s="44"/>
      <c r="J190" s="44"/>
      <c r="K190" s="44"/>
      <c r="L190" s="31"/>
    </row>
  </sheetData>
  <sheetProtection algorithmName="SHA-512" hashValue="hEWEN7Hw+ekJFldSLXkLQdug1kbwDCRGp2TU/PqmS79gpgrdruVTDyP1DA3lWyovqK1t9ydFMwjlpUMHhG0qyQ==" saltValue="HrS9cPM9hcuij7HdpfjMZ/CHwjT/M0SzLebWw82ck/3yhMviqtfPO5hCu8mBks//ERDFQT/BrNLwfoS6Bv1obg==" spinCount="100000" sheet="1" objects="1" scenarios="1" formatColumns="0" formatRows="0" autoFilter="0"/>
  <autoFilter ref="C121:K189" xr:uid="{00000000-0009-0000-0000-00000C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119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ROUND((SUM(BE123:BE330)),  2)</f>
        <v>0</v>
      </c>
      <c r="I33" s="91">
        <v>0.21</v>
      </c>
      <c r="J33" s="90">
        <f>ROUND(((SUM(BE123:BE330))*I33),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ROUND((SUM(BF123:BF330)),  2)</f>
        <v>0</v>
      </c>
      <c r="I34" s="91">
        <v>0.12</v>
      </c>
      <c r="J34" s="90">
        <f>ROUND(((SUM(BF123:BF330))*I34),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ROUND((SUM(BG123:BG330)),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ROUND((SUM(BH123:BH330)),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ROUND((SUM(BI123:BI330)),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01.1 - Vodovod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J123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127</v>
      </c>
      <c r="E99" s="109"/>
      <c r="F99" s="109"/>
      <c r="G99" s="109"/>
      <c r="H99" s="109"/>
      <c r="I99" s="109"/>
      <c r="J99" s="110">
        <f>J178</f>
        <v>0</v>
      </c>
      <c r="L99" s="107"/>
    </row>
    <row r="100" spans="2:12" s="9" customFormat="1" ht="19.899999999999999" customHeight="1">
      <c r="B100" s="107"/>
      <c r="D100" s="108" t="s">
        <v>128</v>
      </c>
      <c r="E100" s="109"/>
      <c r="F100" s="109"/>
      <c r="G100" s="109"/>
      <c r="H100" s="109"/>
      <c r="I100" s="109"/>
      <c r="J100" s="110">
        <f>J185</f>
        <v>0</v>
      </c>
      <c r="L100" s="107"/>
    </row>
    <row r="101" spans="2:12" s="9" customFormat="1" ht="19.899999999999999" customHeight="1">
      <c r="B101" s="107"/>
      <c r="D101" s="108" t="s">
        <v>129</v>
      </c>
      <c r="E101" s="109"/>
      <c r="F101" s="109"/>
      <c r="G101" s="109"/>
      <c r="H101" s="109"/>
      <c r="I101" s="109"/>
      <c r="J101" s="110">
        <f>J314</f>
        <v>0</v>
      </c>
      <c r="L101" s="107"/>
    </row>
    <row r="102" spans="2:12" s="9" customFormat="1" ht="19.899999999999999" customHeight="1">
      <c r="B102" s="107"/>
      <c r="D102" s="108" t="s">
        <v>130</v>
      </c>
      <c r="E102" s="109"/>
      <c r="F102" s="109"/>
      <c r="G102" s="109"/>
      <c r="H102" s="109"/>
      <c r="I102" s="109"/>
      <c r="J102" s="110">
        <f>J321</f>
        <v>0</v>
      </c>
      <c r="L102" s="107"/>
    </row>
    <row r="103" spans="2:12" s="9" customFormat="1" ht="19.899999999999999" customHeight="1">
      <c r="B103" s="107"/>
      <c r="D103" s="108" t="s">
        <v>131</v>
      </c>
      <c r="E103" s="109"/>
      <c r="F103" s="109"/>
      <c r="G103" s="109"/>
      <c r="H103" s="109"/>
      <c r="I103" s="109"/>
      <c r="J103" s="110">
        <f>J329</f>
        <v>0</v>
      </c>
      <c r="L103" s="107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132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21" t="str">
        <f>E7</f>
        <v>Tábor, Mostecká - Rekonstrukce vodovodu a kanalizace</v>
      </c>
      <c r="F113" s="222"/>
      <c r="G113" s="222"/>
      <c r="H113" s="222"/>
      <c r="L113" s="31"/>
    </row>
    <row r="114" spans="2:65" s="1" customFormat="1" ht="12" customHeight="1">
      <c r="B114" s="31"/>
      <c r="C114" s="26" t="s">
        <v>118</v>
      </c>
      <c r="L114" s="31"/>
    </row>
    <row r="115" spans="2:65" s="1" customFormat="1" ht="16.5" customHeight="1">
      <c r="B115" s="31"/>
      <c r="E115" s="187" t="str">
        <f>E9</f>
        <v>SO 01.1 - Vodovod</v>
      </c>
      <c r="F115" s="223"/>
      <c r="G115" s="223"/>
      <c r="H115" s="223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 xml:space="preserve"> </v>
      </c>
      <c r="I117" s="26" t="s">
        <v>22</v>
      </c>
      <c r="J117" s="51" t="str">
        <f>IF(J12="","",J12)</f>
        <v>2. 11. 2024</v>
      </c>
      <c r="L117" s="31"/>
    </row>
    <row r="118" spans="2:65" s="1" customFormat="1" ht="6.95" customHeight="1">
      <c r="B118" s="31"/>
      <c r="L118" s="31"/>
    </row>
    <row r="119" spans="2:65" s="1" customFormat="1" ht="15.2" customHeight="1">
      <c r="B119" s="31"/>
      <c r="C119" s="26" t="s">
        <v>24</v>
      </c>
      <c r="F119" s="24" t="str">
        <f>E15</f>
        <v xml:space="preserve"> </v>
      </c>
      <c r="I119" s="26" t="s">
        <v>29</v>
      </c>
      <c r="J119" s="29" t="str">
        <f>E21</f>
        <v xml:space="preserve"> </v>
      </c>
      <c r="L119" s="31"/>
    </row>
    <row r="120" spans="2:65" s="1" customFormat="1" ht="15.2" customHeight="1">
      <c r="B120" s="31"/>
      <c r="C120" s="26" t="s">
        <v>27</v>
      </c>
      <c r="F120" s="24" t="str">
        <f>IF(E18="","",E18)</f>
        <v>Vyplň údaj</v>
      </c>
      <c r="I120" s="26" t="s">
        <v>31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133</v>
      </c>
      <c r="D122" s="113" t="s">
        <v>58</v>
      </c>
      <c r="E122" s="113" t="s">
        <v>54</v>
      </c>
      <c r="F122" s="113" t="s">
        <v>55</v>
      </c>
      <c r="G122" s="113" t="s">
        <v>134</v>
      </c>
      <c r="H122" s="113" t="s">
        <v>135</v>
      </c>
      <c r="I122" s="113" t="s">
        <v>136</v>
      </c>
      <c r="J122" s="113" t="s">
        <v>122</v>
      </c>
      <c r="K122" s="114" t="s">
        <v>137</v>
      </c>
      <c r="L122" s="111"/>
      <c r="M122" s="58" t="s">
        <v>1</v>
      </c>
      <c r="N122" s="59" t="s">
        <v>37</v>
      </c>
      <c r="O122" s="59" t="s">
        <v>138</v>
      </c>
      <c r="P122" s="59" t="s">
        <v>139</v>
      </c>
      <c r="Q122" s="59" t="s">
        <v>140</v>
      </c>
      <c r="R122" s="59" t="s">
        <v>141</v>
      </c>
      <c r="S122" s="59" t="s">
        <v>142</v>
      </c>
      <c r="T122" s="60" t="s">
        <v>143</v>
      </c>
    </row>
    <row r="123" spans="2:65" s="1" customFormat="1" ht="22.9" customHeight="1">
      <c r="B123" s="31"/>
      <c r="C123" s="63" t="s">
        <v>144</v>
      </c>
      <c r="J123" s="115">
        <f>BK123</f>
        <v>0</v>
      </c>
      <c r="L123" s="31"/>
      <c r="M123" s="61"/>
      <c r="N123" s="52"/>
      <c r="O123" s="52"/>
      <c r="P123" s="116">
        <f>P124</f>
        <v>0</v>
      </c>
      <c r="Q123" s="52"/>
      <c r="R123" s="116">
        <f>R124</f>
        <v>2.9944375599999997</v>
      </c>
      <c r="S123" s="52"/>
      <c r="T123" s="117">
        <f>T124</f>
        <v>8.7119999999999997</v>
      </c>
      <c r="AT123" s="16" t="s">
        <v>72</v>
      </c>
      <c r="AU123" s="16" t="s">
        <v>124</v>
      </c>
      <c r="BK123" s="118">
        <f>BK124</f>
        <v>0</v>
      </c>
    </row>
    <row r="124" spans="2:65" s="11" customFormat="1" ht="25.9" customHeight="1">
      <c r="B124" s="119"/>
      <c r="D124" s="120" t="s">
        <v>72</v>
      </c>
      <c r="E124" s="121" t="s">
        <v>145</v>
      </c>
      <c r="F124" s="121" t="s">
        <v>146</v>
      </c>
      <c r="I124" s="122"/>
      <c r="J124" s="123">
        <f>BK124</f>
        <v>0</v>
      </c>
      <c r="L124" s="119"/>
      <c r="M124" s="124"/>
      <c r="P124" s="125">
        <f>P125+P178+P185+P314+P321+P329</f>
        <v>0</v>
      </c>
      <c r="R124" s="125">
        <f>R125+R178+R185+R314+R321+R329</f>
        <v>2.9944375599999997</v>
      </c>
      <c r="T124" s="126">
        <f>T125+T178+T185+T314+T321+T329</f>
        <v>8.7119999999999997</v>
      </c>
      <c r="AR124" s="120" t="s">
        <v>81</v>
      </c>
      <c r="AT124" s="127" t="s">
        <v>72</v>
      </c>
      <c r="AU124" s="127" t="s">
        <v>73</v>
      </c>
      <c r="AY124" s="120" t="s">
        <v>147</v>
      </c>
      <c r="BK124" s="128">
        <f>BK125+BK178+BK185+BK314+BK321+BK329</f>
        <v>0</v>
      </c>
    </row>
    <row r="125" spans="2:65" s="11" customFormat="1" ht="22.9" customHeight="1">
      <c r="B125" s="119"/>
      <c r="D125" s="120" t="s">
        <v>72</v>
      </c>
      <c r="E125" s="129" t="s">
        <v>81</v>
      </c>
      <c r="F125" s="129" t="s">
        <v>148</v>
      </c>
      <c r="I125" s="122"/>
      <c r="J125" s="130">
        <f>BK125</f>
        <v>0</v>
      </c>
      <c r="L125" s="119"/>
      <c r="M125" s="124"/>
      <c r="P125" s="125">
        <f>SUM(P126:P177)</f>
        <v>0</v>
      </c>
      <c r="R125" s="125">
        <f>SUM(R126:R177)</f>
        <v>1.0077585600000001</v>
      </c>
      <c r="T125" s="126">
        <f>SUM(T126:T177)</f>
        <v>0</v>
      </c>
      <c r="AR125" s="120" t="s">
        <v>81</v>
      </c>
      <c r="AT125" s="127" t="s">
        <v>72</v>
      </c>
      <c r="AU125" s="127" t="s">
        <v>81</v>
      </c>
      <c r="AY125" s="120" t="s">
        <v>147</v>
      </c>
      <c r="BK125" s="128">
        <f>SUM(BK126:BK177)</f>
        <v>0</v>
      </c>
    </row>
    <row r="126" spans="2:65" s="1" customFormat="1" ht="16.5" customHeight="1">
      <c r="B126" s="31"/>
      <c r="C126" s="131" t="s">
        <v>81</v>
      </c>
      <c r="D126" s="131" t="s">
        <v>149</v>
      </c>
      <c r="E126" s="132" t="s">
        <v>150</v>
      </c>
      <c r="F126" s="133" t="s">
        <v>151</v>
      </c>
      <c r="G126" s="134" t="s">
        <v>152</v>
      </c>
      <c r="H126" s="135">
        <v>2.2000000000000002</v>
      </c>
      <c r="I126" s="136"/>
      <c r="J126" s="137">
        <f>ROUND(I126*H126,2)</f>
        <v>0</v>
      </c>
      <c r="K126" s="133" t="s">
        <v>153</v>
      </c>
      <c r="L126" s="31"/>
      <c r="M126" s="138" t="s">
        <v>1</v>
      </c>
      <c r="N126" s="139" t="s">
        <v>38</v>
      </c>
      <c r="P126" s="140">
        <f>O126*H126</f>
        <v>0</v>
      </c>
      <c r="Q126" s="140">
        <v>3.6900000000000002E-2</v>
      </c>
      <c r="R126" s="140">
        <f>Q126*H126</f>
        <v>8.1180000000000016E-2</v>
      </c>
      <c r="S126" s="140">
        <v>0</v>
      </c>
      <c r="T126" s="141">
        <f>S126*H126</f>
        <v>0</v>
      </c>
      <c r="AR126" s="142" t="s">
        <v>154</v>
      </c>
      <c r="AT126" s="142" t="s">
        <v>149</v>
      </c>
      <c r="AU126" s="142" t="s">
        <v>83</v>
      </c>
      <c r="AY126" s="16" t="s">
        <v>147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81</v>
      </c>
      <c r="BK126" s="143">
        <f>ROUND(I126*H126,2)</f>
        <v>0</v>
      </c>
      <c r="BL126" s="16" t="s">
        <v>154</v>
      </c>
      <c r="BM126" s="142" t="s">
        <v>155</v>
      </c>
    </row>
    <row r="127" spans="2:65" s="12" customFormat="1" ht="11.25">
      <c r="B127" s="144"/>
      <c r="D127" s="145" t="s">
        <v>156</v>
      </c>
      <c r="E127" s="146" t="s">
        <v>1</v>
      </c>
      <c r="F127" s="147" t="s">
        <v>157</v>
      </c>
      <c r="H127" s="148">
        <v>2.2000000000000002</v>
      </c>
      <c r="I127" s="149"/>
      <c r="L127" s="144"/>
      <c r="M127" s="150"/>
      <c r="T127" s="151"/>
      <c r="AT127" s="146" t="s">
        <v>156</v>
      </c>
      <c r="AU127" s="146" t="s">
        <v>83</v>
      </c>
      <c r="AV127" s="12" t="s">
        <v>83</v>
      </c>
      <c r="AW127" s="12" t="s">
        <v>30</v>
      </c>
      <c r="AX127" s="12" t="s">
        <v>81</v>
      </c>
      <c r="AY127" s="146" t="s">
        <v>147</v>
      </c>
    </row>
    <row r="128" spans="2:65" s="1" customFormat="1" ht="24.2" customHeight="1">
      <c r="B128" s="31"/>
      <c r="C128" s="131" t="s">
        <v>83</v>
      </c>
      <c r="D128" s="131" t="s">
        <v>149</v>
      </c>
      <c r="E128" s="132" t="s">
        <v>158</v>
      </c>
      <c r="F128" s="133" t="s">
        <v>159</v>
      </c>
      <c r="G128" s="134" t="s">
        <v>152</v>
      </c>
      <c r="H128" s="135">
        <v>12.1</v>
      </c>
      <c r="I128" s="136"/>
      <c r="J128" s="137">
        <f>ROUND(I128*H128,2)</f>
        <v>0</v>
      </c>
      <c r="K128" s="133" t="s">
        <v>153</v>
      </c>
      <c r="L128" s="31"/>
      <c r="M128" s="138" t="s">
        <v>1</v>
      </c>
      <c r="N128" s="139" t="s">
        <v>38</v>
      </c>
      <c r="P128" s="140">
        <f>O128*H128</f>
        <v>0</v>
      </c>
      <c r="Q128" s="140">
        <v>3.6900000000000002E-2</v>
      </c>
      <c r="R128" s="140">
        <f>Q128*H128</f>
        <v>0.44649</v>
      </c>
      <c r="S128" s="140">
        <v>0</v>
      </c>
      <c r="T128" s="141">
        <f>S128*H128</f>
        <v>0</v>
      </c>
      <c r="AR128" s="142" t="s">
        <v>154</v>
      </c>
      <c r="AT128" s="142" t="s">
        <v>149</v>
      </c>
      <c r="AU128" s="142" t="s">
        <v>83</v>
      </c>
      <c r="AY128" s="16" t="s">
        <v>147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81</v>
      </c>
      <c r="BK128" s="143">
        <f>ROUND(I128*H128,2)</f>
        <v>0</v>
      </c>
      <c r="BL128" s="16" t="s">
        <v>154</v>
      </c>
      <c r="BM128" s="142" t="s">
        <v>160</v>
      </c>
    </row>
    <row r="129" spans="2:65" s="12" customFormat="1" ht="11.25">
      <c r="B129" s="144"/>
      <c r="D129" s="145" t="s">
        <v>156</v>
      </c>
      <c r="E129" s="146" t="s">
        <v>1</v>
      </c>
      <c r="F129" s="147" t="s">
        <v>161</v>
      </c>
      <c r="H129" s="148">
        <v>1.1000000000000001</v>
      </c>
      <c r="I129" s="149"/>
      <c r="L129" s="144"/>
      <c r="M129" s="150"/>
      <c r="T129" s="151"/>
      <c r="AT129" s="146" t="s">
        <v>156</v>
      </c>
      <c r="AU129" s="146" t="s">
        <v>83</v>
      </c>
      <c r="AV129" s="12" t="s">
        <v>83</v>
      </c>
      <c r="AW129" s="12" t="s">
        <v>30</v>
      </c>
      <c r="AX129" s="12" t="s">
        <v>73</v>
      </c>
      <c r="AY129" s="146" t="s">
        <v>147</v>
      </c>
    </row>
    <row r="130" spans="2:65" s="12" customFormat="1" ht="11.25">
      <c r="B130" s="144"/>
      <c r="D130" s="145" t="s">
        <v>156</v>
      </c>
      <c r="E130" s="146" t="s">
        <v>1</v>
      </c>
      <c r="F130" s="147" t="s">
        <v>162</v>
      </c>
      <c r="H130" s="148">
        <v>1.1000000000000001</v>
      </c>
      <c r="I130" s="149"/>
      <c r="L130" s="144"/>
      <c r="M130" s="150"/>
      <c r="T130" s="151"/>
      <c r="AT130" s="146" t="s">
        <v>156</v>
      </c>
      <c r="AU130" s="146" t="s">
        <v>83</v>
      </c>
      <c r="AV130" s="12" t="s">
        <v>83</v>
      </c>
      <c r="AW130" s="12" t="s">
        <v>30</v>
      </c>
      <c r="AX130" s="12" t="s">
        <v>73</v>
      </c>
      <c r="AY130" s="146" t="s">
        <v>147</v>
      </c>
    </row>
    <row r="131" spans="2:65" s="12" customFormat="1" ht="11.25">
      <c r="B131" s="144"/>
      <c r="D131" s="145" t="s">
        <v>156</v>
      </c>
      <c r="E131" s="146" t="s">
        <v>1</v>
      </c>
      <c r="F131" s="147" t="s">
        <v>163</v>
      </c>
      <c r="H131" s="148">
        <v>2.2000000000000002</v>
      </c>
      <c r="I131" s="149"/>
      <c r="L131" s="144"/>
      <c r="M131" s="150"/>
      <c r="T131" s="151"/>
      <c r="AT131" s="146" t="s">
        <v>156</v>
      </c>
      <c r="AU131" s="146" t="s">
        <v>83</v>
      </c>
      <c r="AV131" s="12" t="s">
        <v>83</v>
      </c>
      <c r="AW131" s="12" t="s">
        <v>30</v>
      </c>
      <c r="AX131" s="12" t="s">
        <v>73</v>
      </c>
      <c r="AY131" s="146" t="s">
        <v>147</v>
      </c>
    </row>
    <row r="132" spans="2:65" s="12" customFormat="1" ht="11.25">
      <c r="B132" s="144"/>
      <c r="D132" s="145" t="s">
        <v>156</v>
      </c>
      <c r="E132" s="146" t="s">
        <v>1</v>
      </c>
      <c r="F132" s="147" t="s">
        <v>164</v>
      </c>
      <c r="H132" s="148">
        <v>6.6</v>
      </c>
      <c r="I132" s="149"/>
      <c r="L132" s="144"/>
      <c r="M132" s="150"/>
      <c r="T132" s="151"/>
      <c r="AT132" s="146" t="s">
        <v>156</v>
      </c>
      <c r="AU132" s="146" t="s">
        <v>83</v>
      </c>
      <c r="AV132" s="12" t="s">
        <v>83</v>
      </c>
      <c r="AW132" s="12" t="s">
        <v>30</v>
      </c>
      <c r="AX132" s="12" t="s">
        <v>73</v>
      </c>
      <c r="AY132" s="146" t="s">
        <v>147</v>
      </c>
    </row>
    <row r="133" spans="2:65" s="12" customFormat="1" ht="11.25">
      <c r="B133" s="144"/>
      <c r="D133" s="145" t="s">
        <v>156</v>
      </c>
      <c r="E133" s="146" t="s">
        <v>1</v>
      </c>
      <c r="F133" s="147" t="s">
        <v>165</v>
      </c>
      <c r="H133" s="148">
        <v>1.1000000000000001</v>
      </c>
      <c r="I133" s="149"/>
      <c r="L133" s="144"/>
      <c r="M133" s="150"/>
      <c r="T133" s="151"/>
      <c r="AT133" s="146" t="s">
        <v>156</v>
      </c>
      <c r="AU133" s="146" t="s">
        <v>83</v>
      </c>
      <c r="AV133" s="12" t="s">
        <v>83</v>
      </c>
      <c r="AW133" s="12" t="s">
        <v>30</v>
      </c>
      <c r="AX133" s="12" t="s">
        <v>73</v>
      </c>
      <c r="AY133" s="146" t="s">
        <v>147</v>
      </c>
    </row>
    <row r="134" spans="2:65" s="13" customFormat="1" ht="11.25">
      <c r="B134" s="152"/>
      <c r="D134" s="145" t="s">
        <v>156</v>
      </c>
      <c r="E134" s="153" t="s">
        <v>1</v>
      </c>
      <c r="F134" s="154" t="s">
        <v>166</v>
      </c>
      <c r="H134" s="155">
        <v>12.1</v>
      </c>
      <c r="I134" s="156"/>
      <c r="L134" s="152"/>
      <c r="M134" s="157"/>
      <c r="T134" s="158"/>
      <c r="AT134" s="153" t="s">
        <v>156</v>
      </c>
      <c r="AU134" s="153" t="s">
        <v>83</v>
      </c>
      <c r="AV134" s="13" t="s">
        <v>154</v>
      </c>
      <c r="AW134" s="13" t="s">
        <v>30</v>
      </c>
      <c r="AX134" s="13" t="s">
        <v>81</v>
      </c>
      <c r="AY134" s="153" t="s">
        <v>147</v>
      </c>
    </row>
    <row r="135" spans="2:65" s="1" customFormat="1" ht="33" customHeight="1">
      <c r="B135" s="31"/>
      <c r="C135" s="131" t="s">
        <v>167</v>
      </c>
      <c r="D135" s="131" t="s">
        <v>149</v>
      </c>
      <c r="E135" s="132" t="s">
        <v>168</v>
      </c>
      <c r="F135" s="133" t="s">
        <v>169</v>
      </c>
      <c r="G135" s="134" t="s">
        <v>170</v>
      </c>
      <c r="H135" s="135">
        <v>254.73</v>
      </c>
      <c r="I135" s="136"/>
      <c r="J135" s="137">
        <f>ROUND(I135*H135,2)</f>
        <v>0</v>
      </c>
      <c r="K135" s="133" t="s">
        <v>153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154</v>
      </c>
      <c r="AT135" s="142" t="s">
        <v>149</v>
      </c>
      <c r="AU135" s="142" t="s">
        <v>83</v>
      </c>
      <c r="AY135" s="16" t="s">
        <v>147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154</v>
      </c>
      <c r="BM135" s="142" t="s">
        <v>171</v>
      </c>
    </row>
    <row r="136" spans="2:65" s="12" customFormat="1" ht="22.5">
      <c r="B136" s="144"/>
      <c r="D136" s="145" t="s">
        <v>156</v>
      </c>
      <c r="E136" s="146" t="s">
        <v>1</v>
      </c>
      <c r="F136" s="147" t="s">
        <v>172</v>
      </c>
      <c r="H136" s="148">
        <v>92.48</v>
      </c>
      <c r="I136" s="149"/>
      <c r="L136" s="144"/>
      <c r="M136" s="150"/>
      <c r="T136" s="151"/>
      <c r="AT136" s="146" t="s">
        <v>156</v>
      </c>
      <c r="AU136" s="146" t="s">
        <v>83</v>
      </c>
      <c r="AV136" s="12" t="s">
        <v>83</v>
      </c>
      <c r="AW136" s="12" t="s">
        <v>30</v>
      </c>
      <c r="AX136" s="12" t="s">
        <v>73</v>
      </c>
      <c r="AY136" s="146" t="s">
        <v>147</v>
      </c>
    </row>
    <row r="137" spans="2:65" s="12" customFormat="1" ht="11.25">
      <c r="B137" s="144"/>
      <c r="D137" s="145" t="s">
        <v>156</v>
      </c>
      <c r="E137" s="146" t="s">
        <v>1</v>
      </c>
      <c r="F137" s="147" t="s">
        <v>173</v>
      </c>
      <c r="H137" s="148">
        <v>162.25</v>
      </c>
      <c r="I137" s="149"/>
      <c r="L137" s="144"/>
      <c r="M137" s="150"/>
      <c r="T137" s="151"/>
      <c r="AT137" s="146" t="s">
        <v>156</v>
      </c>
      <c r="AU137" s="146" t="s">
        <v>83</v>
      </c>
      <c r="AV137" s="12" t="s">
        <v>83</v>
      </c>
      <c r="AW137" s="12" t="s">
        <v>30</v>
      </c>
      <c r="AX137" s="12" t="s">
        <v>73</v>
      </c>
      <c r="AY137" s="146" t="s">
        <v>147</v>
      </c>
    </row>
    <row r="138" spans="2:65" s="13" customFormat="1" ht="11.25">
      <c r="B138" s="152"/>
      <c r="D138" s="145" t="s">
        <v>156</v>
      </c>
      <c r="E138" s="153" t="s">
        <v>1</v>
      </c>
      <c r="F138" s="154" t="s">
        <v>166</v>
      </c>
      <c r="H138" s="155">
        <v>254.73000000000002</v>
      </c>
      <c r="I138" s="156"/>
      <c r="L138" s="152"/>
      <c r="M138" s="157"/>
      <c r="T138" s="158"/>
      <c r="AT138" s="153" t="s">
        <v>156</v>
      </c>
      <c r="AU138" s="153" t="s">
        <v>83</v>
      </c>
      <c r="AV138" s="13" t="s">
        <v>154</v>
      </c>
      <c r="AW138" s="13" t="s">
        <v>30</v>
      </c>
      <c r="AX138" s="13" t="s">
        <v>81</v>
      </c>
      <c r="AY138" s="153" t="s">
        <v>147</v>
      </c>
    </row>
    <row r="139" spans="2:65" s="1" customFormat="1" ht="24.2" customHeight="1">
      <c r="B139" s="31"/>
      <c r="C139" s="131" t="s">
        <v>154</v>
      </c>
      <c r="D139" s="131" t="s">
        <v>149</v>
      </c>
      <c r="E139" s="132" t="s">
        <v>174</v>
      </c>
      <c r="F139" s="133" t="s">
        <v>175</v>
      </c>
      <c r="G139" s="134" t="s">
        <v>170</v>
      </c>
      <c r="H139" s="135">
        <v>10</v>
      </c>
      <c r="I139" s="136"/>
      <c r="J139" s="137">
        <f>ROUND(I139*H139,2)</f>
        <v>0</v>
      </c>
      <c r="K139" s="133" t="s">
        <v>153</v>
      </c>
      <c r="L139" s="31"/>
      <c r="M139" s="138" t="s">
        <v>1</v>
      </c>
      <c r="N139" s="139" t="s">
        <v>38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154</v>
      </c>
      <c r="AT139" s="142" t="s">
        <v>149</v>
      </c>
      <c r="AU139" s="142" t="s">
        <v>83</v>
      </c>
      <c r="AY139" s="16" t="s">
        <v>147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81</v>
      </c>
      <c r="BK139" s="143">
        <f>ROUND(I139*H139,2)</f>
        <v>0</v>
      </c>
      <c r="BL139" s="16" t="s">
        <v>154</v>
      </c>
      <c r="BM139" s="142" t="s">
        <v>176</v>
      </c>
    </row>
    <row r="140" spans="2:65" s="12" customFormat="1" ht="11.25">
      <c r="B140" s="144"/>
      <c r="D140" s="145" t="s">
        <v>156</v>
      </c>
      <c r="E140" s="146" t="s">
        <v>1</v>
      </c>
      <c r="F140" s="147" t="s">
        <v>177</v>
      </c>
      <c r="H140" s="148">
        <v>1</v>
      </c>
      <c r="I140" s="149"/>
      <c r="L140" s="144"/>
      <c r="M140" s="150"/>
      <c r="T140" s="151"/>
      <c r="AT140" s="146" t="s">
        <v>156</v>
      </c>
      <c r="AU140" s="146" t="s">
        <v>83</v>
      </c>
      <c r="AV140" s="12" t="s">
        <v>83</v>
      </c>
      <c r="AW140" s="12" t="s">
        <v>30</v>
      </c>
      <c r="AX140" s="12" t="s">
        <v>73</v>
      </c>
      <c r="AY140" s="146" t="s">
        <v>147</v>
      </c>
    </row>
    <row r="141" spans="2:65" s="12" customFormat="1" ht="11.25">
      <c r="B141" s="144"/>
      <c r="D141" s="145" t="s">
        <v>156</v>
      </c>
      <c r="E141" s="146" t="s">
        <v>1</v>
      </c>
      <c r="F141" s="147" t="s">
        <v>178</v>
      </c>
      <c r="H141" s="148">
        <v>1.1000000000000001</v>
      </c>
      <c r="I141" s="149"/>
      <c r="L141" s="144"/>
      <c r="M141" s="150"/>
      <c r="T141" s="151"/>
      <c r="AT141" s="146" t="s">
        <v>156</v>
      </c>
      <c r="AU141" s="146" t="s">
        <v>83</v>
      </c>
      <c r="AV141" s="12" t="s">
        <v>83</v>
      </c>
      <c r="AW141" s="12" t="s">
        <v>30</v>
      </c>
      <c r="AX141" s="12" t="s">
        <v>73</v>
      </c>
      <c r="AY141" s="146" t="s">
        <v>147</v>
      </c>
    </row>
    <row r="142" spans="2:65" s="12" customFormat="1" ht="11.25">
      <c r="B142" s="144"/>
      <c r="D142" s="145" t="s">
        <v>156</v>
      </c>
      <c r="E142" s="146" t="s">
        <v>1</v>
      </c>
      <c r="F142" s="147" t="s">
        <v>179</v>
      </c>
      <c r="H142" s="148">
        <v>1.1000000000000001</v>
      </c>
      <c r="I142" s="149"/>
      <c r="L142" s="144"/>
      <c r="M142" s="150"/>
      <c r="T142" s="151"/>
      <c r="AT142" s="146" t="s">
        <v>156</v>
      </c>
      <c r="AU142" s="146" t="s">
        <v>83</v>
      </c>
      <c r="AV142" s="12" t="s">
        <v>83</v>
      </c>
      <c r="AW142" s="12" t="s">
        <v>30</v>
      </c>
      <c r="AX142" s="12" t="s">
        <v>73</v>
      </c>
      <c r="AY142" s="146" t="s">
        <v>147</v>
      </c>
    </row>
    <row r="143" spans="2:65" s="12" customFormat="1" ht="11.25">
      <c r="B143" s="144"/>
      <c r="D143" s="145" t="s">
        <v>156</v>
      </c>
      <c r="E143" s="146" t="s">
        <v>1</v>
      </c>
      <c r="F143" s="147" t="s">
        <v>180</v>
      </c>
      <c r="H143" s="148">
        <v>2.2000000000000002</v>
      </c>
      <c r="I143" s="149"/>
      <c r="L143" s="144"/>
      <c r="M143" s="150"/>
      <c r="T143" s="151"/>
      <c r="AT143" s="146" t="s">
        <v>156</v>
      </c>
      <c r="AU143" s="146" t="s">
        <v>83</v>
      </c>
      <c r="AV143" s="12" t="s">
        <v>83</v>
      </c>
      <c r="AW143" s="12" t="s">
        <v>30</v>
      </c>
      <c r="AX143" s="12" t="s">
        <v>73</v>
      </c>
      <c r="AY143" s="146" t="s">
        <v>147</v>
      </c>
    </row>
    <row r="144" spans="2:65" s="12" customFormat="1" ht="11.25">
      <c r="B144" s="144"/>
      <c r="D144" s="145" t="s">
        <v>156</v>
      </c>
      <c r="E144" s="146" t="s">
        <v>1</v>
      </c>
      <c r="F144" s="147" t="s">
        <v>181</v>
      </c>
      <c r="H144" s="148">
        <v>2</v>
      </c>
      <c r="I144" s="149"/>
      <c r="L144" s="144"/>
      <c r="M144" s="150"/>
      <c r="T144" s="151"/>
      <c r="AT144" s="146" t="s">
        <v>156</v>
      </c>
      <c r="AU144" s="146" t="s">
        <v>83</v>
      </c>
      <c r="AV144" s="12" t="s">
        <v>83</v>
      </c>
      <c r="AW144" s="12" t="s">
        <v>30</v>
      </c>
      <c r="AX144" s="12" t="s">
        <v>73</v>
      </c>
      <c r="AY144" s="146" t="s">
        <v>147</v>
      </c>
    </row>
    <row r="145" spans="2:65" s="12" customFormat="1" ht="11.25">
      <c r="B145" s="144"/>
      <c r="D145" s="145" t="s">
        <v>156</v>
      </c>
      <c r="E145" s="146" t="s">
        <v>1</v>
      </c>
      <c r="F145" s="147" t="s">
        <v>182</v>
      </c>
      <c r="H145" s="148">
        <v>1.5</v>
      </c>
      <c r="I145" s="149"/>
      <c r="L145" s="144"/>
      <c r="M145" s="150"/>
      <c r="T145" s="151"/>
      <c r="AT145" s="146" t="s">
        <v>156</v>
      </c>
      <c r="AU145" s="146" t="s">
        <v>83</v>
      </c>
      <c r="AV145" s="12" t="s">
        <v>83</v>
      </c>
      <c r="AW145" s="12" t="s">
        <v>30</v>
      </c>
      <c r="AX145" s="12" t="s">
        <v>73</v>
      </c>
      <c r="AY145" s="146" t="s">
        <v>147</v>
      </c>
    </row>
    <row r="146" spans="2:65" s="12" customFormat="1" ht="11.25">
      <c r="B146" s="144"/>
      <c r="D146" s="145" t="s">
        <v>156</v>
      </c>
      <c r="E146" s="146" t="s">
        <v>1</v>
      </c>
      <c r="F146" s="147" t="s">
        <v>183</v>
      </c>
      <c r="H146" s="148">
        <v>1.1000000000000001</v>
      </c>
      <c r="I146" s="149"/>
      <c r="L146" s="144"/>
      <c r="M146" s="150"/>
      <c r="T146" s="151"/>
      <c r="AT146" s="146" t="s">
        <v>156</v>
      </c>
      <c r="AU146" s="146" t="s">
        <v>83</v>
      </c>
      <c r="AV146" s="12" t="s">
        <v>83</v>
      </c>
      <c r="AW146" s="12" t="s">
        <v>30</v>
      </c>
      <c r="AX146" s="12" t="s">
        <v>73</v>
      </c>
      <c r="AY146" s="146" t="s">
        <v>147</v>
      </c>
    </row>
    <row r="147" spans="2:65" s="13" customFormat="1" ht="11.25">
      <c r="B147" s="152"/>
      <c r="D147" s="145" t="s">
        <v>156</v>
      </c>
      <c r="E147" s="153" t="s">
        <v>1</v>
      </c>
      <c r="F147" s="154" t="s">
        <v>166</v>
      </c>
      <c r="H147" s="155">
        <v>10</v>
      </c>
      <c r="I147" s="156"/>
      <c r="L147" s="152"/>
      <c r="M147" s="157"/>
      <c r="T147" s="158"/>
      <c r="AT147" s="153" t="s">
        <v>156</v>
      </c>
      <c r="AU147" s="153" t="s">
        <v>83</v>
      </c>
      <c r="AV147" s="13" t="s">
        <v>154</v>
      </c>
      <c r="AW147" s="13" t="s">
        <v>30</v>
      </c>
      <c r="AX147" s="13" t="s">
        <v>81</v>
      </c>
      <c r="AY147" s="153" t="s">
        <v>147</v>
      </c>
    </row>
    <row r="148" spans="2:65" s="1" customFormat="1" ht="21.75" customHeight="1">
      <c r="B148" s="31"/>
      <c r="C148" s="131" t="s">
        <v>184</v>
      </c>
      <c r="D148" s="131" t="s">
        <v>149</v>
      </c>
      <c r="E148" s="132" t="s">
        <v>185</v>
      </c>
      <c r="F148" s="133" t="s">
        <v>186</v>
      </c>
      <c r="G148" s="134" t="s">
        <v>187</v>
      </c>
      <c r="H148" s="135">
        <v>571.53399999999999</v>
      </c>
      <c r="I148" s="136"/>
      <c r="J148" s="137">
        <f>ROUND(I148*H148,2)</f>
        <v>0</v>
      </c>
      <c r="K148" s="133" t="s">
        <v>153</v>
      </c>
      <c r="L148" s="31"/>
      <c r="M148" s="138" t="s">
        <v>1</v>
      </c>
      <c r="N148" s="139" t="s">
        <v>38</v>
      </c>
      <c r="P148" s="140">
        <f>O148*H148</f>
        <v>0</v>
      </c>
      <c r="Q148" s="140">
        <v>8.4000000000000003E-4</v>
      </c>
      <c r="R148" s="140">
        <f>Q148*H148</f>
        <v>0.48008856</v>
      </c>
      <c r="S148" s="140">
        <v>0</v>
      </c>
      <c r="T148" s="141">
        <f>S148*H148</f>
        <v>0</v>
      </c>
      <c r="AR148" s="142" t="s">
        <v>154</v>
      </c>
      <c r="AT148" s="142" t="s">
        <v>149</v>
      </c>
      <c r="AU148" s="142" t="s">
        <v>83</v>
      </c>
      <c r="AY148" s="16" t="s">
        <v>147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154</v>
      </c>
      <c r="BM148" s="142" t="s">
        <v>188</v>
      </c>
    </row>
    <row r="149" spans="2:65" s="12" customFormat="1" ht="11.25">
      <c r="B149" s="144"/>
      <c r="D149" s="145" t="s">
        <v>156</v>
      </c>
      <c r="E149" s="146" t="s">
        <v>1</v>
      </c>
      <c r="F149" s="147" t="s">
        <v>189</v>
      </c>
      <c r="H149" s="148">
        <v>153.81399999999999</v>
      </c>
      <c r="I149" s="149"/>
      <c r="L149" s="144"/>
      <c r="M149" s="150"/>
      <c r="T149" s="151"/>
      <c r="AT149" s="146" t="s">
        <v>156</v>
      </c>
      <c r="AU149" s="146" t="s">
        <v>83</v>
      </c>
      <c r="AV149" s="12" t="s">
        <v>83</v>
      </c>
      <c r="AW149" s="12" t="s">
        <v>30</v>
      </c>
      <c r="AX149" s="12" t="s">
        <v>73</v>
      </c>
      <c r="AY149" s="146" t="s">
        <v>147</v>
      </c>
    </row>
    <row r="150" spans="2:65" s="12" customFormat="1" ht="11.25">
      <c r="B150" s="144"/>
      <c r="D150" s="145" t="s">
        <v>156</v>
      </c>
      <c r="E150" s="146" t="s">
        <v>1</v>
      </c>
      <c r="F150" s="147" t="s">
        <v>190</v>
      </c>
      <c r="H150" s="148">
        <v>417.72</v>
      </c>
      <c r="I150" s="149"/>
      <c r="L150" s="144"/>
      <c r="M150" s="150"/>
      <c r="T150" s="151"/>
      <c r="AT150" s="146" t="s">
        <v>156</v>
      </c>
      <c r="AU150" s="146" t="s">
        <v>83</v>
      </c>
      <c r="AV150" s="12" t="s">
        <v>83</v>
      </c>
      <c r="AW150" s="12" t="s">
        <v>30</v>
      </c>
      <c r="AX150" s="12" t="s">
        <v>73</v>
      </c>
      <c r="AY150" s="146" t="s">
        <v>147</v>
      </c>
    </row>
    <row r="151" spans="2:65" s="13" customFormat="1" ht="11.25">
      <c r="B151" s="152"/>
      <c r="D151" s="145" t="s">
        <v>156</v>
      </c>
      <c r="E151" s="153" t="s">
        <v>1</v>
      </c>
      <c r="F151" s="154" t="s">
        <v>166</v>
      </c>
      <c r="H151" s="155">
        <v>571.53399999999999</v>
      </c>
      <c r="I151" s="156"/>
      <c r="L151" s="152"/>
      <c r="M151" s="157"/>
      <c r="T151" s="158"/>
      <c r="AT151" s="153" t="s">
        <v>156</v>
      </c>
      <c r="AU151" s="153" t="s">
        <v>83</v>
      </c>
      <c r="AV151" s="13" t="s">
        <v>154</v>
      </c>
      <c r="AW151" s="13" t="s">
        <v>30</v>
      </c>
      <c r="AX151" s="13" t="s">
        <v>81</v>
      </c>
      <c r="AY151" s="153" t="s">
        <v>147</v>
      </c>
    </row>
    <row r="152" spans="2:65" s="1" customFormat="1" ht="24.2" customHeight="1">
      <c r="B152" s="31"/>
      <c r="C152" s="131" t="s">
        <v>191</v>
      </c>
      <c r="D152" s="131" t="s">
        <v>149</v>
      </c>
      <c r="E152" s="132" t="s">
        <v>192</v>
      </c>
      <c r="F152" s="133" t="s">
        <v>193</v>
      </c>
      <c r="G152" s="134" t="s">
        <v>187</v>
      </c>
      <c r="H152" s="135">
        <v>571.53399999999999</v>
      </c>
      <c r="I152" s="136"/>
      <c r="J152" s="137">
        <f>ROUND(I152*H152,2)</f>
        <v>0</v>
      </c>
      <c r="K152" s="133" t="s">
        <v>153</v>
      </c>
      <c r="L152" s="31"/>
      <c r="M152" s="138" t="s">
        <v>1</v>
      </c>
      <c r="N152" s="139" t="s">
        <v>38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154</v>
      </c>
      <c r="AT152" s="142" t="s">
        <v>149</v>
      </c>
      <c r="AU152" s="142" t="s">
        <v>83</v>
      </c>
      <c r="AY152" s="16" t="s">
        <v>147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81</v>
      </c>
      <c r="BK152" s="143">
        <f>ROUND(I152*H152,2)</f>
        <v>0</v>
      </c>
      <c r="BL152" s="16" t="s">
        <v>154</v>
      </c>
      <c r="BM152" s="142" t="s">
        <v>194</v>
      </c>
    </row>
    <row r="153" spans="2:65" s="1" customFormat="1" ht="37.9" customHeight="1">
      <c r="B153" s="31"/>
      <c r="C153" s="131" t="s">
        <v>195</v>
      </c>
      <c r="D153" s="131" t="s">
        <v>149</v>
      </c>
      <c r="E153" s="132" t="s">
        <v>196</v>
      </c>
      <c r="F153" s="133" t="s">
        <v>197</v>
      </c>
      <c r="G153" s="134" t="s">
        <v>170</v>
      </c>
      <c r="H153" s="135">
        <v>254.73</v>
      </c>
      <c r="I153" s="136"/>
      <c r="J153" s="137">
        <f>ROUND(I153*H153,2)</f>
        <v>0</v>
      </c>
      <c r="K153" s="133" t="s">
        <v>153</v>
      </c>
      <c r="L153" s="31"/>
      <c r="M153" s="138" t="s">
        <v>1</v>
      </c>
      <c r="N153" s="139" t="s">
        <v>38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154</v>
      </c>
      <c r="AT153" s="142" t="s">
        <v>149</v>
      </c>
      <c r="AU153" s="142" t="s">
        <v>83</v>
      </c>
      <c r="AY153" s="16" t="s">
        <v>147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81</v>
      </c>
      <c r="BK153" s="143">
        <f>ROUND(I153*H153,2)</f>
        <v>0</v>
      </c>
      <c r="BL153" s="16" t="s">
        <v>154</v>
      </c>
      <c r="BM153" s="142" t="s">
        <v>198</v>
      </c>
    </row>
    <row r="154" spans="2:65" s="12" customFormat="1" ht="11.25">
      <c r="B154" s="144"/>
      <c r="D154" s="145" t="s">
        <v>156</v>
      </c>
      <c r="E154" s="146" t="s">
        <v>1</v>
      </c>
      <c r="F154" s="147" t="s">
        <v>199</v>
      </c>
      <c r="H154" s="148">
        <v>254.73</v>
      </c>
      <c r="I154" s="149"/>
      <c r="L154" s="144"/>
      <c r="M154" s="150"/>
      <c r="T154" s="151"/>
      <c r="AT154" s="146" t="s">
        <v>156</v>
      </c>
      <c r="AU154" s="146" t="s">
        <v>83</v>
      </c>
      <c r="AV154" s="12" t="s">
        <v>83</v>
      </c>
      <c r="AW154" s="12" t="s">
        <v>30</v>
      </c>
      <c r="AX154" s="12" t="s">
        <v>73</v>
      </c>
      <c r="AY154" s="146" t="s">
        <v>147</v>
      </c>
    </row>
    <row r="155" spans="2:65" s="13" customFormat="1" ht="11.25">
      <c r="B155" s="152"/>
      <c r="D155" s="145" t="s">
        <v>156</v>
      </c>
      <c r="E155" s="153" t="s">
        <v>1</v>
      </c>
      <c r="F155" s="154" t="s">
        <v>166</v>
      </c>
      <c r="H155" s="155">
        <v>254.73</v>
      </c>
      <c r="I155" s="156"/>
      <c r="L155" s="152"/>
      <c r="M155" s="157"/>
      <c r="T155" s="158"/>
      <c r="AT155" s="153" t="s">
        <v>156</v>
      </c>
      <c r="AU155" s="153" t="s">
        <v>83</v>
      </c>
      <c r="AV155" s="13" t="s">
        <v>154</v>
      </c>
      <c r="AW155" s="13" t="s">
        <v>30</v>
      </c>
      <c r="AX155" s="13" t="s">
        <v>81</v>
      </c>
      <c r="AY155" s="153" t="s">
        <v>147</v>
      </c>
    </row>
    <row r="156" spans="2:65" s="1" customFormat="1" ht="37.9" customHeight="1">
      <c r="B156" s="31"/>
      <c r="C156" s="131" t="s">
        <v>200</v>
      </c>
      <c r="D156" s="131" t="s">
        <v>149</v>
      </c>
      <c r="E156" s="132" t="s">
        <v>201</v>
      </c>
      <c r="F156" s="133" t="s">
        <v>202</v>
      </c>
      <c r="G156" s="134" t="s">
        <v>170</v>
      </c>
      <c r="H156" s="135">
        <v>509.46</v>
      </c>
      <c r="I156" s="136"/>
      <c r="J156" s="137">
        <f>ROUND(I156*H156,2)</f>
        <v>0</v>
      </c>
      <c r="K156" s="133" t="s">
        <v>153</v>
      </c>
      <c r="L156" s="31"/>
      <c r="M156" s="138" t="s">
        <v>1</v>
      </c>
      <c r="N156" s="139" t="s">
        <v>38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154</v>
      </c>
      <c r="AT156" s="142" t="s">
        <v>149</v>
      </c>
      <c r="AU156" s="142" t="s">
        <v>83</v>
      </c>
      <c r="AY156" s="16" t="s">
        <v>147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81</v>
      </c>
      <c r="BK156" s="143">
        <f>ROUND(I156*H156,2)</f>
        <v>0</v>
      </c>
      <c r="BL156" s="16" t="s">
        <v>154</v>
      </c>
      <c r="BM156" s="142" t="s">
        <v>203</v>
      </c>
    </row>
    <row r="157" spans="2:65" s="12" customFormat="1" ht="11.25">
      <c r="B157" s="144"/>
      <c r="D157" s="145" t="s">
        <v>156</v>
      </c>
      <c r="E157" s="146" t="s">
        <v>1</v>
      </c>
      <c r="F157" s="147" t="s">
        <v>204</v>
      </c>
      <c r="H157" s="148">
        <v>509.46</v>
      </c>
      <c r="I157" s="149"/>
      <c r="L157" s="144"/>
      <c r="M157" s="150"/>
      <c r="T157" s="151"/>
      <c r="AT157" s="146" t="s">
        <v>156</v>
      </c>
      <c r="AU157" s="146" t="s">
        <v>83</v>
      </c>
      <c r="AV157" s="12" t="s">
        <v>83</v>
      </c>
      <c r="AW157" s="12" t="s">
        <v>30</v>
      </c>
      <c r="AX157" s="12" t="s">
        <v>73</v>
      </c>
      <c r="AY157" s="146" t="s">
        <v>147</v>
      </c>
    </row>
    <row r="158" spans="2:65" s="13" customFormat="1" ht="11.25">
      <c r="B158" s="152"/>
      <c r="D158" s="145" t="s">
        <v>156</v>
      </c>
      <c r="E158" s="153" t="s">
        <v>1</v>
      </c>
      <c r="F158" s="154" t="s">
        <v>166</v>
      </c>
      <c r="H158" s="155">
        <v>509.46</v>
      </c>
      <c r="I158" s="156"/>
      <c r="L158" s="152"/>
      <c r="M158" s="157"/>
      <c r="T158" s="158"/>
      <c r="AT158" s="153" t="s">
        <v>156</v>
      </c>
      <c r="AU158" s="153" t="s">
        <v>83</v>
      </c>
      <c r="AV158" s="13" t="s">
        <v>154</v>
      </c>
      <c r="AW158" s="13" t="s">
        <v>30</v>
      </c>
      <c r="AX158" s="13" t="s">
        <v>81</v>
      </c>
      <c r="AY158" s="153" t="s">
        <v>147</v>
      </c>
    </row>
    <row r="159" spans="2:65" s="1" customFormat="1" ht="16.5" customHeight="1">
      <c r="B159" s="31"/>
      <c r="C159" s="131" t="s">
        <v>205</v>
      </c>
      <c r="D159" s="131" t="s">
        <v>149</v>
      </c>
      <c r="E159" s="132" t="s">
        <v>206</v>
      </c>
      <c r="F159" s="133" t="s">
        <v>207</v>
      </c>
      <c r="G159" s="134" t="s">
        <v>170</v>
      </c>
      <c r="H159" s="135">
        <v>254.73</v>
      </c>
      <c r="I159" s="136"/>
      <c r="J159" s="137">
        <f>ROUND(I159*H159,2)</f>
        <v>0</v>
      </c>
      <c r="K159" s="133" t="s">
        <v>153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154</v>
      </c>
      <c r="AT159" s="142" t="s">
        <v>149</v>
      </c>
      <c r="AU159" s="142" t="s">
        <v>83</v>
      </c>
      <c r="AY159" s="16" t="s">
        <v>147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154</v>
      </c>
      <c r="BM159" s="142" t="s">
        <v>208</v>
      </c>
    </row>
    <row r="160" spans="2:65" s="1" customFormat="1" ht="33" customHeight="1">
      <c r="B160" s="31"/>
      <c r="C160" s="131" t="s">
        <v>209</v>
      </c>
      <c r="D160" s="131" t="s">
        <v>149</v>
      </c>
      <c r="E160" s="132" t="s">
        <v>210</v>
      </c>
      <c r="F160" s="133" t="s">
        <v>211</v>
      </c>
      <c r="G160" s="134" t="s">
        <v>212</v>
      </c>
      <c r="H160" s="135">
        <v>483.98700000000002</v>
      </c>
      <c r="I160" s="136"/>
      <c r="J160" s="137">
        <f>ROUND(I160*H160,2)</f>
        <v>0</v>
      </c>
      <c r="K160" s="133" t="s">
        <v>153</v>
      </c>
      <c r="L160" s="31"/>
      <c r="M160" s="138" t="s">
        <v>1</v>
      </c>
      <c r="N160" s="139" t="s">
        <v>38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154</v>
      </c>
      <c r="AT160" s="142" t="s">
        <v>149</v>
      </c>
      <c r="AU160" s="142" t="s">
        <v>83</v>
      </c>
      <c r="AY160" s="16" t="s">
        <v>147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81</v>
      </c>
      <c r="BK160" s="143">
        <f>ROUND(I160*H160,2)</f>
        <v>0</v>
      </c>
      <c r="BL160" s="16" t="s">
        <v>154</v>
      </c>
      <c r="BM160" s="142" t="s">
        <v>213</v>
      </c>
    </row>
    <row r="161" spans="2:65" s="12" customFormat="1" ht="11.25">
      <c r="B161" s="144"/>
      <c r="D161" s="145" t="s">
        <v>156</v>
      </c>
      <c r="E161" s="146" t="s">
        <v>1</v>
      </c>
      <c r="F161" s="147" t="s">
        <v>214</v>
      </c>
      <c r="H161" s="148">
        <v>483.98700000000002</v>
      </c>
      <c r="I161" s="149"/>
      <c r="L161" s="144"/>
      <c r="M161" s="150"/>
      <c r="T161" s="151"/>
      <c r="AT161" s="146" t="s">
        <v>156</v>
      </c>
      <c r="AU161" s="146" t="s">
        <v>83</v>
      </c>
      <c r="AV161" s="12" t="s">
        <v>83</v>
      </c>
      <c r="AW161" s="12" t="s">
        <v>30</v>
      </c>
      <c r="AX161" s="12" t="s">
        <v>73</v>
      </c>
      <c r="AY161" s="146" t="s">
        <v>147</v>
      </c>
    </row>
    <row r="162" spans="2:65" s="13" customFormat="1" ht="11.25">
      <c r="B162" s="152"/>
      <c r="D162" s="145" t="s">
        <v>156</v>
      </c>
      <c r="E162" s="153" t="s">
        <v>1</v>
      </c>
      <c r="F162" s="154" t="s">
        <v>166</v>
      </c>
      <c r="H162" s="155">
        <v>483.98700000000002</v>
      </c>
      <c r="I162" s="156"/>
      <c r="L162" s="152"/>
      <c r="M162" s="157"/>
      <c r="T162" s="158"/>
      <c r="AT162" s="153" t="s">
        <v>156</v>
      </c>
      <c r="AU162" s="153" t="s">
        <v>83</v>
      </c>
      <c r="AV162" s="13" t="s">
        <v>154</v>
      </c>
      <c r="AW162" s="13" t="s">
        <v>30</v>
      </c>
      <c r="AX162" s="13" t="s">
        <v>81</v>
      </c>
      <c r="AY162" s="153" t="s">
        <v>147</v>
      </c>
    </row>
    <row r="163" spans="2:65" s="1" customFormat="1" ht="24.2" customHeight="1">
      <c r="B163" s="31"/>
      <c r="C163" s="131" t="s">
        <v>215</v>
      </c>
      <c r="D163" s="131" t="s">
        <v>149</v>
      </c>
      <c r="E163" s="132" t="s">
        <v>216</v>
      </c>
      <c r="F163" s="133" t="s">
        <v>217</v>
      </c>
      <c r="G163" s="134" t="s">
        <v>170</v>
      </c>
      <c r="H163" s="135">
        <v>164.47200000000001</v>
      </c>
      <c r="I163" s="136"/>
      <c r="J163" s="137">
        <f>ROUND(I163*H163,2)</f>
        <v>0</v>
      </c>
      <c r="K163" s="133" t="s">
        <v>153</v>
      </c>
      <c r="L163" s="31"/>
      <c r="M163" s="138" t="s">
        <v>1</v>
      </c>
      <c r="N163" s="139" t="s">
        <v>38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154</v>
      </c>
      <c r="AT163" s="142" t="s">
        <v>149</v>
      </c>
      <c r="AU163" s="142" t="s">
        <v>83</v>
      </c>
      <c r="AY163" s="16" t="s">
        <v>147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81</v>
      </c>
      <c r="BK163" s="143">
        <f>ROUND(I163*H163,2)</f>
        <v>0</v>
      </c>
      <c r="BL163" s="16" t="s">
        <v>154</v>
      </c>
      <c r="BM163" s="142" t="s">
        <v>218</v>
      </c>
    </row>
    <row r="164" spans="2:65" s="12" customFormat="1" ht="11.25">
      <c r="B164" s="144"/>
      <c r="D164" s="145" t="s">
        <v>156</v>
      </c>
      <c r="E164" s="146" t="s">
        <v>1</v>
      </c>
      <c r="F164" s="147" t="s">
        <v>219</v>
      </c>
      <c r="H164" s="148">
        <v>254.73</v>
      </c>
      <c r="I164" s="149"/>
      <c r="L164" s="144"/>
      <c r="M164" s="150"/>
      <c r="T164" s="151"/>
      <c r="AT164" s="146" t="s">
        <v>156</v>
      </c>
      <c r="AU164" s="146" t="s">
        <v>83</v>
      </c>
      <c r="AV164" s="12" t="s">
        <v>83</v>
      </c>
      <c r="AW164" s="12" t="s">
        <v>30</v>
      </c>
      <c r="AX164" s="12" t="s">
        <v>73</v>
      </c>
      <c r="AY164" s="146" t="s">
        <v>147</v>
      </c>
    </row>
    <row r="165" spans="2:65" s="14" customFormat="1" ht="11.25">
      <c r="B165" s="159"/>
      <c r="D165" s="145" t="s">
        <v>156</v>
      </c>
      <c r="E165" s="160" t="s">
        <v>1</v>
      </c>
      <c r="F165" s="161" t="s">
        <v>220</v>
      </c>
      <c r="H165" s="160" t="s">
        <v>1</v>
      </c>
      <c r="I165" s="162"/>
      <c r="L165" s="159"/>
      <c r="M165" s="163"/>
      <c r="T165" s="164"/>
      <c r="AT165" s="160" t="s">
        <v>156</v>
      </c>
      <c r="AU165" s="160" t="s">
        <v>83</v>
      </c>
      <c r="AV165" s="14" t="s">
        <v>81</v>
      </c>
      <c r="AW165" s="14" t="s">
        <v>30</v>
      </c>
      <c r="AX165" s="14" t="s">
        <v>73</v>
      </c>
      <c r="AY165" s="160" t="s">
        <v>147</v>
      </c>
    </row>
    <row r="166" spans="2:65" s="12" customFormat="1" ht="11.25">
      <c r="B166" s="144"/>
      <c r="D166" s="145" t="s">
        <v>156</v>
      </c>
      <c r="E166" s="146" t="s">
        <v>1</v>
      </c>
      <c r="F166" s="147" t="s">
        <v>221</v>
      </c>
      <c r="H166" s="148">
        <v>-18.420000000000002</v>
      </c>
      <c r="I166" s="149"/>
      <c r="L166" s="144"/>
      <c r="M166" s="150"/>
      <c r="T166" s="151"/>
      <c r="AT166" s="146" t="s">
        <v>156</v>
      </c>
      <c r="AU166" s="146" t="s">
        <v>83</v>
      </c>
      <c r="AV166" s="12" t="s">
        <v>83</v>
      </c>
      <c r="AW166" s="12" t="s">
        <v>30</v>
      </c>
      <c r="AX166" s="12" t="s">
        <v>73</v>
      </c>
      <c r="AY166" s="146" t="s">
        <v>147</v>
      </c>
    </row>
    <row r="167" spans="2:65" s="12" customFormat="1" ht="11.25">
      <c r="B167" s="144"/>
      <c r="D167" s="145" t="s">
        <v>156</v>
      </c>
      <c r="E167" s="146" t="s">
        <v>1</v>
      </c>
      <c r="F167" s="147" t="s">
        <v>222</v>
      </c>
      <c r="H167" s="148">
        <v>-71.837999999999994</v>
      </c>
      <c r="I167" s="149"/>
      <c r="L167" s="144"/>
      <c r="M167" s="150"/>
      <c r="T167" s="151"/>
      <c r="AT167" s="146" t="s">
        <v>156</v>
      </c>
      <c r="AU167" s="146" t="s">
        <v>83</v>
      </c>
      <c r="AV167" s="12" t="s">
        <v>83</v>
      </c>
      <c r="AW167" s="12" t="s">
        <v>30</v>
      </c>
      <c r="AX167" s="12" t="s">
        <v>73</v>
      </c>
      <c r="AY167" s="146" t="s">
        <v>147</v>
      </c>
    </row>
    <row r="168" spans="2:65" s="13" customFormat="1" ht="11.25">
      <c r="B168" s="152"/>
      <c r="D168" s="145" t="s">
        <v>156</v>
      </c>
      <c r="E168" s="153" t="s">
        <v>1</v>
      </c>
      <c r="F168" s="154" t="s">
        <v>166</v>
      </c>
      <c r="H168" s="155">
        <v>164.47200000000001</v>
      </c>
      <c r="I168" s="156"/>
      <c r="L168" s="152"/>
      <c r="M168" s="157"/>
      <c r="T168" s="158"/>
      <c r="AT168" s="153" t="s">
        <v>156</v>
      </c>
      <c r="AU168" s="153" t="s">
        <v>83</v>
      </c>
      <c r="AV168" s="13" t="s">
        <v>154</v>
      </c>
      <c r="AW168" s="13" t="s">
        <v>30</v>
      </c>
      <c r="AX168" s="13" t="s">
        <v>81</v>
      </c>
      <c r="AY168" s="153" t="s">
        <v>147</v>
      </c>
    </row>
    <row r="169" spans="2:65" s="1" customFormat="1" ht="16.5" customHeight="1">
      <c r="B169" s="31"/>
      <c r="C169" s="165" t="s">
        <v>8</v>
      </c>
      <c r="D169" s="165" t="s">
        <v>223</v>
      </c>
      <c r="E169" s="166" t="s">
        <v>224</v>
      </c>
      <c r="F169" s="167" t="s">
        <v>225</v>
      </c>
      <c r="G169" s="168" t="s">
        <v>212</v>
      </c>
      <c r="H169" s="169">
        <v>334.70100000000002</v>
      </c>
      <c r="I169" s="170"/>
      <c r="J169" s="171">
        <f>ROUND(I169*H169,2)</f>
        <v>0</v>
      </c>
      <c r="K169" s="167" t="s">
        <v>153</v>
      </c>
      <c r="L169" s="172"/>
      <c r="M169" s="173" t="s">
        <v>1</v>
      </c>
      <c r="N169" s="174" t="s">
        <v>38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200</v>
      </c>
      <c r="AT169" s="142" t="s">
        <v>223</v>
      </c>
      <c r="AU169" s="142" t="s">
        <v>83</v>
      </c>
      <c r="AY169" s="16" t="s">
        <v>147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154</v>
      </c>
      <c r="BM169" s="142" t="s">
        <v>226</v>
      </c>
    </row>
    <row r="170" spans="2:65" s="12" customFormat="1" ht="11.25">
      <c r="B170" s="144"/>
      <c r="D170" s="145" t="s">
        <v>156</v>
      </c>
      <c r="F170" s="147" t="s">
        <v>227</v>
      </c>
      <c r="H170" s="148">
        <v>334.70100000000002</v>
      </c>
      <c r="I170" s="149"/>
      <c r="L170" s="144"/>
      <c r="M170" s="150"/>
      <c r="T170" s="151"/>
      <c r="AT170" s="146" t="s">
        <v>156</v>
      </c>
      <c r="AU170" s="146" t="s">
        <v>83</v>
      </c>
      <c r="AV170" s="12" t="s">
        <v>83</v>
      </c>
      <c r="AW170" s="12" t="s">
        <v>4</v>
      </c>
      <c r="AX170" s="12" t="s">
        <v>81</v>
      </c>
      <c r="AY170" s="146" t="s">
        <v>147</v>
      </c>
    </row>
    <row r="171" spans="2:65" s="1" customFormat="1" ht="24.2" customHeight="1">
      <c r="B171" s="31"/>
      <c r="C171" s="131" t="s">
        <v>228</v>
      </c>
      <c r="D171" s="131" t="s">
        <v>149</v>
      </c>
      <c r="E171" s="132" t="s">
        <v>229</v>
      </c>
      <c r="F171" s="133" t="s">
        <v>230</v>
      </c>
      <c r="G171" s="134" t="s">
        <v>170</v>
      </c>
      <c r="H171" s="135">
        <v>70.521000000000001</v>
      </c>
      <c r="I171" s="136"/>
      <c r="J171" s="137">
        <f>ROUND(I171*H171,2)</f>
        <v>0</v>
      </c>
      <c r="K171" s="133" t="s">
        <v>153</v>
      </c>
      <c r="L171" s="31"/>
      <c r="M171" s="138" t="s">
        <v>1</v>
      </c>
      <c r="N171" s="139" t="s">
        <v>38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154</v>
      </c>
      <c r="AT171" s="142" t="s">
        <v>149</v>
      </c>
      <c r="AU171" s="142" t="s">
        <v>83</v>
      </c>
      <c r="AY171" s="16" t="s">
        <v>147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154</v>
      </c>
      <c r="BM171" s="142" t="s">
        <v>231</v>
      </c>
    </row>
    <row r="172" spans="2:65" s="12" customFormat="1" ht="11.25">
      <c r="B172" s="144"/>
      <c r="D172" s="145" t="s">
        <v>156</v>
      </c>
      <c r="E172" s="146" t="s">
        <v>1</v>
      </c>
      <c r="F172" s="147" t="s">
        <v>232</v>
      </c>
      <c r="H172" s="148">
        <v>21.216000000000001</v>
      </c>
      <c r="I172" s="149"/>
      <c r="L172" s="144"/>
      <c r="M172" s="150"/>
      <c r="T172" s="151"/>
      <c r="AT172" s="146" t="s">
        <v>156</v>
      </c>
      <c r="AU172" s="146" t="s">
        <v>83</v>
      </c>
      <c r="AV172" s="12" t="s">
        <v>83</v>
      </c>
      <c r="AW172" s="12" t="s">
        <v>30</v>
      </c>
      <c r="AX172" s="12" t="s">
        <v>73</v>
      </c>
      <c r="AY172" s="146" t="s">
        <v>147</v>
      </c>
    </row>
    <row r="173" spans="2:65" s="12" customFormat="1" ht="11.25">
      <c r="B173" s="144"/>
      <c r="D173" s="145" t="s">
        <v>156</v>
      </c>
      <c r="E173" s="146" t="s">
        <v>1</v>
      </c>
      <c r="F173" s="147" t="s">
        <v>233</v>
      </c>
      <c r="H173" s="148">
        <v>50.622</v>
      </c>
      <c r="I173" s="149"/>
      <c r="L173" s="144"/>
      <c r="M173" s="150"/>
      <c r="T173" s="151"/>
      <c r="AT173" s="146" t="s">
        <v>156</v>
      </c>
      <c r="AU173" s="146" t="s">
        <v>83</v>
      </c>
      <c r="AV173" s="12" t="s">
        <v>83</v>
      </c>
      <c r="AW173" s="12" t="s">
        <v>30</v>
      </c>
      <c r="AX173" s="12" t="s">
        <v>73</v>
      </c>
      <c r="AY173" s="146" t="s">
        <v>147</v>
      </c>
    </row>
    <row r="174" spans="2:65" s="12" customFormat="1" ht="11.25">
      <c r="B174" s="144"/>
      <c r="D174" s="145" t="s">
        <v>156</v>
      </c>
      <c r="E174" s="146" t="s">
        <v>1</v>
      </c>
      <c r="F174" s="147" t="s">
        <v>234</v>
      </c>
      <c r="H174" s="148">
        <v>-1.3169999999999999</v>
      </c>
      <c r="I174" s="149"/>
      <c r="L174" s="144"/>
      <c r="M174" s="150"/>
      <c r="T174" s="151"/>
      <c r="AT174" s="146" t="s">
        <v>156</v>
      </c>
      <c r="AU174" s="146" t="s">
        <v>83</v>
      </c>
      <c r="AV174" s="12" t="s">
        <v>83</v>
      </c>
      <c r="AW174" s="12" t="s">
        <v>30</v>
      </c>
      <c r="AX174" s="12" t="s">
        <v>73</v>
      </c>
      <c r="AY174" s="146" t="s">
        <v>147</v>
      </c>
    </row>
    <row r="175" spans="2:65" s="13" customFormat="1" ht="11.25">
      <c r="B175" s="152"/>
      <c r="D175" s="145" t="s">
        <v>156</v>
      </c>
      <c r="E175" s="153" t="s">
        <v>1</v>
      </c>
      <c r="F175" s="154" t="s">
        <v>166</v>
      </c>
      <c r="H175" s="155">
        <v>70.521000000000001</v>
      </c>
      <c r="I175" s="156"/>
      <c r="L175" s="152"/>
      <c r="M175" s="157"/>
      <c r="T175" s="158"/>
      <c r="AT175" s="153" t="s">
        <v>156</v>
      </c>
      <c r="AU175" s="153" t="s">
        <v>83</v>
      </c>
      <c r="AV175" s="13" t="s">
        <v>154</v>
      </c>
      <c r="AW175" s="13" t="s">
        <v>30</v>
      </c>
      <c r="AX175" s="13" t="s">
        <v>81</v>
      </c>
      <c r="AY175" s="153" t="s">
        <v>147</v>
      </c>
    </row>
    <row r="176" spans="2:65" s="1" customFormat="1" ht="16.5" customHeight="1">
      <c r="B176" s="31"/>
      <c r="C176" s="165" t="s">
        <v>235</v>
      </c>
      <c r="D176" s="165" t="s">
        <v>223</v>
      </c>
      <c r="E176" s="166" t="s">
        <v>236</v>
      </c>
      <c r="F176" s="167" t="s">
        <v>237</v>
      </c>
      <c r="G176" s="168" t="s">
        <v>212</v>
      </c>
      <c r="H176" s="169">
        <v>143.51</v>
      </c>
      <c r="I176" s="170"/>
      <c r="J176" s="171">
        <f>ROUND(I176*H176,2)</f>
        <v>0</v>
      </c>
      <c r="K176" s="167" t="s">
        <v>153</v>
      </c>
      <c r="L176" s="172"/>
      <c r="M176" s="173" t="s">
        <v>1</v>
      </c>
      <c r="N176" s="174" t="s">
        <v>38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200</v>
      </c>
      <c r="AT176" s="142" t="s">
        <v>223</v>
      </c>
      <c r="AU176" s="142" t="s">
        <v>83</v>
      </c>
      <c r="AY176" s="16" t="s">
        <v>147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81</v>
      </c>
      <c r="BK176" s="143">
        <f>ROUND(I176*H176,2)</f>
        <v>0</v>
      </c>
      <c r="BL176" s="16" t="s">
        <v>154</v>
      </c>
      <c r="BM176" s="142" t="s">
        <v>238</v>
      </c>
    </row>
    <row r="177" spans="2:65" s="12" customFormat="1" ht="11.25">
      <c r="B177" s="144"/>
      <c r="D177" s="145" t="s">
        <v>156</v>
      </c>
      <c r="F177" s="147" t="s">
        <v>239</v>
      </c>
      <c r="H177" s="148">
        <v>143.51</v>
      </c>
      <c r="I177" s="149"/>
      <c r="L177" s="144"/>
      <c r="M177" s="150"/>
      <c r="T177" s="151"/>
      <c r="AT177" s="146" t="s">
        <v>156</v>
      </c>
      <c r="AU177" s="146" t="s">
        <v>83</v>
      </c>
      <c r="AV177" s="12" t="s">
        <v>83</v>
      </c>
      <c r="AW177" s="12" t="s">
        <v>4</v>
      </c>
      <c r="AX177" s="12" t="s">
        <v>81</v>
      </c>
      <c r="AY177" s="146" t="s">
        <v>147</v>
      </c>
    </row>
    <row r="178" spans="2:65" s="11" customFormat="1" ht="22.9" customHeight="1">
      <c r="B178" s="119"/>
      <c r="D178" s="120" t="s">
        <v>72</v>
      </c>
      <c r="E178" s="129" t="s">
        <v>154</v>
      </c>
      <c r="F178" s="129" t="s">
        <v>240</v>
      </c>
      <c r="I178" s="122"/>
      <c r="J178" s="130">
        <f>BK178</f>
        <v>0</v>
      </c>
      <c r="L178" s="119"/>
      <c r="M178" s="124"/>
      <c r="P178" s="125">
        <f>SUM(P179:P184)</f>
        <v>0</v>
      </c>
      <c r="R178" s="125">
        <f>SUM(R179:R184)</f>
        <v>0</v>
      </c>
      <c r="T178" s="126">
        <f>SUM(T179:T184)</f>
        <v>0</v>
      </c>
      <c r="AR178" s="120" t="s">
        <v>81</v>
      </c>
      <c r="AT178" s="127" t="s">
        <v>72</v>
      </c>
      <c r="AU178" s="127" t="s">
        <v>81</v>
      </c>
      <c r="AY178" s="120" t="s">
        <v>147</v>
      </c>
      <c r="BK178" s="128">
        <f>SUM(BK179:BK184)</f>
        <v>0</v>
      </c>
    </row>
    <row r="179" spans="2:65" s="1" customFormat="1" ht="24.2" customHeight="1">
      <c r="B179" s="31"/>
      <c r="C179" s="131" t="s">
        <v>241</v>
      </c>
      <c r="D179" s="131" t="s">
        <v>149</v>
      </c>
      <c r="E179" s="132" t="s">
        <v>242</v>
      </c>
      <c r="F179" s="133" t="s">
        <v>243</v>
      </c>
      <c r="G179" s="134" t="s">
        <v>170</v>
      </c>
      <c r="H179" s="135">
        <v>18.420000000000002</v>
      </c>
      <c r="I179" s="136"/>
      <c r="J179" s="137">
        <f>ROUND(I179*H179,2)</f>
        <v>0</v>
      </c>
      <c r="K179" s="133" t="s">
        <v>153</v>
      </c>
      <c r="L179" s="31"/>
      <c r="M179" s="138" t="s">
        <v>1</v>
      </c>
      <c r="N179" s="139" t="s">
        <v>38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154</v>
      </c>
      <c r="AT179" s="142" t="s">
        <v>149</v>
      </c>
      <c r="AU179" s="142" t="s">
        <v>83</v>
      </c>
      <c r="AY179" s="16" t="s">
        <v>147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81</v>
      </c>
      <c r="BK179" s="143">
        <f>ROUND(I179*H179,2)</f>
        <v>0</v>
      </c>
      <c r="BL179" s="16" t="s">
        <v>154</v>
      </c>
      <c r="BM179" s="142" t="s">
        <v>244</v>
      </c>
    </row>
    <row r="180" spans="2:65" s="14" customFormat="1" ht="11.25">
      <c r="B180" s="159"/>
      <c r="D180" s="145" t="s">
        <v>156</v>
      </c>
      <c r="E180" s="160" t="s">
        <v>1</v>
      </c>
      <c r="F180" s="161" t="s">
        <v>245</v>
      </c>
      <c r="H180" s="160" t="s">
        <v>1</v>
      </c>
      <c r="I180" s="162"/>
      <c r="L180" s="159"/>
      <c r="M180" s="163"/>
      <c r="T180" s="164"/>
      <c r="AT180" s="160" t="s">
        <v>156</v>
      </c>
      <c r="AU180" s="160" t="s">
        <v>83</v>
      </c>
      <c r="AV180" s="14" t="s">
        <v>81</v>
      </c>
      <c r="AW180" s="14" t="s">
        <v>30</v>
      </c>
      <c r="AX180" s="14" t="s">
        <v>73</v>
      </c>
      <c r="AY180" s="160" t="s">
        <v>147</v>
      </c>
    </row>
    <row r="181" spans="2:65" s="12" customFormat="1" ht="11.25">
      <c r="B181" s="144"/>
      <c r="D181" s="145" t="s">
        <v>156</v>
      </c>
      <c r="E181" s="146" t="s">
        <v>1</v>
      </c>
      <c r="F181" s="147" t="s">
        <v>246</v>
      </c>
      <c r="H181" s="148">
        <v>5.44</v>
      </c>
      <c r="I181" s="149"/>
      <c r="L181" s="144"/>
      <c r="M181" s="150"/>
      <c r="T181" s="151"/>
      <c r="AT181" s="146" t="s">
        <v>156</v>
      </c>
      <c r="AU181" s="146" t="s">
        <v>83</v>
      </c>
      <c r="AV181" s="12" t="s">
        <v>83</v>
      </c>
      <c r="AW181" s="12" t="s">
        <v>30</v>
      </c>
      <c r="AX181" s="12" t="s">
        <v>73</v>
      </c>
      <c r="AY181" s="146" t="s">
        <v>147</v>
      </c>
    </row>
    <row r="182" spans="2:65" s="14" customFormat="1" ht="11.25">
      <c r="B182" s="159"/>
      <c r="D182" s="145" t="s">
        <v>156</v>
      </c>
      <c r="E182" s="160" t="s">
        <v>1</v>
      </c>
      <c r="F182" s="161" t="s">
        <v>247</v>
      </c>
      <c r="H182" s="160" t="s">
        <v>1</v>
      </c>
      <c r="I182" s="162"/>
      <c r="L182" s="159"/>
      <c r="M182" s="163"/>
      <c r="T182" s="164"/>
      <c r="AT182" s="160" t="s">
        <v>156</v>
      </c>
      <c r="AU182" s="160" t="s">
        <v>83</v>
      </c>
      <c r="AV182" s="14" t="s">
        <v>81</v>
      </c>
      <c r="AW182" s="14" t="s">
        <v>30</v>
      </c>
      <c r="AX182" s="14" t="s">
        <v>73</v>
      </c>
      <c r="AY182" s="160" t="s">
        <v>147</v>
      </c>
    </row>
    <row r="183" spans="2:65" s="12" customFormat="1" ht="11.25">
      <c r="B183" s="144"/>
      <c r="D183" s="145" t="s">
        <v>156</v>
      </c>
      <c r="E183" s="146" t="s">
        <v>1</v>
      </c>
      <c r="F183" s="147" t="s">
        <v>248</v>
      </c>
      <c r="H183" s="148">
        <v>12.98</v>
      </c>
      <c r="I183" s="149"/>
      <c r="L183" s="144"/>
      <c r="M183" s="150"/>
      <c r="T183" s="151"/>
      <c r="AT183" s="146" t="s">
        <v>156</v>
      </c>
      <c r="AU183" s="146" t="s">
        <v>83</v>
      </c>
      <c r="AV183" s="12" t="s">
        <v>83</v>
      </c>
      <c r="AW183" s="12" t="s">
        <v>30</v>
      </c>
      <c r="AX183" s="12" t="s">
        <v>73</v>
      </c>
      <c r="AY183" s="146" t="s">
        <v>147</v>
      </c>
    </row>
    <row r="184" spans="2:65" s="13" customFormat="1" ht="11.25">
      <c r="B184" s="152"/>
      <c r="D184" s="145" t="s">
        <v>156</v>
      </c>
      <c r="E184" s="153" t="s">
        <v>1</v>
      </c>
      <c r="F184" s="154" t="s">
        <v>166</v>
      </c>
      <c r="H184" s="155">
        <v>18.420000000000002</v>
      </c>
      <c r="I184" s="156"/>
      <c r="L184" s="152"/>
      <c r="M184" s="157"/>
      <c r="T184" s="158"/>
      <c r="AT184" s="153" t="s">
        <v>156</v>
      </c>
      <c r="AU184" s="153" t="s">
        <v>83</v>
      </c>
      <c r="AV184" s="13" t="s">
        <v>154</v>
      </c>
      <c r="AW184" s="13" t="s">
        <v>30</v>
      </c>
      <c r="AX184" s="13" t="s">
        <v>81</v>
      </c>
      <c r="AY184" s="153" t="s">
        <v>147</v>
      </c>
    </row>
    <row r="185" spans="2:65" s="11" customFormat="1" ht="22.9" customHeight="1">
      <c r="B185" s="119"/>
      <c r="D185" s="120" t="s">
        <v>72</v>
      </c>
      <c r="E185" s="129" t="s">
        <v>200</v>
      </c>
      <c r="F185" s="129" t="s">
        <v>249</v>
      </c>
      <c r="I185" s="122"/>
      <c r="J185" s="130">
        <f>BK185</f>
        <v>0</v>
      </c>
      <c r="L185" s="119"/>
      <c r="M185" s="124"/>
      <c r="P185" s="125">
        <f>SUM(P186:P313)</f>
        <v>0</v>
      </c>
      <c r="R185" s="125">
        <f>SUM(R186:R313)</f>
        <v>1.9866789999999999</v>
      </c>
      <c r="T185" s="126">
        <f>SUM(T186:T313)</f>
        <v>8.7119999999999997</v>
      </c>
      <c r="AR185" s="120" t="s">
        <v>81</v>
      </c>
      <c r="AT185" s="127" t="s">
        <v>72</v>
      </c>
      <c r="AU185" s="127" t="s">
        <v>81</v>
      </c>
      <c r="AY185" s="120" t="s">
        <v>147</v>
      </c>
      <c r="BK185" s="128">
        <f>SUM(BK186:BK313)</f>
        <v>0</v>
      </c>
    </row>
    <row r="186" spans="2:65" s="1" customFormat="1" ht="21.75" customHeight="1">
      <c r="B186" s="31"/>
      <c r="C186" s="131" t="s">
        <v>250</v>
      </c>
      <c r="D186" s="131" t="s">
        <v>149</v>
      </c>
      <c r="E186" s="132" t="s">
        <v>251</v>
      </c>
      <c r="F186" s="133" t="s">
        <v>252</v>
      </c>
      <c r="G186" s="134" t="s">
        <v>152</v>
      </c>
      <c r="H186" s="135">
        <v>198</v>
      </c>
      <c r="I186" s="136"/>
      <c r="J186" s="137">
        <f>ROUND(I186*H186,2)</f>
        <v>0</v>
      </c>
      <c r="K186" s="133" t="s">
        <v>153</v>
      </c>
      <c r="L186" s="31"/>
      <c r="M186" s="138" t="s">
        <v>1</v>
      </c>
      <c r="N186" s="139" t="s">
        <v>38</v>
      </c>
      <c r="P186" s="140">
        <f>O186*H186</f>
        <v>0</v>
      </c>
      <c r="Q186" s="140">
        <v>0</v>
      </c>
      <c r="R186" s="140">
        <f>Q186*H186</f>
        <v>0</v>
      </c>
      <c r="S186" s="140">
        <v>4.3999999999999997E-2</v>
      </c>
      <c r="T186" s="141">
        <f>S186*H186</f>
        <v>8.7119999999999997</v>
      </c>
      <c r="AR186" s="142" t="s">
        <v>154</v>
      </c>
      <c r="AT186" s="142" t="s">
        <v>149</v>
      </c>
      <c r="AU186" s="142" t="s">
        <v>83</v>
      </c>
      <c r="AY186" s="16" t="s">
        <v>147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6" t="s">
        <v>81</v>
      </c>
      <c r="BK186" s="143">
        <f>ROUND(I186*H186,2)</f>
        <v>0</v>
      </c>
      <c r="BL186" s="16" t="s">
        <v>154</v>
      </c>
      <c r="BM186" s="142" t="s">
        <v>253</v>
      </c>
    </row>
    <row r="187" spans="2:65" s="12" customFormat="1" ht="11.25">
      <c r="B187" s="144"/>
      <c r="D187" s="145" t="s">
        <v>156</v>
      </c>
      <c r="E187" s="146" t="s">
        <v>1</v>
      </c>
      <c r="F187" s="147" t="s">
        <v>254</v>
      </c>
      <c r="H187" s="148">
        <v>181</v>
      </c>
      <c r="I187" s="149"/>
      <c r="L187" s="144"/>
      <c r="M187" s="150"/>
      <c r="T187" s="151"/>
      <c r="AT187" s="146" t="s">
        <v>156</v>
      </c>
      <c r="AU187" s="146" t="s">
        <v>83</v>
      </c>
      <c r="AV187" s="12" t="s">
        <v>83</v>
      </c>
      <c r="AW187" s="12" t="s">
        <v>30</v>
      </c>
      <c r="AX187" s="12" t="s">
        <v>73</v>
      </c>
      <c r="AY187" s="146" t="s">
        <v>147</v>
      </c>
    </row>
    <row r="188" spans="2:65" s="12" customFormat="1" ht="11.25">
      <c r="B188" s="144"/>
      <c r="D188" s="145" t="s">
        <v>156</v>
      </c>
      <c r="E188" s="146" t="s">
        <v>1</v>
      </c>
      <c r="F188" s="147" t="s">
        <v>255</v>
      </c>
      <c r="H188" s="148">
        <v>17</v>
      </c>
      <c r="I188" s="149"/>
      <c r="L188" s="144"/>
      <c r="M188" s="150"/>
      <c r="T188" s="151"/>
      <c r="AT188" s="146" t="s">
        <v>156</v>
      </c>
      <c r="AU188" s="146" t="s">
        <v>83</v>
      </c>
      <c r="AV188" s="12" t="s">
        <v>83</v>
      </c>
      <c r="AW188" s="12" t="s">
        <v>30</v>
      </c>
      <c r="AX188" s="12" t="s">
        <v>73</v>
      </c>
      <c r="AY188" s="146" t="s">
        <v>147</v>
      </c>
    </row>
    <row r="189" spans="2:65" s="13" customFormat="1" ht="11.25">
      <c r="B189" s="152"/>
      <c r="D189" s="145" t="s">
        <v>156</v>
      </c>
      <c r="E189" s="153" t="s">
        <v>1</v>
      </c>
      <c r="F189" s="154" t="s">
        <v>166</v>
      </c>
      <c r="H189" s="155">
        <v>198</v>
      </c>
      <c r="I189" s="156"/>
      <c r="L189" s="152"/>
      <c r="M189" s="157"/>
      <c r="T189" s="158"/>
      <c r="AT189" s="153" t="s">
        <v>156</v>
      </c>
      <c r="AU189" s="153" t="s">
        <v>83</v>
      </c>
      <c r="AV189" s="13" t="s">
        <v>154</v>
      </c>
      <c r="AW189" s="13" t="s">
        <v>30</v>
      </c>
      <c r="AX189" s="13" t="s">
        <v>81</v>
      </c>
      <c r="AY189" s="153" t="s">
        <v>147</v>
      </c>
    </row>
    <row r="190" spans="2:65" s="1" customFormat="1" ht="24.2" customHeight="1">
      <c r="B190" s="31"/>
      <c r="C190" s="131" t="s">
        <v>256</v>
      </c>
      <c r="D190" s="131" t="s">
        <v>149</v>
      </c>
      <c r="E190" s="132" t="s">
        <v>257</v>
      </c>
      <c r="F190" s="133" t="s">
        <v>258</v>
      </c>
      <c r="G190" s="134" t="s">
        <v>259</v>
      </c>
      <c r="H190" s="135">
        <v>16</v>
      </c>
      <c r="I190" s="136"/>
      <c r="J190" s="137">
        <f>ROUND(I190*H190,2)</f>
        <v>0</v>
      </c>
      <c r="K190" s="133" t="s">
        <v>153</v>
      </c>
      <c r="L190" s="31"/>
      <c r="M190" s="138" t="s">
        <v>1</v>
      </c>
      <c r="N190" s="139" t="s">
        <v>38</v>
      </c>
      <c r="P190" s="140">
        <f>O190*H190</f>
        <v>0</v>
      </c>
      <c r="Q190" s="140">
        <v>1.67E-3</v>
      </c>
      <c r="R190" s="140">
        <f>Q190*H190</f>
        <v>2.6720000000000001E-2</v>
      </c>
      <c r="S190" s="140">
        <v>0</v>
      </c>
      <c r="T190" s="141">
        <f>S190*H190</f>
        <v>0</v>
      </c>
      <c r="AR190" s="142" t="s">
        <v>154</v>
      </c>
      <c r="AT190" s="142" t="s">
        <v>149</v>
      </c>
      <c r="AU190" s="142" t="s">
        <v>83</v>
      </c>
      <c r="AY190" s="16" t="s">
        <v>147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81</v>
      </c>
      <c r="BK190" s="143">
        <f>ROUND(I190*H190,2)</f>
        <v>0</v>
      </c>
      <c r="BL190" s="16" t="s">
        <v>154</v>
      </c>
      <c r="BM190" s="142" t="s">
        <v>260</v>
      </c>
    </row>
    <row r="191" spans="2:65" s="1" customFormat="1" ht="24.2" customHeight="1">
      <c r="B191" s="31"/>
      <c r="C191" s="165" t="s">
        <v>261</v>
      </c>
      <c r="D191" s="165" t="s">
        <v>223</v>
      </c>
      <c r="E191" s="166" t="s">
        <v>262</v>
      </c>
      <c r="F191" s="167" t="s">
        <v>263</v>
      </c>
      <c r="G191" s="168" t="s">
        <v>259</v>
      </c>
      <c r="H191" s="169">
        <v>3</v>
      </c>
      <c r="I191" s="170"/>
      <c r="J191" s="171">
        <f>ROUND(I191*H191,2)</f>
        <v>0</v>
      </c>
      <c r="K191" s="167" t="s">
        <v>153</v>
      </c>
      <c r="L191" s="172"/>
      <c r="M191" s="173" t="s">
        <v>1</v>
      </c>
      <c r="N191" s="174" t="s">
        <v>38</v>
      </c>
      <c r="P191" s="140">
        <f>O191*H191</f>
        <v>0</v>
      </c>
      <c r="Q191" s="140">
        <v>1.34E-2</v>
      </c>
      <c r="R191" s="140">
        <f>Q191*H191</f>
        <v>4.02E-2</v>
      </c>
      <c r="S191" s="140">
        <v>0</v>
      </c>
      <c r="T191" s="141">
        <f>S191*H191</f>
        <v>0</v>
      </c>
      <c r="AR191" s="142" t="s">
        <v>200</v>
      </c>
      <c r="AT191" s="142" t="s">
        <v>223</v>
      </c>
      <c r="AU191" s="142" t="s">
        <v>83</v>
      </c>
      <c r="AY191" s="16" t="s">
        <v>147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81</v>
      </c>
      <c r="BK191" s="143">
        <f>ROUND(I191*H191,2)</f>
        <v>0</v>
      </c>
      <c r="BL191" s="16" t="s">
        <v>154</v>
      </c>
      <c r="BM191" s="142" t="s">
        <v>264</v>
      </c>
    </row>
    <row r="192" spans="2:65" s="12" customFormat="1" ht="11.25">
      <c r="B192" s="144"/>
      <c r="D192" s="145" t="s">
        <v>156</v>
      </c>
      <c r="E192" s="146" t="s">
        <v>1</v>
      </c>
      <c r="F192" s="147" t="s">
        <v>265</v>
      </c>
      <c r="H192" s="148">
        <v>3</v>
      </c>
      <c r="I192" s="149"/>
      <c r="L192" s="144"/>
      <c r="M192" s="150"/>
      <c r="T192" s="151"/>
      <c r="AT192" s="146" t="s">
        <v>156</v>
      </c>
      <c r="AU192" s="146" t="s">
        <v>83</v>
      </c>
      <c r="AV192" s="12" t="s">
        <v>83</v>
      </c>
      <c r="AW192" s="12" t="s">
        <v>30</v>
      </c>
      <c r="AX192" s="12" t="s">
        <v>73</v>
      </c>
      <c r="AY192" s="146" t="s">
        <v>147</v>
      </c>
    </row>
    <row r="193" spans="2:65" s="13" customFormat="1" ht="11.25">
      <c r="B193" s="152"/>
      <c r="D193" s="145" t="s">
        <v>156</v>
      </c>
      <c r="E193" s="153" t="s">
        <v>1</v>
      </c>
      <c r="F193" s="154" t="s">
        <v>166</v>
      </c>
      <c r="H193" s="155">
        <v>3</v>
      </c>
      <c r="I193" s="156"/>
      <c r="L193" s="152"/>
      <c r="M193" s="157"/>
      <c r="T193" s="158"/>
      <c r="AT193" s="153" t="s">
        <v>156</v>
      </c>
      <c r="AU193" s="153" t="s">
        <v>83</v>
      </c>
      <c r="AV193" s="13" t="s">
        <v>154</v>
      </c>
      <c r="AW193" s="13" t="s">
        <v>30</v>
      </c>
      <c r="AX193" s="13" t="s">
        <v>81</v>
      </c>
      <c r="AY193" s="153" t="s">
        <v>147</v>
      </c>
    </row>
    <row r="194" spans="2:65" s="1" customFormat="1" ht="24.2" customHeight="1">
      <c r="B194" s="31"/>
      <c r="C194" s="165" t="s">
        <v>266</v>
      </c>
      <c r="D194" s="165" t="s">
        <v>223</v>
      </c>
      <c r="E194" s="166" t="s">
        <v>267</v>
      </c>
      <c r="F194" s="167" t="s">
        <v>268</v>
      </c>
      <c r="G194" s="168" t="s">
        <v>259</v>
      </c>
      <c r="H194" s="169">
        <v>3</v>
      </c>
      <c r="I194" s="170"/>
      <c r="J194" s="171">
        <f>ROUND(I194*H194,2)</f>
        <v>0</v>
      </c>
      <c r="K194" s="167" t="s">
        <v>153</v>
      </c>
      <c r="L194" s="172"/>
      <c r="M194" s="173" t="s">
        <v>1</v>
      </c>
      <c r="N194" s="174" t="s">
        <v>38</v>
      </c>
      <c r="P194" s="140">
        <f>O194*H194</f>
        <v>0</v>
      </c>
      <c r="Q194" s="140">
        <v>8.3999999999999995E-3</v>
      </c>
      <c r="R194" s="140">
        <f>Q194*H194</f>
        <v>2.52E-2</v>
      </c>
      <c r="S194" s="140">
        <v>0</v>
      </c>
      <c r="T194" s="141">
        <f>S194*H194</f>
        <v>0</v>
      </c>
      <c r="AR194" s="142" t="s">
        <v>200</v>
      </c>
      <c r="AT194" s="142" t="s">
        <v>223</v>
      </c>
      <c r="AU194" s="142" t="s">
        <v>83</v>
      </c>
      <c r="AY194" s="16" t="s">
        <v>147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6" t="s">
        <v>81</v>
      </c>
      <c r="BK194" s="143">
        <f>ROUND(I194*H194,2)</f>
        <v>0</v>
      </c>
      <c r="BL194" s="16" t="s">
        <v>154</v>
      </c>
      <c r="BM194" s="142" t="s">
        <v>269</v>
      </c>
    </row>
    <row r="195" spans="2:65" s="12" customFormat="1" ht="11.25">
      <c r="B195" s="144"/>
      <c r="D195" s="145" t="s">
        <v>156</v>
      </c>
      <c r="E195" s="146" t="s">
        <v>1</v>
      </c>
      <c r="F195" s="147" t="s">
        <v>270</v>
      </c>
      <c r="H195" s="148">
        <v>3</v>
      </c>
      <c r="I195" s="149"/>
      <c r="L195" s="144"/>
      <c r="M195" s="150"/>
      <c r="T195" s="151"/>
      <c r="AT195" s="146" t="s">
        <v>156</v>
      </c>
      <c r="AU195" s="146" t="s">
        <v>83</v>
      </c>
      <c r="AV195" s="12" t="s">
        <v>83</v>
      </c>
      <c r="AW195" s="12" t="s">
        <v>30</v>
      </c>
      <c r="AX195" s="12" t="s">
        <v>73</v>
      </c>
      <c r="AY195" s="146" t="s">
        <v>147</v>
      </c>
    </row>
    <row r="196" spans="2:65" s="13" customFormat="1" ht="11.25">
      <c r="B196" s="152"/>
      <c r="D196" s="145" t="s">
        <v>156</v>
      </c>
      <c r="E196" s="153" t="s">
        <v>1</v>
      </c>
      <c r="F196" s="154" t="s">
        <v>166</v>
      </c>
      <c r="H196" s="155">
        <v>3</v>
      </c>
      <c r="I196" s="156"/>
      <c r="L196" s="152"/>
      <c r="M196" s="157"/>
      <c r="T196" s="158"/>
      <c r="AT196" s="153" t="s">
        <v>156</v>
      </c>
      <c r="AU196" s="153" t="s">
        <v>83</v>
      </c>
      <c r="AV196" s="13" t="s">
        <v>154</v>
      </c>
      <c r="AW196" s="13" t="s">
        <v>30</v>
      </c>
      <c r="AX196" s="13" t="s">
        <v>81</v>
      </c>
      <c r="AY196" s="153" t="s">
        <v>147</v>
      </c>
    </row>
    <row r="197" spans="2:65" s="1" customFormat="1" ht="24.2" customHeight="1">
      <c r="B197" s="31"/>
      <c r="C197" s="165" t="s">
        <v>271</v>
      </c>
      <c r="D197" s="165" t="s">
        <v>223</v>
      </c>
      <c r="E197" s="166" t="s">
        <v>272</v>
      </c>
      <c r="F197" s="167" t="s">
        <v>273</v>
      </c>
      <c r="G197" s="168" t="s">
        <v>259</v>
      </c>
      <c r="H197" s="169">
        <v>2</v>
      </c>
      <c r="I197" s="170"/>
      <c r="J197" s="171">
        <f>ROUND(I197*H197,2)</f>
        <v>0</v>
      </c>
      <c r="K197" s="167" t="s">
        <v>153</v>
      </c>
      <c r="L197" s="172"/>
      <c r="M197" s="173" t="s">
        <v>1</v>
      </c>
      <c r="N197" s="174" t="s">
        <v>38</v>
      </c>
      <c r="P197" s="140">
        <f>O197*H197</f>
        <v>0</v>
      </c>
      <c r="Q197" s="140">
        <v>9.4999999999999998E-3</v>
      </c>
      <c r="R197" s="140">
        <f>Q197*H197</f>
        <v>1.9E-2</v>
      </c>
      <c r="S197" s="140">
        <v>0</v>
      </c>
      <c r="T197" s="141">
        <f>S197*H197</f>
        <v>0</v>
      </c>
      <c r="AR197" s="142" t="s">
        <v>200</v>
      </c>
      <c r="AT197" s="142" t="s">
        <v>223</v>
      </c>
      <c r="AU197" s="142" t="s">
        <v>83</v>
      </c>
      <c r="AY197" s="16" t="s">
        <v>147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154</v>
      </c>
      <c r="BM197" s="142" t="s">
        <v>274</v>
      </c>
    </row>
    <row r="198" spans="2:65" s="12" customFormat="1" ht="11.25">
      <c r="B198" s="144"/>
      <c r="D198" s="145" t="s">
        <v>156</v>
      </c>
      <c r="E198" s="146" t="s">
        <v>1</v>
      </c>
      <c r="F198" s="147" t="s">
        <v>275</v>
      </c>
      <c r="H198" s="148">
        <v>2</v>
      </c>
      <c r="I198" s="149"/>
      <c r="L198" s="144"/>
      <c r="M198" s="150"/>
      <c r="T198" s="151"/>
      <c r="AT198" s="146" t="s">
        <v>156</v>
      </c>
      <c r="AU198" s="146" t="s">
        <v>83</v>
      </c>
      <c r="AV198" s="12" t="s">
        <v>83</v>
      </c>
      <c r="AW198" s="12" t="s">
        <v>30</v>
      </c>
      <c r="AX198" s="12" t="s">
        <v>73</v>
      </c>
      <c r="AY198" s="146" t="s">
        <v>147</v>
      </c>
    </row>
    <row r="199" spans="2:65" s="13" customFormat="1" ht="11.25">
      <c r="B199" s="152"/>
      <c r="D199" s="145" t="s">
        <v>156</v>
      </c>
      <c r="E199" s="153" t="s">
        <v>1</v>
      </c>
      <c r="F199" s="154" t="s">
        <v>166</v>
      </c>
      <c r="H199" s="155">
        <v>2</v>
      </c>
      <c r="I199" s="156"/>
      <c r="L199" s="152"/>
      <c r="M199" s="157"/>
      <c r="T199" s="158"/>
      <c r="AT199" s="153" t="s">
        <v>156</v>
      </c>
      <c r="AU199" s="153" t="s">
        <v>83</v>
      </c>
      <c r="AV199" s="13" t="s">
        <v>154</v>
      </c>
      <c r="AW199" s="13" t="s">
        <v>30</v>
      </c>
      <c r="AX199" s="13" t="s">
        <v>81</v>
      </c>
      <c r="AY199" s="153" t="s">
        <v>147</v>
      </c>
    </row>
    <row r="200" spans="2:65" s="1" customFormat="1" ht="24.2" customHeight="1">
      <c r="B200" s="31"/>
      <c r="C200" s="165" t="s">
        <v>7</v>
      </c>
      <c r="D200" s="165" t="s">
        <v>223</v>
      </c>
      <c r="E200" s="166" t="s">
        <v>276</v>
      </c>
      <c r="F200" s="167" t="s">
        <v>277</v>
      </c>
      <c r="G200" s="168" t="s">
        <v>259</v>
      </c>
      <c r="H200" s="169">
        <v>1</v>
      </c>
      <c r="I200" s="170"/>
      <c r="J200" s="171">
        <f>ROUND(I200*H200,2)</f>
        <v>0</v>
      </c>
      <c r="K200" s="167" t="s">
        <v>153</v>
      </c>
      <c r="L200" s="172"/>
      <c r="M200" s="173" t="s">
        <v>1</v>
      </c>
      <c r="N200" s="174" t="s">
        <v>38</v>
      </c>
      <c r="P200" s="140">
        <f>O200*H200</f>
        <v>0</v>
      </c>
      <c r="Q200" s="140">
        <v>9.5999999999999992E-3</v>
      </c>
      <c r="R200" s="140">
        <f>Q200*H200</f>
        <v>9.5999999999999992E-3</v>
      </c>
      <c r="S200" s="140">
        <v>0</v>
      </c>
      <c r="T200" s="141">
        <f>S200*H200</f>
        <v>0</v>
      </c>
      <c r="AR200" s="142" t="s">
        <v>200</v>
      </c>
      <c r="AT200" s="142" t="s">
        <v>223</v>
      </c>
      <c r="AU200" s="142" t="s">
        <v>83</v>
      </c>
      <c r="AY200" s="16" t="s">
        <v>147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81</v>
      </c>
      <c r="BK200" s="143">
        <f>ROUND(I200*H200,2)</f>
        <v>0</v>
      </c>
      <c r="BL200" s="16" t="s">
        <v>154</v>
      </c>
      <c r="BM200" s="142" t="s">
        <v>278</v>
      </c>
    </row>
    <row r="201" spans="2:65" s="12" customFormat="1" ht="11.25">
      <c r="B201" s="144"/>
      <c r="D201" s="145" t="s">
        <v>156</v>
      </c>
      <c r="E201" s="146" t="s">
        <v>1</v>
      </c>
      <c r="F201" s="147" t="s">
        <v>279</v>
      </c>
      <c r="H201" s="148">
        <v>1</v>
      </c>
      <c r="I201" s="149"/>
      <c r="L201" s="144"/>
      <c r="M201" s="150"/>
      <c r="T201" s="151"/>
      <c r="AT201" s="146" t="s">
        <v>156</v>
      </c>
      <c r="AU201" s="146" t="s">
        <v>83</v>
      </c>
      <c r="AV201" s="12" t="s">
        <v>83</v>
      </c>
      <c r="AW201" s="12" t="s">
        <v>30</v>
      </c>
      <c r="AX201" s="12" t="s">
        <v>73</v>
      </c>
      <c r="AY201" s="146" t="s">
        <v>147</v>
      </c>
    </row>
    <row r="202" spans="2:65" s="13" customFormat="1" ht="11.25">
      <c r="B202" s="152"/>
      <c r="D202" s="145" t="s">
        <v>156</v>
      </c>
      <c r="E202" s="153" t="s">
        <v>1</v>
      </c>
      <c r="F202" s="154" t="s">
        <v>166</v>
      </c>
      <c r="H202" s="155">
        <v>1</v>
      </c>
      <c r="I202" s="156"/>
      <c r="L202" s="152"/>
      <c r="M202" s="157"/>
      <c r="T202" s="158"/>
      <c r="AT202" s="153" t="s">
        <v>156</v>
      </c>
      <c r="AU202" s="153" t="s">
        <v>83</v>
      </c>
      <c r="AV202" s="13" t="s">
        <v>154</v>
      </c>
      <c r="AW202" s="13" t="s">
        <v>30</v>
      </c>
      <c r="AX202" s="13" t="s">
        <v>81</v>
      </c>
      <c r="AY202" s="153" t="s">
        <v>147</v>
      </c>
    </row>
    <row r="203" spans="2:65" s="1" customFormat="1" ht="24.2" customHeight="1">
      <c r="B203" s="31"/>
      <c r="C203" s="165" t="s">
        <v>280</v>
      </c>
      <c r="D203" s="165" t="s">
        <v>223</v>
      </c>
      <c r="E203" s="166" t="s">
        <v>281</v>
      </c>
      <c r="F203" s="167" t="s">
        <v>282</v>
      </c>
      <c r="G203" s="168" t="s">
        <v>259</v>
      </c>
      <c r="H203" s="169">
        <v>1</v>
      </c>
      <c r="I203" s="170"/>
      <c r="J203" s="171">
        <f>ROUND(I203*H203,2)</f>
        <v>0</v>
      </c>
      <c r="K203" s="167" t="s">
        <v>153</v>
      </c>
      <c r="L203" s="172"/>
      <c r="M203" s="173" t="s">
        <v>1</v>
      </c>
      <c r="N203" s="174" t="s">
        <v>38</v>
      </c>
      <c r="P203" s="140">
        <f>O203*H203</f>
        <v>0</v>
      </c>
      <c r="Q203" s="140">
        <v>1.09E-2</v>
      </c>
      <c r="R203" s="140">
        <f>Q203*H203</f>
        <v>1.09E-2</v>
      </c>
      <c r="S203" s="140">
        <v>0</v>
      </c>
      <c r="T203" s="141">
        <f>S203*H203</f>
        <v>0</v>
      </c>
      <c r="AR203" s="142" t="s">
        <v>200</v>
      </c>
      <c r="AT203" s="142" t="s">
        <v>223</v>
      </c>
      <c r="AU203" s="142" t="s">
        <v>83</v>
      </c>
      <c r="AY203" s="16" t="s">
        <v>147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6" t="s">
        <v>81</v>
      </c>
      <c r="BK203" s="143">
        <f>ROUND(I203*H203,2)</f>
        <v>0</v>
      </c>
      <c r="BL203" s="16" t="s">
        <v>154</v>
      </c>
      <c r="BM203" s="142" t="s">
        <v>283</v>
      </c>
    </row>
    <row r="204" spans="2:65" s="12" customFormat="1" ht="11.25">
      <c r="B204" s="144"/>
      <c r="D204" s="145" t="s">
        <v>156</v>
      </c>
      <c r="E204" s="146" t="s">
        <v>1</v>
      </c>
      <c r="F204" s="147" t="s">
        <v>284</v>
      </c>
      <c r="H204" s="148">
        <v>1</v>
      </c>
      <c r="I204" s="149"/>
      <c r="L204" s="144"/>
      <c r="M204" s="150"/>
      <c r="T204" s="151"/>
      <c r="AT204" s="146" t="s">
        <v>156</v>
      </c>
      <c r="AU204" s="146" t="s">
        <v>83</v>
      </c>
      <c r="AV204" s="12" t="s">
        <v>83</v>
      </c>
      <c r="AW204" s="12" t="s">
        <v>30</v>
      </c>
      <c r="AX204" s="12" t="s">
        <v>73</v>
      </c>
      <c r="AY204" s="146" t="s">
        <v>147</v>
      </c>
    </row>
    <row r="205" spans="2:65" s="13" customFormat="1" ht="11.25">
      <c r="B205" s="152"/>
      <c r="D205" s="145" t="s">
        <v>156</v>
      </c>
      <c r="E205" s="153" t="s">
        <v>1</v>
      </c>
      <c r="F205" s="154" t="s">
        <v>166</v>
      </c>
      <c r="H205" s="155">
        <v>1</v>
      </c>
      <c r="I205" s="156"/>
      <c r="L205" s="152"/>
      <c r="M205" s="157"/>
      <c r="T205" s="158"/>
      <c r="AT205" s="153" t="s">
        <v>156</v>
      </c>
      <c r="AU205" s="153" t="s">
        <v>83</v>
      </c>
      <c r="AV205" s="13" t="s">
        <v>154</v>
      </c>
      <c r="AW205" s="13" t="s">
        <v>30</v>
      </c>
      <c r="AX205" s="13" t="s">
        <v>81</v>
      </c>
      <c r="AY205" s="153" t="s">
        <v>147</v>
      </c>
    </row>
    <row r="206" spans="2:65" s="1" customFormat="1" ht="24.2" customHeight="1">
      <c r="B206" s="31"/>
      <c r="C206" s="165" t="s">
        <v>285</v>
      </c>
      <c r="D206" s="165" t="s">
        <v>223</v>
      </c>
      <c r="E206" s="166" t="s">
        <v>286</v>
      </c>
      <c r="F206" s="167" t="s">
        <v>287</v>
      </c>
      <c r="G206" s="168" t="s">
        <v>259</v>
      </c>
      <c r="H206" s="169">
        <v>3</v>
      </c>
      <c r="I206" s="170"/>
      <c r="J206" s="171">
        <f>ROUND(I206*H206,2)</f>
        <v>0</v>
      </c>
      <c r="K206" s="167" t="s">
        <v>153</v>
      </c>
      <c r="L206" s="172"/>
      <c r="M206" s="173" t="s">
        <v>1</v>
      </c>
      <c r="N206" s="174" t="s">
        <v>38</v>
      </c>
      <c r="P206" s="140">
        <f>O206*H206</f>
        <v>0</v>
      </c>
      <c r="Q206" s="140">
        <v>9.5999999999999992E-3</v>
      </c>
      <c r="R206" s="140">
        <f>Q206*H206</f>
        <v>2.8799999999999999E-2</v>
      </c>
      <c r="S206" s="140">
        <v>0</v>
      </c>
      <c r="T206" s="141">
        <f>S206*H206</f>
        <v>0</v>
      </c>
      <c r="AR206" s="142" t="s">
        <v>200</v>
      </c>
      <c r="AT206" s="142" t="s">
        <v>223</v>
      </c>
      <c r="AU206" s="142" t="s">
        <v>83</v>
      </c>
      <c r="AY206" s="16" t="s">
        <v>147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6" t="s">
        <v>81</v>
      </c>
      <c r="BK206" s="143">
        <f>ROUND(I206*H206,2)</f>
        <v>0</v>
      </c>
      <c r="BL206" s="16" t="s">
        <v>154</v>
      </c>
      <c r="BM206" s="142" t="s">
        <v>288</v>
      </c>
    </row>
    <row r="207" spans="2:65" s="12" customFormat="1" ht="11.25">
      <c r="B207" s="144"/>
      <c r="D207" s="145" t="s">
        <v>156</v>
      </c>
      <c r="E207" s="146" t="s">
        <v>1</v>
      </c>
      <c r="F207" s="147" t="s">
        <v>289</v>
      </c>
      <c r="H207" s="148">
        <v>2</v>
      </c>
      <c r="I207" s="149"/>
      <c r="L207" s="144"/>
      <c r="M207" s="150"/>
      <c r="T207" s="151"/>
      <c r="AT207" s="146" t="s">
        <v>156</v>
      </c>
      <c r="AU207" s="146" t="s">
        <v>83</v>
      </c>
      <c r="AV207" s="12" t="s">
        <v>83</v>
      </c>
      <c r="AW207" s="12" t="s">
        <v>30</v>
      </c>
      <c r="AX207" s="12" t="s">
        <v>73</v>
      </c>
      <c r="AY207" s="146" t="s">
        <v>147</v>
      </c>
    </row>
    <row r="208" spans="2:65" s="12" customFormat="1" ht="11.25">
      <c r="B208" s="144"/>
      <c r="D208" s="145" t="s">
        <v>156</v>
      </c>
      <c r="E208" s="146" t="s">
        <v>1</v>
      </c>
      <c r="F208" s="147" t="s">
        <v>284</v>
      </c>
      <c r="H208" s="148">
        <v>1</v>
      </c>
      <c r="I208" s="149"/>
      <c r="L208" s="144"/>
      <c r="M208" s="150"/>
      <c r="T208" s="151"/>
      <c r="AT208" s="146" t="s">
        <v>156</v>
      </c>
      <c r="AU208" s="146" t="s">
        <v>83</v>
      </c>
      <c r="AV208" s="12" t="s">
        <v>83</v>
      </c>
      <c r="AW208" s="12" t="s">
        <v>30</v>
      </c>
      <c r="AX208" s="12" t="s">
        <v>73</v>
      </c>
      <c r="AY208" s="146" t="s">
        <v>147</v>
      </c>
    </row>
    <row r="209" spans="2:65" s="13" customFormat="1" ht="11.25">
      <c r="B209" s="152"/>
      <c r="D209" s="145" t="s">
        <v>156</v>
      </c>
      <c r="E209" s="153" t="s">
        <v>1</v>
      </c>
      <c r="F209" s="154" t="s">
        <v>166</v>
      </c>
      <c r="H209" s="155">
        <v>3</v>
      </c>
      <c r="I209" s="156"/>
      <c r="L209" s="152"/>
      <c r="M209" s="157"/>
      <c r="T209" s="158"/>
      <c r="AT209" s="153" t="s">
        <v>156</v>
      </c>
      <c r="AU209" s="153" t="s">
        <v>83</v>
      </c>
      <c r="AV209" s="13" t="s">
        <v>154</v>
      </c>
      <c r="AW209" s="13" t="s">
        <v>30</v>
      </c>
      <c r="AX209" s="13" t="s">
        <v>81</v>
      </c>
      <c r="AY209" s="153" t="s">
        <v>147</v>
      </c>
    </row>
    <row r="210" spans="2:65" s="1" customFormat="1" ht="24.2" customHeight="1">
      <c r="B210" s="31"/>
      <c r="C210" s="131" t="s">
        <v>290</v>
      </c>
      <c r="D210" s="131" t="s">
        <v>149</v>
      </c>
      <c r="E210" s="132" t="s">
        <v>291</v>
      </c>
      <c r="F210" s="133" t="s">
        <v>292</v>
      </c>
      <c r="G210" s="134" t="s">
        <v>259</v>
      </c>
      <c r="H210" s="135">
        <v>1</v>
      </c>
      <c r="I210" s="136"/>
      <c r="J210" s="137">
        <f>ROUND(I210*H210,2)</f>
        <v>0</v>
      </c>
      <c r="K210" s="133" t="s">
        <v>153</v>
      </c>
      <c r="L210" s="31"/>
      <c r="M210" s="138" t="s">
        <v>1</v>
      </c>
      <c r="N210" s="139" t="s">
        <v>38</v>
      </c>
      <c r="P210" s="140">
        <f>O210*H210</f>
        <v>0</v>
      </c>
      <c r="Q210" s="140">
        <v>1.7099999999999999E-3</v>
      </c>
      <c r="R210" s="140">
        <f>Q210*H210</f>
        <v>1.7099999999999999E-3</v>
      </c>
      <c r="S210" s="140">
        <v>0</v>
      </c>
      <c r="T210" s="141">
        <f>S210*H210</f>
        <v>0</v>
      </c>
      <c r="AR210" s="142" t="s">
        <v>154</v>
      </c>
      <c r="AT210" s="142" t="s">
        <v>149</v>
      </c>
      <c r="AU210" s="142" t="s">
        <v>83</v>
      </c>
      <c r="AY210" s="16" t="s">
        <v>147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81</v>
      </c>
      <c r="BK210" s="143">
        <f>ROUND(I210*H210,2)</f>
        <v>0</v>
      </c>
      <c r="BL210" s="16" t="s">
        <v>154</v>
      </c>
      <c r="BM210" s="142" t="s">
        <v>293</v>
      </c>
    </row>
    <row r="211" spans="2:65" s="1" customFormat="1" ht="33" customHeight="1">
      <c r="B211" s="31"/>
      <c r="C211" s="165" t="s">
        <v>294</v>
      </c>
      <c r="D211" s="165" t="s">
        <v>223</v>
      </c>
      <c r="E211" s="166" t="s">
        <v>295</v>
      </c>
      <c r="F211" s="167" t="s">
        <v>296</v>
      </c>
      <c r="G211" s="168" t="s">
        <v>259</v>
      </c>
      <c r="H211" s="169">
        <v>1</v>
      </c>
      <c r="I211" s="170"/>
      <c r="J211" s="171">
        <f>ROUND(I211*H211,2)</f>
        <v>0</v>
      </c>
      <c r="K211" s="167" t="s">
        <v>153</v>
      </c>
      <c r="L211" s="172"/>
      <c r="M211" s="173" t="s">
        <v>1</v>
      </c>
      <c r="N211" s="174" t="s">
        <v>38</v>
      </c>
      <c r="P211" s="140">
        <f>O211*H211</f>
        <v>0</v>
      </c>
      <c r="Q211" s="140">
        <v>1.55E-2</v>
      </c>
      <c r="R211" s="140">
        <f>Q211*H211</f>
        <v>1.55E-2</v>
      </c>
      <c r="S211" s="140">
        <v>0</v>
      </c>
      <c r="T211" s="141">
        <f>S211*H211</f>
        <v>0</v>
      </c>
      <c r="AR211" s="142" t="s">
        <v>200</v>
      </c>
      <c r="AT211" s="142" t="s">
        <v>223</v>
      </c>
      <c r="AU211" s="142" t="s">
        <v>83</v>
      </c>
      <c r="AY211" s="16" t="s">
        <v>147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6" t="s">
        <v>81</v>
      </c>
      <c r="BK211" s="143">
        <f>ROUND(I211*H211,2)</f>
        <v>0</v>
      </c>
      <c r="BL211" s="16" t="s">
        <v>154</v>
      </c>
      <c r="BM211" s="142" t="s">
        <v>297</v>
      </c>
    </row>
    <row r="212" spans="2:65" s="12" customFormat="1" ht="11.25">
      <c r="B212" s="144"/>
      <c r="D212" s="145" t="s">
        <v>156</v>
      </c>
      <c r="E212" s="146" t="s">
        <v>1</v>
      </c>
      <c r="F212" s="147" t="s">
        <v>298</v>
      </c>
      <c r="H212" s="148">
        <v>1</v>
      </c>
      <c r="I212" s="149"/>
      <c r="L212" s="144"/>
      <c r="M212" s="150"/>
      <c r="T212" s="151"/>
      <c r="AT212" s="146" t="s">
        <v>156</v>
      </c>
      <c r="AU212" s="146" t="s">
        <v>83</v>
      </c>
      <c r="AV212" s="12" t="s">
        <v>83</v>
      </c>
      <c r="AW212" s="12" t="s">
        <v>30</v>
      </c>
      <c r="AX212" s="12" t="s">
        <v>73</v>
      </c>
      <c r="AY212" s="146" t="s">
        <v>147</v>
      </c>
    </row>
    <row r="213" spans="2:65" s="13" customFormat="1" ht="11.25">
      <c r="B213" s="152"/>
      <c r="D213" s="145" t="s">
        <v>156</v>
      </c>
      <c r="E213" s="153" t="s">
        <v>1</v>
      </c>
      <c r="F213" s="154" t="s">
        <v>166</v>
      </c>
      <c r="H213" s="155">
        <v>1</v>
      </c>
      <c r="I213" s="156"/>
      <c r="L213" s="152"/>
      <c r="M213" s="157"/>
      <c r="T213" s="158"/>
      <c r="AT213" s="153" t="s">
        <v>156</v>
      </c>
      <c r="AU213" s="153" t="s">
        <v>83</v>
      </c>
      <c r="AV213" s="13" t="s">
        <v>154</v>
      </c>
      <c r="AW213" s="13" t="s">
        <v>30</v>
      </c>
      <c r="AX213" s="13" t="s">
        <v>81</v>
      </c>
      <c r="AY213" s="153" t="s">
        <v>147</v>
      </c>
    </row>
    <row r="214" spans="2:65" s="1" customFormat="1" ht="24.2" customHeight="1">
      <c r="B214" s="31"/>
      <c r="C214" s="131" t="s">
        <v>299</v>
      </c>
      <c r="D214" s="131" t="s">
        <v>149</v>
      </c>
      <c r="E214" s="132" t="s">
        <v>300</v>
      </c>
      <c r="F214" s="133" t="s">
        <v>301</v>
      </c>
      <c r="G214" s="134" t="s">
        <v>259</v>
      </c>
      <c r="H214" s="135">
        <v>3</v>
      </c>
      <c r="I214" s="136"/>
      <c r="J214" s="137">
        <f>ROUND(I214*H214,2)</f>
        <v>0</v>
      </c>
      <c r="K214" s="133" t="s">
        <v>153</v>
      </c>
      <c r="L214" s="31"/>
      <c r="M214" s="138" t="s">
        <v>1</v>
      </c>
      <c r="N214" s="139" t="s">
        <v>38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154</v>
      </c>
      <c r="AT214" s="142" t="s">
        <v>149</v>
      </c>
      <c r="AU214" s="142" t="s">
        <v>83</v>
      </c>
      <c r="AY214" s="16" t="s">
        <v>147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6" t="s">
        <v>81</v>
      </c>
      <c r="BK214" s="143">
        <f>ROUND(I214*H214,2)</f>
        <v>0</v>
      </c>
      <c r="BL214" s="16" t="s">
        <v>154</v>
      </c>
      <c r="BM214" s="142" t="s">
        <v>302</v>
      </c>
    </row>
    <row r="215" spans="2:65" s="1" customFormat="1" ht="16.5" customHeight="1">
      <c r="B215" s="31"/>
      <c r="C215" s="165" t="s">
        <v>303</v>
      </c>
      <c r="D215" s="165" t="s">
        <v>223</v>
      </c>
      <c r="E215" s="166" t="s">
        <v>304</v>
      </c>
      <c r="F215" s="167" t="s">
        <v>305</v>
      </c>
      <c r="G215" s="168" t="s">
        <v>259</v>
      </c>
      <c r="H215" s="169">
        <v>3</v>
      </c>
      <c r="I215" s="170"/>
      <c r="J215" s="171">
        <f>ROUND(I215*H215,2)</f>
        <v>0</v>
      </c>
      <c r="K215" s="167" t="s">
        <v>1</v>
      </c>
      <c r="L215" s="172"/>
      <c r="M215" s="173" t="s">
        <v>1</v>
      </c>
      <c r="N215" s="174" t="s">
        <v>38</v>
      </c>
      <c r="P215" s="140">
        <f>O215*H215</f>
        <v>0</v>
      </c>
      <c r="Q215" s="140">
        <v>0.01</v>
      </c>
      <c r="R215" s="140">
        <f>Q215*H215</f>
        <v>0.03</v>
      </c>
      <c r="S215" s="140">
        <v>0</v>
      </c>
      <c r="T215" s="141">
        <f>S215*H215</f>
        <v>0</v>
      </c>
      <c r="AR215" s="142" t="s">
        <v>200</v>
      </c>
      <c r="AT215" s="142" t="s">
        <v>223</v>
      </c>
      <c r="AU215" s="142" t="s">
        <v>83</v>
      </c>
      <c r="AY215" s="16" t="s">
        <v>147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6" t="s">
        <v>81</v>
      </c>
      <c r="BK215" s="143">
        <f>ROUND(I215*H215,2)</f>
        <v>0</v>
      </c>
      <c r="BL215" s="16" t="s">
        <v>154</v>
      </c>
      <c r="BM215" s="142" t="s">
        <v>306</v>
      </c>
    </row>
    <row r="216" spans="2:65" s="12" customFormat="1" ht="11.25">
      <c r="B216" s="144"/>
      <c r="D216" s="145" t="s">
        <v>156</v>
      </c>
      <c r="E216" s="146" t="s">
        <v>1</v>
      </c>
      <c r="F216" s="147" t="s">
        <v>307</v>
      </c>
      <c r="H216" s="148">
        <v>3</v>
      </c>
      <c r="I216" s="149"/>
      <c r="L216" s="144"/>
      <c r="M216" s="150"/>
      <c r="T216" s="151"/>
      <c r="AT216" s="146" t="s">
        <v>156</v>
      </c>
      <c r="AU216" s="146" t="s">
        <v>83</v>
      </c>
      <c r="AV216" s="12" t="s">
        <v>83</v>
      </c>
      <c r="AW216" s="12" t="s">
        <v>30</v>
      </c>
      <c r="AX216" s="12" t="s">
        <v>73</v>
      </c>
      <c r="AY216" s="146" t="s">
        <v>147</v>
      </c>
    </row>
    <row r="217" spans="2:65" s="13" customFormat="1" ht="11.25">
      <c r="B217" s="152"/>
      <c r="D217" s="145" t="s">
        <v>156</v>
      </c>
      <c r="E217" s="153" t="s">
        <v>1</v>
      </c>
      <c r="F217" s="154" t="s">
        <v>166</v>
      </c>
      <c r="H217" s="155">
        <v>3</v>
      </c>
      <c r="I217" s="156"/>
      <c r="L217" s="152"/>
      <c r="M217" s="157"/>
      <c r="T217" s="158"/>
      <c r="AT217" s="153" t="s">
        <v>156</v>
      </c>
      <c r="AU217" s="153" t="s">
        <v>83</v>
      </c>
      <c r="AV217" s="13" t="s">
        <v>154</v>
      </c>
      <c r="AW217" s="13" t="s">
        <v>30</v>
      </c>
      <c r="AX217" s="13" t="s">
        <v>81</v>
      </c>
      <c r="AY217" s="153" t="s">
        <v>147</v>
      </c>
    </row>
    <row r="218" spans="2:65" s="1" customFormat="1" ht="24.2" customHeight="1">
      <c r="B218" s="31"/>
      <c r="C218" s="131" t="s">
        <v>308</v>
      </c>
      <c r="D218" s="131" t="s">
        <v>149</v>
      </c>
      <c r="E218" s="132" t="s">
        <v>309</v>
      </c>
      <c r="F218" s="133" t="s">
        <v>310</v>
      </c>
      <c r="G218" s="134" t="s">
        <v>259</v>
      </c>
      <c r="H218" s="135">
        <v>3</v>
      </c>
      <c r="I218" s="136"/>
      <c r="J218" s="137">
        <f>ROUND(I218*H218,2)</f>
        <v>0</v>
      </c>
      <c r="K218" s="133" t="s">
        <v>153</v>
      </c>
      <c r="L218" s="31"/>
      <c r="M218" s="138" t="s">
        <v>1</v>
      </c>
      <c r="N218" s="139" t="s">
        <v>38</v>
      </c>
      <c r="P218" s="140">
        <f>O218*H218</f>
        <v>0</v>
      </c>
      <c r="Q218" s="140">
        <v>1.7099999999999999E-3</v>
      </c>
      <c r="R218" s="140">
        <f>Q218*H218</f>
        <v>5.13E-3</v>
      </c>
      <c r="S218" s="140">
        <v>0</v>
      </c>
      <c r="T218" s="141">
        <f>S218*H218</f>
        <v>0</v>
      </c>
      <c r="AR218" s="142" t="s">
        <v>154</v>
      </c>
      <c r="AT218" s="142" t="s">
        <v>149</v>
      </c>
      <c r="AU218" s="142" t="s">
        <v>83</v>
      </c>
      <c r="AY218" s="16" t="s">
        <v>147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6" t="s">
        <v>81</v>
      </c>
      <c r="BK218" s="143">
        <f>ROUND(I218*H218,2)</f>
        <v>0</v>
      </c>
      <c r="BL218" s="16" t="s">
        <v>154</v>
      </c>
      <c r="BM218" s="142" t="s">
        <v>311</v>
      </c>
    </row>
    <row r="219" spans="2:65" s="1" customFormat="1" ht="33" customHeight="1">
      <c r="B219" s="31"/>
      <c r="C219" s="165" t="s">
        <v>312</v>
      </c>
      <c r="D219" s="165" t="s">
        <v>223</v>
      </c>
      <c r="E219" s="166" t="s">
        <v>313</v>
      </c>
      <c r="F219" s="167" t="s">
        <v>314</v>
      </c>
      <c r="G219" s="168" t="s">
        <v>259</v>
      </c>
      <c r="H219" s="169">
        <v>2</v>
      </c>
      <c r="I219" s="170"/>
      <c r="J219" s="171">
        <f>ROUND(I219*H219,2)</f>
        <v>0</v>
      </c>
      <c r="K219" s="167" t="s">
        <v>153</v>
      </c>
      <c r="L219" s="172"/>
      <c r="M219" s="173" t="s">
        <v>1</v>
      </c>
      <c r="N219" s="174" t="s">
        <v>38</v>
      </c>
      <c r="P219" s="140">
        <f>O219*H219</f>
        <v>0</v>
      </c>
      <c r="Q219" s="140">
        <v>1.78E-2</v>
      </c>
      <c r="R219" s="140">
        <f>Q219*H219</f>
        <v>3.56E-2</v>
      </c>
      <c r="S219" s="140">
        <v>0</v>
      </c>
      <c r="T219" s="141">
        <f>S219*H219</f>
        <v>0</v>
      </c>
      <c r="AR219" s="142" t="s">
        <v>200</v>
      </c>
      <c r="AT219" s="142" t="s">
        <v>223</v>
      </c>
      <c r="AU219" s="142" t="s">
        <v>83</v>
      </c>
      <c r="AY219" s="16" t="s">
        <v>147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154</v>
      </c>
      <c r="BM219" s="142" t="s">
        <v>315</v>
      </c>
    </row>
    <row r="220" spans="2:65" s="12" customFormat="1" ht="11.25">
      <c r="B220" s="144"/>
      <c r="D220" s="145" t="s">
        <v>156</v>
      </c>
      <c r="E220" s="146" t="s">
        <v>1</v>
      </c>
      <c r="F220" s="147" t="s">
        <v>316</v>
      </c>
      <c r="H220" s="148">
        <v>2</v>
      </c>
      <c r="I220" s="149"/>
      <c r="L220" s="144"/>
      <c r="M220" s="150"/>
      <c r="T220" s="151"/>
      <c r="AT220" s="146" t="s">
        <v>156</v>
      </c>
      <c r="AU220" s="146" t="s">
        <v>83</v>
      </c>
      <c r="AV220" s="12" t="s">
        <v>83</v>
      </c>
      <c r="AW220" s="12" t="s">
        <v>30</v>
      </c>
      <c r="AX220" s="12" t="s">
        <v>73</v>
      </c>
      <c r="AY220" s="146" t="s">
        <v>147</v>
      </c>
    </row>
    <row r="221" spans="2:65" s="13" customFormat="1" ht="11.25">
      <c r="B221" s="152"/>
      <c r="D221" s="145" t="s">
        <v>156</v>
      </c>
      <c r="E221" s="153" t="s">
        <v>1</v>
      </c>
      <c r="F221" s="154" t="s">
        <v>166</v>
      </c>
      <c r="H221" s="155">
        <v>2</v>
      </c>
      <c r="I221" s="156"/>
      <c r="L221" s="152"/>
      <c r="M221" s="157"/>
      <c r="T221" s="158"/>
      <c r="AT221" s="153" t="s">
        <v>156</v>
      </c>
      <c r="AU221" s="153" t="s">
        <v>83</v>
      </c>
      <c r="AV221" s="13" t="s">
        <v>154</v>
      </c>
      <c r="AW221" s="13" t="s">
        <v>30</v>
      </c>
      <c r="AX221" s="13" t="s">
        <v>81</v>
      </c>
      <c r="AY221" s="153" t="s">
        <v>147</v>
      </c>
    </row>
    <row r="222" spans="2:65" s="1" customFormat="1" ht="21.75" customHeight="1">
      <c r="B222" s="31"/>
      <c r="C222" s="165" t="s">
        <v>317</v>
      </c>
      <c r="D222" s="165" t="s">
        <v>223</v>
      </c>
      <c r="E222" s="166" t="s">
        <v>318</v>
      </c>
      <c r="F222" s="167" t="s">
        <v>319</v>
      </c>
      <c r="G222" s="168" t="s">
        <v>259</v>
      </c>
      <c r="H222" s="169">
        <v>1</v>
      </c>
      <c r="I222" s="170"/>
      <c r="J222" s="171">
        <f>ROUND(I222*H222,2)</f>
        <v>0</v>
      </c>
      <c r="K222" s="167" t="s">
        <v>153</v>
      </c>
      <c r="L222" s="172"/>
      <c r="M222" s="173" t="s">
        <v>1</v>
      </c>
      <c r="N222" s="174" t="s">
        <v>38</v>
      </c>
      <c r="P222" s="140">
        <f>O222*H222</f>
        <v>0</v>
      </c>
      <c r="Q222" s="140">
        <v>2.64E-2</v>
      </c>
      <c r="R222" s="140">
        <f>Q222*H222</f>
        <v>2.64E-2</v>
      </c>
      <c r="S222" s="140">
        <v>0</v>
      </c>
      <c r="T222" s="141">
        <f>S222*H222</f>
        <v>0</v>
      </c>
      <c r="AR222" s="142" t="s">
        <v>200</v>
      </c>
      <c r="AT222" s="142" t="s">
        <v>223</v>
      </c>
      <c r="AU222" s="142" t="s">
        <v>83</v>
      </c>
      <c r="AY222" s="16" t="s">
        <v>147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6" t="s">
        <v>81</v>
      </c>
      <c r="BK222" s="143">
        <f>ROUND(I222*H222,2)</f>
        <v>0</v>
      </c>
      <c r="BL222" s="16" t="s">
        <v>154</v>
      </c>
      <c r="BM222" s="142" t="s">
        <v>320</v>
      </c>
    </row>
    <row r="223" spans="2:65" s="12" customFormat="1" ht="11.25">
      <c r="B223" s="144"/>
      <c r="D223" s="145" t="s">
        <v>156</v>
      </c>
      <c r="E223" s="146" t="s">
        <v>1</v>
      </c>
      <c r="F223" s="147" t="s">
        <v>321</v>
      </c>
      <c r="H223" s="148">
        <v>1</v>
      </c>
      <c r="I223" s="149"/>
      <c r="L223" s="144"/>
      <c r="M223" s="150"/>
      <c r="T223" s="151"/>
      <c r="AT223" s="146" t="s">
        <v>156</v>
      </c>
      <c r="AU223" s="146" t="s">
        <v>83</v>
      </c>
      <c r="AV223" s="12" t="s">
        <v>83</v>
      </c>
      <c r="AW223" s="12" t="s">
        <v>30</v>
      </c>
      <c r="AX223" s="12" t="s">
        <v>73</v>
      </c>
      <c r="AY223" s="146" t="s">
        <v>147</v>
      </c>
    </row>
    <row r="224" spans="2:65" s="13" customFormat="1" ht="11.25">
      <c r="B224" s="152"/>
      <c r="D224" s="145" t="s">
        <v>156</v>
      </c>
      <c r="E224" s="153" t="s">
        <v>1</v>
      </c>
      <c r="F224" s="154" t="s">
        <v>166</v>
      </c>
      <c r="H224" s="155">
        <v>1</v>
      </c>
      <c r="I224" s="156"/>
      <c r="L224" s="152"/>
      <c r="M224" s="157"/>
      <c r="T224" s="158"/>
      <c r="AT224" s="153" t="s">
        <v>156</v>
      </c>
      <c r="AU224" s="153" t="s">
        <v>83</v>
      </c>
      <c r="AV224" s="13" t="s">
        <v>154</v>
      </c>
      <c r="AW224" s="13" t="s">
        <v>30</v>
      </c>
      <c r="AX224" s="13" t="s">
        <v>81</v>
      </c>
      <c r="AY224" s="153" t="s">
        <v>147</v>
      </c>
    </row>
    <row r="225" spans="2:65" s="1" customFormat="1" ht="16.5" customHeight="1">
      <c r="B225" s="31"/>
      <c r="C225" s="165" t="s">
        <v>322</v>
      </c>
      <c r="D225" s="165" t="s">
        <v>223</v>
      </c>
      <c r="E225" s="166" t="s">
        <v>323</v>
      </c>
      <c r="F225" s="167" t="s">
        <v>324</v>
      </c>
      <c r="G225" s="168" t="s">
        <v>259</v>
      </c>
      <c r="H225" s="169">
        <v>1</v>
      </c>
      <c r="I225" s="170"/>
      <c r="J225" s="171">
        <f>ROUND(I225*H225,2)</f>
        <v>0</v>
      </c>
      <c r="K225" s="167" t="s">
        <v>1</v>
      </c>
      <c r="L225" s="172"/>
      <c r="M225" s="173" t="s">
        <v>1</v>
      </c>
      <c r="N225" s="174" t="s">
        <v>38</v>
      </c>
      <c r="P225" s="140">
        <f>O225*H225</f>
        <v>0</v>
      </c>
      <c r="Q225" s="140">
        <v>0.01</v>
      </c>
      <c r="R225" s="140">
        <f>Q225*H225</f>
        <v>0.01</v>
      </c>
      <c r="S225" s="140">
        <v>0</v>
      </c>
      <c r="T225" s="141">
        <f>S225*H225</f>
        <v>0</v>
      </c>
      <c r="AR225" s="142" t="s">
        <v>200</v>
      </c>
      <c r="AT225" s="142" t="s">
        <v>223</v>
      </c>
      <c r="AU225" s="142" t="s">
        <v>83</v>
      </c>
      <c r="AY225" s="16" t="s">
        <v>147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6" t="s">
        <v>81</v>
      </c>
      <c r="BK225" s="143">
        <f>ROUND(I225*H225,2)</f>
        <v>0</v>
      </c>
      <c r="BL225" s="16" t="s">
        <v>154</v>
      </c>
      <c r="BM225" s="142" t="s">
        <v>325</v>
      </c>
    </row>
    <row r="226" spans="2:65" s="12" customFormat="1" ht="11.25">
      <c r="B226" s="144"/>
      <c r="D226" s="145" t="s">
        <v>156</v>
      </c>
      <c r="E226" s="146" t="s">
        <v>1</v>
      </c>
      <c r="F226" s="147" t="s">
        <v>326</v>
      </c>
      <c r="H226" s="148">
        <v>1</v>
      </c>
      <c r="I226" s="149"/>
      <c r="L226" s="144"/>
      <c r="M226" s="150"/>
      <c r="T226" s="151"/>
      <c r="AT226" s="146" t="s">
        <v>156</v>
      </c>
      <c r="AU226" s="146" t="s">
        <v>83</v>
      </c>
      <c r="AV226" s="12" t="s">
        <v>83</v>
      </c>
      <c r="AW226" s="12" t="s">
        <v>30</v>
      </c>
      <c r="AX226" s="12" t="s">
        <v>73</v>
      </c>
      <c r="AY226" s="146" t="s">
        <v>147</v>
      </c>
    </row>
    <row r="227" spans="2:65" s="13" customFormat="1" ht="11.25">
      <c r="B227" s="152"/>
      <c r="D227" s="145" t="s">
        <v>156</v>
      </c>
      <c r="E227" s="153" t="s">
        <v>1</v>
      </c>
      <c r="F227" s="154" t="s">
        <v>166</v>
      </c>
      <c r="H227" s="155">
        <v>1</v>
      </c>
      <c r="I227" s="156"/>
      <c r="L227" s="152"/>
      <c r="M227" s="157"/>
      <c r="T227" s="158"/>
      <c r="AT227" s="153" t="s">
        <v>156</v>
      </c>
      <c r="AU227" s="153" t="s">
        <v>83</v>
      </c>
      <c r="AV227" s="13" t="s">
        <v>154</v>
      </c>
      <c r="AW227" s="13" t="s">
        <v>30</v>
      </c>
      <c r="AX227" s="13" t="s">
        <v>81</v>
      </c>
      <c r="AY227" s="153" t="s">
        <v>147</v>
      </c>
    </row>
    <row r="228" spans="2:65" s="1" customFormat="1" ht="33" customHeight="1">
      <c r="B228" s="31"/>
      <c r="C228" s="131" t="s">
        <v>327</v>
      </c>
      <c r="D228" s="131" t="s">
        <v>149</v>
      </c>
      <c r="E228" s="132" t="s">
        <v>328</v>
      </c>
      <c r="F228" s="133" t="s">
        <v>329</v>
      </c>
      <c r="G228" s="134" t="s">
        <v>152</v>
      </c>
      <c r="H228" s="135">
        <v>193</v>
      </c>
      <c r="I228" s="136"/>
      <c r="J228" s="137">
        <f>ROUND(I228*H228,2)</f>
        <v>0</v>
      </c>
      <c r="K228" s="133" t="s">
        <v>153</v>
      </c>
      <c r="L228" s="31"/>
      <c r="M228" s="138" t="s">
        <v>1</v>
      </c>
      <c r="N228" s="139" t="s">
        <v>38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154</v>
      </c>
      <c r="AT228" s="142" t="s">
        <v>149</v>
      </c>
      <c r="AU228" s="142" t="s">
        <v>83</v>
      </c>
      <c r="AY228" s="16" t="s">
        <v>147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6" t="s">
        <v>81</v>
      </c>
      <c r="BK228" s="143">
        <f>ROUND(I228*H228,2)</f>
        <v>0</v>
      </c>
      <c r="BL228" s="16" t="s">
        <v>154</v>
      </c>
      <c r="BM228" s="142" t="s">
        <v>330</v>
      </c>
    </row>
    <row r="229" spans="2:65" s="1" customFormat="1" ht="24.2" customHeight="1">
      <c r="B229" s="31"/>
      <c r="C229" s="165" t="s">
        <v>331</v>
      </c>
      <c r="D229" s="165" t="s">
        <v>223</v>
      </c>
      <c r="E229" s="166" t="s">
        <v>332</v>
      </c>
      <c r="F229" s="167" t="s">
        <v>333</v>
      </c>
      <c r="G229" s="168" t="s">
        <v>152</v>
      </c>
      <c r="H229" s="169">
        <v>193</v>
      </c>
      <c r="I229" s="170"/>
      <c r="J229" s="171">
        <f>ROUND(I229*H229,2)</f>
        <v>0</v>
      </c>
      <c r="K229" s="167" t="s">
        <v>153</v>
      </c>
      <c r="L229" s="172"/>
      <c r="M229" s="173" t="s">
        <v>1</v>
      </c>
      <c r="N229" s="174" t="s">
        <v>38</v>
      </c>
      <c r="P229" s="140">
        <f>O229*H229</f>
        <v>0</v>
      </c>
      <c r="Q229" s="140">
        <v>2.14E-3</v>
      </c>
      <c r="R229" s="140">
        <f>Q229*H229</f>
        <v>0.41302</v>
      </c>
      <c r="S229" s="140">
        <v>0</v>
      </c>
      <c r="T229" s="141">
        <f>S229*H229</f>
        <v>0</v>
      </c>
      <c r="AR229" s="142" t="s">
        <v>200</v>
      </c>
      <c r="AT229" s="142" t="s">
        <v>223</v>
      </c>
      <c r="AU229" s="142" t="s">
        <v>83</v>
      </c>
      <c r="AY229" s="16" t="s">
        <v>147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6" t="s">
        <v>81</v>
      </c>
      <c r="BK229" s="143">
        <f>ROUND(I229*H229,2)</f>
        <v>0</v>
      </c>
      <c r="BL229" s="16" t="s">
        <v>154</v>
      </c>
      <c r="BM229" s="142" t="s">
        <v>334</v>
      </c>
    </row>
    <row r="230" spans="2:65" s="12" customFormat="1" ht="11.25">
      <c r="B230" s="144"/>
      <c r="D230" s="145" t="s">
        <v>156</v>
      </c>
      <c r="E230" s="146" t="s">
        <v>1</v>
      </c>
      <c r="F230" s="147" t="s">
        <v>335</v>
      </c>
      <c r="H230" s="148">
        <v>193</v>
      </c>
      <c r="I230" s="149"/>
      <c r="L230" s="144"/>
      <c r="M230" s="150"/>
      <c r="T230" s="151"/>
      <c r="AT230" s="146" t="s">
        <v>156</v>
      </c>
      <c r="AU230" s="146" t="s">
        <v>83</v>
      </c>
      <c r="AV230" s="12" t="s">
        <v>83</v>
      </c>
      <c r="AW230" s="12" t="s">
        <v>30</v>
      </c>
      <c r="AX230" s="12" t="s">
        <v>73</v>
      </c>
      <c r="AY230" s="146" t="s">
        <v>147</v>
      </c>
    </row>
    <row r="231" spans="2:65" s="13" customFormat="1" ht="11.25">
      <c r="B231" s="152"/>
      <c r="D231" s="145" t="s">
        <v>156</v>
      </c>
      <c r="E231" s="153" t="s">
        <v>1</v>
      </c>
      <c r="F231" s="154" t="s">
        <v>166</v>
      </c>
      <c r="H231" s="155">
        <v>193</v>
      </c>
      <c r="I231" s="156"/>
      <c r="L231" s="152"/>
      <c r="M231" s="157"/>
      <c r="T231" s="158"/>
      <c r="AT231" s="153" t="s">
        <v>156</v>
      </c>
      <c r="AU231" s="153" t="s">
        <v>83</v>
      </c>
      <c r="AV231" s="13" t="s">
        <v>154</v>
      </c>
      <c r="AW231" s="13" t="s">
        <v>30</v>
      </c>
      <c r="AX231" s="13" t="s">
        <v>81</v>
      </c>
      <c r="AY231" s="153" t="s">
        <v>147</v>
      </c>
    </row>
    <row r="232" spans="2:65" s="1" customFormat="1" ht="33" customHeight="1">
      <c r="B232" s="31"/>
      <c r="C232" s="131" t="s">
        <v>336</v>
      </c>
      <c r="D232" s="131" t="s">
        <v>149</v>
      </c>
      <c r="E232" s="132" t="s">
        <v>337</v>
      </c>
      <c r="F232" s="133" t="s">
        <v>338</v>
      </c>
      <c r="G232" s="134" t="s">
        <v>152</v>
      </c>
      <c r="H232" s="135">
        <v>17</v>
      </c>
      <c r="I232" s="136"/>
      <c r="J232" s="137">
        <f>ROUND(I232*H232,2)</f>
        <v>0</v>
      </c>
      <c r="K232" s="133" t="s">
        <v>153</v>
      </c>
      <c r="L232" s="31"/>
      <c r="M232" s="138" t="s">
        <v>1</v>
      </c>
      <c r="N232" s="139" t="s">
        <v>38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154</v>
      </c>
      <c r="AT232" s="142" t="s">
        <v>149</v>
      </c>
      <c r="AU232" s="142" t="s">
        <v>83</v>
      </c>
      <c r="AY232" s="16" t="s">
        <v>147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6" t="s">
        <v>81</v>
      </c>
      <c r="BK232" s="143">
        <f>ROUND(I232*H232,2)</f>
        <v>0</v>
      </c>
      <c r="BL232" s="16" t="s">
        <v>154</v>
      </c>
      <c r="BM232" s="142" t="s">
        <v>339</v>
      </c>
    </row>
    <row r="233" spans="2:65" s="1" customFormat="1" ht="24.2" customHeight="1">
      <c r="B233" s="31"/>
      <c r="C233" s="165" t="s">
        <v>340</v>
      </c>
      <c r="D233" s="165" t="s">
        <v>223</v>
      </c>
      <c r="E233" s="166" t="s">
        <v>341</v>
      </c>
      <c r="F233" s="167" t="s">
        <v>342</v>
      </c>
      <c r="G233" s="168" t="s">
        <v>152</v>
      </c>
      <c r="H233" s="169">
        <v>17</v>
      </c>
      <c r="I233" s="170"/>
      <c r="J233" s="171">
        <f>ROUND(I233*H233,2)</f>
        <v>0</v>
      </c>
      <c r="K233" s="167" t="s">
        <v>153</v>
      </c>
      <c r="L233" s="172"/>
      <c r="M233" s="173" t="s">
        <v>1</v>
      </c>
      <c r="N233" s="174" t="s">
        <v>38</v>
      </c>
      <c r="P233" s="140">
        <f>O233*H233</f>
        <v>0</v>
      </c>
      <c r="Q233" s="140">
        <v>3.1800000000000001E-3</v>
      </c>
      <c r="R233" s="140">
        <f>Q233*H233</f>
        <v>5.4060000000000004E-2</v>
      </c>
      <c r="S233" s="140">
        <v>0</v>
      </c>
      <c r="T233" s="141">
        <f>S233*H233</f>
        <v>0</v>
      </c>
      <c r="AR233" s="142" t="s">
        <v>200</v>
      </c>
      <c r="AT233" s="142" t="s">
        <v>223</v>
      </c>
      <c r="AU233" s="142" t="s">
        <v>83</v>
      </c>
      <c r="AY233" s="16" t="s">
        <v>147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6" t="s">
        <v>81</v>
      </c>
      <c r="BK233" s="143">
        <f>ROUND(I233*H233,2)</f>
        <v>0</v>
      </c>
      <c r="BL233" s="16" t="s">
        <v>154</v>
      </c>
      <c r="BM233" s="142" t="s">
        <v>343</v>
      </c>
    </row>
    <row r="234" spans="2:65" s="12" customFormat="1" ht="11.25">
      <c r="B234" s="144"/>
      <c r="D234" s="145" t="s">
        <v>156</v>
      </c>
      <c r="E234" s="146" t="s">
        <v>1</v>
      </c>
      <c r="F234" s="147" t="s">
        <v>344</v>
      </c>
      <c r="H234" s="148">
        <v>17</v>
      </c>
      <c r="I234" s="149"/>
      <c r="L234" s="144"/>
      <c r="M234" s="150"/>
      <c r="T234" s="151"/>
      <c r="AT234" s="146" t="s">
        <v>156</v>
      </c>
      <c r="AU234" s="146" t="s">
        <v>83</v>
      </c>
      <c r="AV234" s="12" t="s">
        <v>83</v>
      </c>
      <c r="AW234" s="12" t="s">
        <v>30</v>
      </c>
      <c r="AX234" s="12" t="s">
        <v>73</v>
      </c>
      <c r="AY234" s="146" t="s">
        <v>147</v>
      </c>
    </row>
    <row r="235" spans="2:65" s="13" customFormat="1" ht="11.25">
      <c r="B235" s="152"/>
      <c r="D235" s="145" t="s">
        <v>156</v>
      </c>
      <c r="E235" s="153" t="s">
        <v>1</v>
      </c>
      <c r="F235" s="154" t="s">
        <v>166</v>
      </c>
      <c r="H235" s="155">
        <v>17</v>
      </c>
      <c r="I235" s="156"/>
      <c r="L235" s="152"/>
      <c r="M235" s="157"/>
      <c r="T235" s="158"/>
      <c r="AT235" s="153" t="s">
        <v>156</v>
      </c>
      <c r="AU235" s="153" t="s">
        <v>83</v>
      </c>
      <c r="AV235" s="13" t="s">
        <v>154</v>
      </c>
      <c r="AW235" s="13" t="s">
        <v>30</v>
      </c>
      <c r="AX235" s="13" t="s">
        <v>81</v>
      </c>
      <c r="AY235" s="153" t="s">
        <v>147</v>
      </c>
    </row>
    <row r="236" spans="2:65" s="1" customFormat="1" ht="24.2" customHeight="1">
      <c r="B236" s="31"/>
      <c r="C236" s="131" t="s">
        <v>345</v>
      </c>
      <c r="D236" s="131" t="s">
        <v>149</v>
      </c>
      <c r="E236" s="132" t="s">
        <v>346</v>
      </c>
      <c r="F236" s="133" t="s">
        <v>347</v>
      </c>
      <c r="G236" s="134" t="s">
        <v>259</v>
      </c>
      <c r="H236" s="135">
        <v>8</v>
      </c>
      <c r="I236" s="136"/>
      <c r="J236" s="137">
        <f>ROUND(I236*H236,2)</f>
        <v>0</v>
      </c>
      <c r="K236" s="133" t="s">
        <v>153</v>
      </c>
      <c r="L236" s="31"/>
      <c r="M236" s="138" t="s">
        <v>1</v>
      </c>
      <c r="N236" s="139" t="s">
        <v>38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154</v>
      </c>
      <c r="AT236" s="142" t="s">
        <v>149</v>
      </c>
      <c r="AU236" s="142" t="s">
        <v>83</v>
      </c>
      <c r="AY236" s="16" t="s">
        <v>147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6" t="s">
        <v>81</v>
      </c>
      <c r="BK236" s="143">
        <f>ROUND(I236*H236,2)</f>
        <v>0</v>
      </c>
      <c r="BL236" s="16" t="s">
        <v>154</v>
      </c>
      <c r="BM236" s="142" t="s">
        <v>348</v>
      </c>
    </row>
    <row r="237" spans="2:65" s="1" customFormat="1" ht="16.5" customHeight="1">
      <c r="B237" s="31"/>
      <c r="C237" s="165" t="s">
        <v>349</v>
      </c>
      <c r="D237" s="165" t="s">
        <v>223</v>
      </c>
      <c r="E237" s="166" t="s">
        <v>350</v>
      </c>
      <c r="F237" s="167" t="s">
        <v>351</v>
      </c>
      <c r="G237" s="168" t="s">
        <v>259</v>
      </c>
      <c r="H237" s="169">
        <v>6</v>
      </c>
      <c r="I237" s="170"/>
      <c r="J237" s="171">
        <f>ROUND(I237*H237,2)</f>
        <v>0</v>
      </c>
      <c r="K237" s="167" t="s">
        <v>153</v>
      </c>
      <c r="L237" s="172"/>
      <c r="M237" s="173" t="s">
        <v>1</v>
      </c>
      <c r="N237" s="174" t="s">
        <v>38</v>
      </c>
      <c r="P237" s="140">
        <f>O237*H237</f>
        <v>0</v>
      </c>
      <c r="Q237" s="140">
        <v>3.8999999999999999E-4</v>
      </c>
      <c r="R237" s="140">
        <f>Q237*H237</f>
        <v>2.3400000000000001E-3</v>
      </c>
      <c r="S237" s="140">
        <v>0</v>
      </c>
      <c r="T237" s="141">
        <f>S237*H237</f>
        <v>0</v>
      </c>
      <c r="AR237" s="142" t="s">
        <v>200</v>
      </c>
      <c r="AT237" s="142" t="s">
        <v>223</v>
      </c>
      <c r="AU237" s="142" t="s">
        <v>83</v>
      </c>
      <c r="AY237" s="16" t="s">
        <v>147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6" t="s">
        <v>81</v>
      </c>
      <c r="BK237" s="143">
        <f>ROUND(I237*H237,2)</f>
        <v>0</v>
      </c>
      <c r="BL237" s="16" t="s">
        <v>154</v>
      </c>
      <c r="BM237" s="142" t="s">
        <v>352</v>
      </c>
    </row>
    <row r="238" spans="2:65" s="12" customFormat="1" ht="11.25">
      <c r="B238" s="144"/>
      <c r="D238" s="145" t="s">
        <v>156</v>
      </c>
      <c r="E238" s="146" t="s">
        <v>1</v>
      </c>
      <c r="F238" s="147" t="s">
        <v>353</v>
      </c>
      <c r="H238" s="148">
        <v>6</v>
      </c>
      <c r="I238" s="149"/>
      <c r="L238" s="144"/>
      <c r="M238" s="150"/>
      <c r="T238" s="151"/>
      <c r="AT238" s="146" t="s">
        <v>156</v>
      </c>
      <c r="AU238" s="146" t="s">
        <v>83</v>
      </c>
      <c r="AV238" s="12" t="s">
        <v>83</v>
      </c>
      <c r="AW238" s="12" t="s">
        <v>30</v>
      </c>
      <c r="AX238" s="12" t="s">
        <v>73</v>
      </c>
      <c r="AY238" s="146" t="s">
        <v>147</v>
      </c>
    </row>
    <row r="239" spans="2:65" s="13" customFormat="1" ht="11.25">
      <c r="B239" s="152"/>
      <c r="D239" s="145" t="s">
        <v>156</v>
      </c>
      <c r="E239" s="153" t="s">
        <v>1</v>
      </c>
      <c r="F239" s="154" t="s">
        <v>166</v>
      </c>
      <c r="H239" s="155">
        <v>6</v>
      </c>
      <c r="I239" s="156"/>
      <c r="L239" s="152"/>
      <c r="M239" s="157"/>
      <c r="T239" s="158"/>
      <c r="AT239" s="153" t="s">
        <v>156</v>
      </c>
      <c r="AU239" s="153" t="s">
        <v>83</v>
      </c>
      <c r="AV239" s="13" t="s">
        <v>154</v>
      </c>
      <c r="AW239" s="13" t="s">
        <v>30</v>
      </c>
      <c r="AX239" s="13" t="s">
        <v>81</v>
      </c>
      <c r="AY239" s="153" t="s">
        <v>147</v>
      </c>
    </row>
    <row r="240" spans="2:65" s="1" customFormat="1" ht="24.2" customHeight="1">
      <c r="B240" s="31"/>
      <c r="C240" s="165" t="s">
        <v>354</v>
      </c>
      <c r="D240" s="165" t="s">
        <v>223</v>
      </c>
      <c r="E240" s="166" t="s">
        <v>355</v>
      </c>
      <c r="F240" s="167" t="s">
        <v>356</v>
      </c>
      <c r="G240" s="168" t="s">
        <v>259</v>
      </c>
      <c r="H240" s="169">
        <v>2</v>
      </c>
      <c r="I240" s="170"/>
      <c r="J240" s="171">
        <f>ROUND(I240*H240,2)</f>
        <v>0</v>
      </c>
      <c r="K240" s="167" t="s">
        <v>1</v>
      </c>
      <c r="L240" s="172"/>
      <c r="M240" s="173" t="s">
        <v>1</v>
      </c>
      <c r="N240" s="174" t="s">
        <v>38</v>
      </c>
      <c r="P240" s="140">
        <f>O240*H240</f>
        <v>0</v>
      </c>
      <c r="Q240" s="140">
        <v>1.1000000000000001E-3</v>
      </c>
      <c r="R240" s="140">
        <f>Q240*H240</f>
        <v>2.2000000000000001E-3</v>
      </c>
      <c r="S240" s="140">
        <v>0</v>
      </c>
      <c r="T240" s="141">
        <f>S240*H240</f>
        <v>0</v>
      </c>
      <c r="AR240" s="142" t="s">
        <v>200</v>
      </c>
      <c r="AT240" s="142" t="s">
        <v>223</v>
      </c>
      <c r="AU240" s="142" t="s">
        <v>83</v>
      </c>
      <c r="AY240" s="16" t="s">
        <v>147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6" t="s">
        <v>81</v>
      </c>
      <c r="BK240" s="143">
        <f>ROUND(I240*H240,2)</f>
        <v>0</v>
      </c>
      <c r="BL240" s="16" t="s">
        <v>154</v>
      </c>
      <c r="BM240" s="142" t="s">
        <v>357</v>
      </c>
    </row>
    <row r="241" spans="2:65" s="12" customFormat="1" ht="11.25">
      <c r="B241" s="144"/>
      <c r="D241" s="145" t="s">
        <v>156</v>
      </c>
      <c r="E241" s="146" t="s">
        <v>1</v>
      </c>
      <c r="F241" s="147" t="s">
        <v>358</v>
      </c>
      <c r="H241" s="148">
        <v>2</v>
      </c>
      <c r="I241" s="149"/>
      <c r="L241" s="144"/>
      <c r="M241" s="150"/>
      <c r="T241" s="151"/>
      <c r="AT241" s="146" t="s">
        <v>156</v>
      </c>
      <c r="AU241" s="146" t="s">
        <v>83</v>
      </c>
      <c r="AV241" s="12" t="s">
        <v>83</v>
      </c>
      <c r="AW241" s="12" t="s">
        <v>30</v>
      </c>
      <c r="AX241" s="12" t="s">
        <v>73</v>
      </c>
      <c r="AY241" s="146" t="s">
        <v>147</v>
      </c>
    </row>
    <row r="242" spans="2:65" s="13" customFormat="1" ht="11.25">
      <c r="B242" s="152"/>
      <c r="D242" s="145" t="s">
        <v>156</v>
      </c>
      <c r="E242" s="153" t="s">
        <v>1</v>
      </c>
      <c r="F242" s="154" t="s">
        <v>166</v>
      </c>
      <c r="H242" s="155">
        <v>2</v>
      </c>
      <c r="I242" s="156"/>
      <c r="L242" s="152"/>
      <c r="M242" s="157"/>
      <c r="T242" s="158"/>
      <c r="AT242" s="153" t="s">
        <v>156</v>
      </c>
      <c r="AU242" s="153" t="s">
        <v>83</v>
      </c>
      <c r="AV242" s="13" t="s">
        <v>154</v>
      </c>
      <c r="AW242" s="13" t="s">
        <v>30</v>
      </c>
      <c r="AX242" s="13" t="s">
        <v>81</v>
      </c>
      <c r="AY242" s="153" t="s">
        <v>147</v>
      </c>
    </row>
    <row r="243" spans="2:65" s="1" customFormat="1" ht="24.2" customHeight="1">
      <c r="B243" s="31"/>
      <c r="C243" s="131" t="s">
        <v>359</v>
      </c>
      <c r="D243" s="131" t="s">
        <v>149</v>
      </c>
      <c r="E243" s="132" t="s">
        <v>360</v>
      </c>
      <c r="F243" s="133" t="s">
        <v>361</v>
      </c>
      <c r="G243" s="134" t="s">
        <v>259</v>
      </c>
      <c r="H243" s="135">
        <v>4</v>
      </c>
      <c r="I243" s="136"/>
      <c r="J243" s="137">
        <f>ROUND(I243*H243,2)</f>
        <v>0</v>
      </c>
      <c r="K243" s="133" t="s">
        <v>1</v>
      </c>
      <c r="L243" s="31"/>
      <c r="M243" s="138" t="s">
        <v>1</v>
      </c>
      <c r="N243" s="139" t="s">
        <v>38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154</v>
      </c>
      <c r="AT243" s="142" t="s">
        <v>149</v>
      </c>
      <c r="AU243" s="142" t="s">
        <v>83</v>
      </c>
      <c r="AY243" s="16" t="s">
        <v>147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6" t="s">
        <v>81</v>
      </c>
      <c r="BK243" s="143">
        <f>ROUND(I243*H243,2)</f>
        <v>0</v>
      </c>
      <c r="BL243" s="16" t="s">
        <v>154</v>
      </c>
      <c r="BM243" s="142" t="s">
        <v>362</v>
      </c>
    </row>
    <row r="244" spans="2:65" s="1" customFormat="1" ht="21.75" customHeight="1">
      <c r="B244" s="31"/>
      <c r="C244" s="165" t="s">
        <v>363</v>
      </c>
      <c r="D244" s="165" t="s">
        <v>223</v>
      </c>
      <c r="E244" s="166" t="s">
        <v>364</v>
      </c>
      <c r="F244" s="167" t="s">
        <v>365</v>
      </c>
      <c r="G244" s="168" t="s">
        <v>259</v>
      </c>
      <c r="H244" s="169">
        <v>4</v>
      </c>
      <c r="I244" s="170"/>
      <c r="J244" s="171">
        <f>ROUND(I244*H244,2)</f>
        <v>0</v>
      </c>
      <c r="K244" s="167" t="s">
        <v>153</v>
      </c>
      <c r="L244" s="172"/>
      <c r="M244" s="173" t="s">
        <v>1</v>
      </c>
      <c r="N244" s="174" t="s">
        <v>38</v>
      </c>
      <c r="P244" s="140">
        <f>O244*H244</f>
        <v>0</v>
      </c>
      <c r="Q244" s="140">
        <v>3.5999999999999999E-3</v>
      </c>
      <c r="R244" s="140">
        <f>Q244*H244</f>
        <v>1.44E-2</v>
      </c>
      <c r="S244" s="140">
        <v>0</v>
      </c>
      <c r="T244" s="141">
        <f>S244*H244</f>
        <v>0</v>
      </c>
      <c r="AR244" s="142" t="s">
        <v>200</v>
      </c>
      <c r="AT244" s="142" t="s">
        <v>223</v>
      </c>
      <c r="AU244" s="142" t="s">
        <v>83</v>
      </c>
      <c r="AY244" s="16" t="s">
        <v>147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6" t="s">
        <v>81</v>
      </c>
      <c r="BK244" s="143">
        <f>ROUND(I244*H244,2)</f>
        <v>0</v>
      </c>
      <c r="BL244" s="16" t="s">
        <v>154</v>
      </c>
      <c r="BM244" s="142" t="s">
        <v>366</v>
      </c>
    </row>
    <row r="245" spans="2:65" s="12" customFormat="1" ht="11.25">
      <c r="B245" s="144"/>
      <c r="D245" s="145" t="s">
        <v>156</v>
      </c>
      <c r="E245" s="146" t="s">
        <v>1</v>
      </c>
      <c r="F245" s="147" t="s">
        <v>367</v>
      </c>
      <c r="H245" s="148">
        <v>4</v>
      </c>
      <c r="I245" s="149"/>
      <c r="L245" s="144"/>
      <c r="M245" s="150"/>
      <c r="T245" s="151"/>
      <c r="AT245" s="146" t="s">
        <v>156</v>
      </c>
      <c r="AU245" s="146" t="s">
        <v>83</v>
      </c>
      <c r="AV245" s="12" t="s">
        <v>83</v>
      </c>
      <c r="AW245" s="12" t="s">
        <v>30</v>
      </c>
      <c r="AX245" s="12" t="s">
        <v>73</v>
      </c>
      <c r="AY245" s="146" t="s">
        <v>147</v>
      </c>
    </row>
    <row r="246" spans="2:65" s="13" customFormat="1" ht="11.25">
      <c r="B246" s="152"/>
      <c r="D246" s="145" t="s">
        <v>156</v>
      </c>
      <c r="E246" s="153" t="s">
        <v>1</v>
      </c>
      <c r="F246" s="154" t="s">
        <v>166</v>
      </c>
      <c r="H246" s="155">
        <v>4</v>
      </c>
      <c r="I246" s="156"/>
      <c r="L246" s="152"/>
      <c r="M246" s="157"/>
      <c r="T246" s="158"/>
      <c r="AT246" s="153" t="s">
        <v>156</v>
      </c>
      <c r="AU246" s="153" t="s">
        <v>83</v>
      </c>
      <c r="AV246" s="13" t="s">
        <v>154</v>
      </c>
      <c r="AW246" s="13" t="s">
        <v>30</v>
      </c>
      <c r="AX246" s="13" t="s">
        <v>81</v>
      </c>
      <c r="AY246" s="153" t="s">
        <v>147</v>
      </c>
    </row>
    <row r="247" spans="2:65" s="1" customFormat="1" ht="16.5" customHeight="1">
      <c r="B247" s="31"/>
      <c r="C247" s="165" t="s">
        <v>368</v>
      </c>
      <c r="D247" s="165" t="s">
        <v>223</v>
      </c>
      <c r="E247" s="166" t="s">
        <v>369</v>
      </c>
      <c r="F247" s="167" t="s">
        <v>370</v>
      </c>
      <c r="G247" s="168" t="s">
        <v>259</v>
      </c>
      <c r="H247" s="169">
        <v>4</v>
      </c>
      <c r="I247" s="170"/>
      <c r="J247" s="171">
        <f>ROUND(I247*H247,2)</f>
        <v>0</v>
      </c>
      <c r="K247" s="167" t="s">
        <v>153</v>
      </c>
      <c r="L247" s="172"/>
      <c r="M247" s="173" t="s">
        <v>1</v>
      </c>
      <c r="N247" s="174" t="s">
        <v>38</v>
      </c>
      <c r="P247" s="140">
        <f>O247*H247</f>
        <v>0</v>
      </c>
      <c r="Q247" s="140">
        <v>4.8000000000000001E-4</v>
      </c>
      <c r="R247" s="140">
        <f>Q247*H247</f>
        <v>1.92E-3</v>
      </c>
      <c r="S247" s="140">
        <v>0</v>
      </c>
      <c r="T247" s="141">
        <f>S247*H247</f>
        <v>0</v>
      </c>
      <c r="AR247" s="142" t="s">
        <v>200</v>
      </c>
      <c r="AT247" s="142" t="s">
        <v>223</v>
      </c>
      <c r="AU247" s="142" t="s">
        <v>83</v>
      </c>
      <c r="AY247" s="16" t="s">
        <v>147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6" t="s">
        <v>81</v>
      </c>
      <c r="BK247" s="143">
        <f>ROUND(I247*H247,2)</f>
        <v>0</v>
      </c>
      <c r="BL247" s="16" t="s">
        <v>154</v>
      </c>
      <c r="BM247" s="142" t="s">
        <v>371</v>
      </c>
    </row>
    <row r="248" spans="2:65" s="12" customFormat="1" ht="11.25">
      <c r="B248" s="144"/>
      <c r="D248" s="145" t="s">
        <v>156</v>
      </c>
      <c r="E248" s="146" t="s">
        <v>1</v>
      </c>
      <c r="F248" s="147" t="s">
        <v>367</v>
      </c>
      <c r="H248" s="148">
        <v>4</v>
      </c>
      <c r="I248" s="149"/>
      <c r="L248" s="144"/>
      <c r="M248" s="150"/>
      <c r="T248" s="151"/>
      <c r="AT248" s="146" t="s">
        <v>156</v>
      </c>
      <c r="AU248" s="146" t="s">
        <v>83</v>
      </c>
      <c r="AV248" s="12" t="s">
        <v>83</v>
      </c>
      <c r="AW248" s="12" t="s">
        <v>30</v>
      </c>
      <c r="AX248" s="12" t="s">
        <v>73</v>
      </c>
      <c r="AY248" s="146" t="s">
        <v>147</v>
      </c>
    </row>
    <row r="249" spans="2:65" s="13" customFormat="1" ht="11.25">
      <c r="B249" s="152"/>
      <c r="D249" s="145" t="s">
        <v>156</v>
      </c>
      <c r="E249" s="153" t="s">
        <v>1</v>
      </c>
      <c r="F249" s="154" t="s">
        <v>166</v>
      </c>
      <c r="H249" s="155">
        <v>4</v>
      </c>
      <c r="I249" s="156"/>
      <c r="L249" s="152"/>
      <c r="M249" s="157"/>
      <c r="T249" s="158"/>
      <c r="AT249" s="153" t="s">
        <v>156</v>
      </c>
      <c r="AU249" s="153" t="s">
        <v>83</v>
      </c>
      <c r="AV249" s="13" t="s">
        <v>154</v>
      </c>
      <c r="AW249" s="13" t="s">
        <v>30</v>
      </c>
      <c r="AX249" s="13" t="s">
        <v>81</v>
      </c>
      <c r="AY249" s="153" t="s">
        <v>147</v>
      </c>
    </row>
    <row r="250" spans="2:65" s="1" customFormat="1" ht="24.2" customHeight="1">
      <c r="B250" s="31"/>
      <c r="C250" s="131" t="s">
        <v>372</v>
      </c>
      <c r="D250" s="131" t="s">
        <v>149</v>
      </c>
      <c r="E250" s="132" t="s">
        <v>373</v>
      </c>
      <c r="F250" s="133" t="s">
        <v>374</v>
      </c>
      <c r="G250" s="134" t="s">
        <v>259</v>
      </c>
      <c r="H250" s="135">
        <v>5</v>
      </c>
      <c r="I250" s="136"/>
      <c r="J250" s="137">
        <f>ROUND(I250*H250,2)</f>
        <v>0</v>
      </c>
      <c r="K250" s="133" t="s">
        <v>153</v>
      </c>
      <c r="L250" s="31"/>
      <c r="M250" s="138" t="s">
        <v>1</v>
      </c>
      <c r="N250" s="139" t="s">
        <v>38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154</v>
      </c>
      <c r="AT250" s="142" t="s">
        <v>149</v>
      </c>
      <c r="AU250" s="142" t="s">
        <v>83</v>
      </c>
      <c r="AY250" s="16" t="s">
        <v>147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6" t="s">
        <v>81</v>
      </c>
      <c r="BK250" s="143">
        <f>ROUND(I250*H250,2)</f>
        <v>0</v>
      </c>
      <c r="BL250" s="16" t="s">
        <v>154</v>
      </c>
      <c r="BM250" s="142" t="s">
        <v>375</v>
      </c>
    </row>
    <row r="251" spans="2:65" s="1" customFormat="1" ht="16.5" customHeight="1">
      <c r="B251" s="31"/>
      <c r="C251" s="165" t="s">
        <v>376</v>
      </c>
      <c r="D251" s="165" t="s">
        <v>223</v>
      </c>
      <c r="E251" s="166" t="s">
        <v>377</v>
      </c>
      <c r="F251" s="167" t="s">
        <v>378</v>
      </c>
      <c r="G251" s="168" t="s">
        <v>259</v>
      </c>
      <c r="H251" s="169">
        <v>4</v>
      </c>
      <c r="I251" s="170"/>
      <c r="J251" s="171">
        <f>ROUND(I251*H251,2)</f>
        <v>0</v>
      </c>
      <c r="K251" s="167" t="s">
        <v>153</v>
      </c>
      <c r="L251" s="172"/>
      <c r="M251" s="173" t="s">
        <v>1</v>
      </c>
      <c r="N251" s="174" t="s">
        <v>38</v>
      </c>
      <c r="P251" s="140">
        <f>O251*H251</f>
        <v>0</v>
      </c>
      <c r="Q251" s="140">
        <v>7.2000000000000005E-4</v>
      </c>
      <c r="R251" s="140">
        <f>Q251*H251</f>
        <v>2.8800000000000002E-3</v>
      </c>
      <c r="S251" s="140">
        <v>0</v>
      </c>
      <c r="T251" s="141">
        <f>S251*H251</f>
        <v>0</v>
      </c>
      <c r="AR251" s="142" t="s">
        <v>200</v>
      </c>
      <c r="AT251" s="142" t="s">
        <v>223</v>
      </c>
      <c r="AU251" s="142" t="s">
        <v>83</v>
      </c>
      <c r="AY251" s="16" t="s">
        <v>147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6" t="s">
        <v>81</v>
      </c>
      <c r="BK251" s="143">
        <f>ROUND(I251*H251,2)</f>
        <v>0</v>
      </c>
      <c r="BL251" s="16" t="s">
        <v>154</v>
      </c>
      <c r="BM251" s="142" t="s">
        <v>379</v>
      </c>
    </row>
    <row r="252" spans="2:65" s="12" customFormat="1" ht="11.25">
      <c r="B252" s="144"/>
      <c r="D252" s="145" t="s">
        <v>156</v>
      </c>
      <c r="E252" s="146" t="s">
        <v>1</v>
      </c>
      <c r="F252" s="147" t="s">
        <v>380</v>
      </c>
      <c r="H252" s="148">
        <v>4</v>
      </c>
      <c r="I252" s="149"/>
      <c r="L252" s="144"/>
      <c r="M252" s="150"/>
      <c r="T252" s="151"/>
      <c r="AT252" s="146" t="s">
        <v>156</v>
      </c>
      <c r="AU252" s="146" t="s">
        <v>83</v>
      </c>
      <c r="AV252" s="12" t="s">
        <v>83</v>
      </c>
      <c r="AW252" s="12" t="s">
        <v>30</v>
      </c>
      <c r="AX252" s="12" t="s">
        <v>73</v>
      </c>
      <c r="AY252" s="146" t="s">
        <v>147</v>
      </c>
    </row>
    <row r="253" spans="2:65" s="13" customFormat="1" ht="11.25">
      <c r="B253" s="152"/>
      <c r="D253" s="145" t="s">
        <v>156</v>
      </c>
      <c r="E253" s="153" t="s">
        <v>1</v>
      </c>
      <c r="F253" s="154" t="s">
        <v>166</v>
      </c>
      <c r="H253" s="155">
        <v>4</v>
      </c>
      <c r="I253" s="156"/>
      <c r="L253" s="152"/>
      <c r="M253" s="157"/>
      <c r="T253" s="158"/>
      <c r="AT253" s="153" t="s">
        <v>156</v>
      </c>
      <c r="AU253" s="153" t="s">
        <v>83</v>
      </c>
      <c r="AV253" s="13" t="s">
        <v>154</v>
      </c>
      <c r="AW253" s="13" t="s">
        <v>30</v>
      </c>
      <c r="AX253" s="13" t="s">
        <v>81</v>
      </c>
      <c r="AY253" s="153" t="s">
        <v>147</v>
      </c>
    </row>
    <row r="254" spans="2:65" s="1" customFormat="1" ht="16.5" customHeight="1">
      <c r="B254" s="31"/>
      <c r="C254" s="165" t="s">
        <v>381</v>
      </c>
      <c r="D254" s="165" t="s">
        <v>223</v>
      </c>
      <c r="E254" s="166" t="s">
        <v>382</v>
      </c>
      <c r="F254" s="167" t="s">
        <v>383</v>
      </c>
      <c r="G254" s="168" t="s">
        <v>259</v>
      </c>
      <c r="H254" s="169">
        <v>1</v>
      </c>
      <c r="I254" s="170"/>
      <c r="J254" s="171">
        <f>ROUND(I254*H254,2)</f>
        <v>0</v>
      </c>
      <c r="K254" s="167" t="s">
        <v>1</v>
      </c>
      <c r="L254" s="172"/>
      <c r="M254" s="173" t="s">
        <v>1</v>
      </c>
      <c r="N254" s="174" t="s">
        <v>38</v>
      </c>
      <c r="P254" s="140">
        <f>O254*H254</f>
        <v>0</v>
      </c>
      <c r="Q254" s="140">
        <v>1.6000000000000001E-3</v>
      </c>
      <c r="R254" s="140">
        <f>Q254*H254</f>
        <v>1.6000000000000001E-3</v>
      </c>
      <c r="S254" s="140">
        <v>0</v>
      </c>
      <c r="T254" s="141">
        <f>S254*H254</f>
        <v>0</v>
      </c>
      <c r="AR254" s="142" t="s">
        <v>200</v>
      </c>
      <c r="AT254" s="142" t="s">
        <v>223</v>
      </c>
      <c r="AU254" s="142" t="s">
        <v>83</v>
      </c>
      <c r="AY254" s="16" t="s">
        <v>147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6" t="s">
        <v>81</v>
      </c>
      <c r="BK254" s="143">
        <f>ROUND(I254*H254,2)</f>
        <v>0</v>
      </c>
      <c r="BL254" s="16" t="s">
        <v>154</v>
      </c>
      <c r="BM254" s="142" t="s">
        <v>384</v>
      </c>
    </row>
    <row r="255" spans="2:65" s="12" customFormat="1" ht="11.25">
      <c r="B255" s="144"/>
      <c r="D255" s="145" t="s">
        <v>156</v>
      </c>
      <c r="E255" s="146" t="s">
        <v>1</v>
      </c>
      <c r="F255" s="147" t="s">
        <v>385</v>
      </c>
      <c r="H255" s="148">
        <v>1</v>
      </c>
      <c r="I255" s="149"/>
      <c r="L255" s="144"/>
      <c r="M255" s="150"/>
      <c r="T255" s="151"/>
      <c r="AT255" s="146" t="s">
        <v>156</v>
      </c>
      <c r="AU255" s="146" t="s">
        <v>83</v>
      </c>
      <c r="AV255" s="12" t="s">
        <v>83</v>
      </c>
      <c r="AW255" s="12" t="s">
        <v>30</v>
      </c>
      <c r="AX255" s="12" t="s">
        <v>73</v>
      </c>
      <c r="AY255" s="146" t="s">
        <v>147</v>
      </c>
    </row>
    <row r="256" spans="2:65" s="13" customFormat="1" ht="11.25">
      <c r="B256" s="152"/>
      <c r="D256" s="145" t="s">
        <v>156</v>
      </c>
      <c r="E256" s="153" t="s">
        <v>1</v>
      </c>
      <c r="F256" s="154" t="s">
        <v>166</v>
      </c>
      <c r="H256" s="155">
        <v>1</v>
      </c>
      <c r="I256" s="156"/>
      <c r="L256" s="152"/>
      <c r="M256" s="157"/>
      <c r="T256" s="158"/>
      <c r="AT256" s="153" t="s">
        <v>156</v>
      </c>
      <c r="AU256" s="153" t="s">
        <v>83</v>
      </c>
      <c r="AV256" s="13" t="s">
        <v>154</v>
      </c>
      <c r="AW256" s="13" t="s">
        <v>30</v>
      </c>
      <c r="AX256" s="13" t="s">
        <v>81</v>
      </c>
      <c r="AY256" s="153" t="s">
        <v>147</v>
      </c>
    </row>
    <row r="257" spans="2:65" s="1" customFormat="1" ht="24.2" customHeight="1">
      <c r="B257" s="31"/>
      <c r="C257" s="131" t="s">
        <v>386</v>
      </c>
      <c r="D257" s="131" t="s">
        <v>149</v>
      </c>
      <c r="E257" s="132" t="s">
        <v>387</v>
      </c>
      <c r="F257" s="133" t="s">
        <v>388</v>
      </c>
      <c r="G257" s="134" t="s">
        <v>259</v>
      </c>
      <c r="H257" s="135">
        <v>3</v>
      </c>
      <c r="I257" s="136"/>
      <c r="J257" s="137">
        <f>ROUND(I257*H257,2)</f>
        <v>0</v>
      </c>
      <c r="K257" s="133" t="s">
        <v>1</v>
      </c>
      <c r="L257" s="31"/>
      <c r="M257" s="138" t="s">
        <v>1</v>
      </c>
      <c r="N257" s="139" t="s">
        <v>38</v>
      </c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AR257" s="142" t="s">
        <v>154</v>
      </c>
      <c r="AT257" s="142" t="s">
        <v>149</v>
      </c>
      <c r="AU257" s="142" t="s">
        <v>83</v>
      </c>
      <c r="AY257" s="16" t="s">
        <v>147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6" t="s">
        <v>81</v>
      </c>
      <c r="BK257" s="143">
        <f>ROUND(I257*H257,2)</f>
        <v>0</v>
      </c>
      <c r="BL257" s="16" t="s">
        <v>154</v>
      </c>
      <c r="BM257" s="142" t="s">
        <v>389</v>
      </c>
    </row>
    <row r="258" spans="2:65" s="1" customFormat="1" ht="16.5" customHeight="1">
      <c r="B258" s="31"/>
      <c r="C258" s="165" t="s">
        <v>390</v>
      </c>
      <c r="D258" s="165" t="s">
        <v>223</v>
      </c>
      <c r="E258" s="166" t="s">
        <v>391</v>
      </c>
      <c r="F258" s="167" t="s">
        <v>392</v>
      </c>
      <c r="G258" s="168" t="s">
        <v>259</v>
      </c>
      <c r="H258" s="169">
        <v>3</v>
      </c>
      <c r="I258" s="170"/>
      <c r="J258" s="171">
        <f>ROUND(I258*H258,2)</f>
        <v>0</v>
      </c>
      <c r="K258" s="167" t="s">
        <v>153</v>
      </c>
      <c r="L258" s="172"/>
      <c r="M258" s="173" t="s">
        <v>1</v>
      </c>
      <c r="N258" s="174" t="s">
        <v>38</v>
      </c>
      <c r="P258" s="140">
        <f>O258*H258</f>
        <v>0</v>
      </c>
      <c r="Q258" s="140">
        <v>7.2000000000000005E-4</v>
      </c>
      <c r="R258" s="140">
        <f>Q258*H258</f>
        <v>2.16E-3</v>
      </c>
      <c r="S258" s="140">
        <v>0</v>
      </c>
      <c r="T258" s="141">
        <f>S258*H258</f>
        <v>0</v>
      </c>
      <c r="AR258" s="142" t="s">
        <v>200</v>
      </c>
      <c r="AT258" s="142" t="s">
        <v>223</v>
      </c>
      <c r="AU258" s="142" t="s">
        <v>83</v>
      </c>
      <c r="AY258" s="16" t="s">
        <v>147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6" t="s">
        <v>81</v>
      </c>
      <c r="BK258" s="143">
        <f>ROUND(I258*H258,2)</f>
        <v>0</v>
      </c>
      <c r="BL258" s="16" t="s">
        <v>154</v>
      </c>
      <c r="BM258" s="142" t="s">
        <v>393</v>
      </c>
    </row>
    <row r="259" spans="2:65" s="12" customFormat="1" ht="11.25">
      <c r="B259" s="144"/>
      <c r="D259" s="145" t="s">
        <v>156</v>
      </c>
      <c r="E259" s="146" t="s">
        <v>1</v>
      </c>
      <c r="F259" s="147" t="s">
        <v>394</v>
      </c>
      <c r="H259" s="148">
        <v>3</v>
      </c>
      <c r="I259" s="149"/>
      <c r="L259" s="144"/>
      <c r="M259" s="150"/>
      <c r="T259" s="151"/>
      <c r="AT259" s="146" t="s">
        <v>156</v>
      </c>
      <c r="AU259" s="146" t="s">
        <v>83</v>
      </c>
      <c r="AV259" s="12" t="s">
        <v>83</v>
      </c>
      <c r="AW259" s="12" t="s">
        <v>30</v>
      </c>
      <c r="AX259" s="12" t="s">
        <v>73</v>
      </c>
      <c r="AY259" s="146" t="s">
        <v>147</v>
      </c>
    </row>
    <row r="260" spans="2:65" s="13" customFormat="1" ht="11.25">
      <c r="B260" s="152"/>
      <c r="D260" s="145" t="s">
        <v>156</v>
      </c>
      <c r="E260" s="153" t="s">
        <v>1</v>
      </c>
      <c r="F260" s="154" t="s">
        <v>166</v>
      </c>
      <c r="H260" s="155">
        <v>3</v>
      </c>
      <c r="I260" s="156"/>
      <c r="L260" s="152"/>
      <c r="M260" s="157"/>
      <c r="T260" s="158"/>
      <c r="AT260" s="153" t="s">
        <v>156</v>
      </c>
      <c r="AU260" s="153" t="s">
        <v>83</v>
      </c>
      <c r="AV260" s="13" t="s">
        <v>154</v>
      </c>
      <c r="AW260" s="13" t="s">
        <v>30</v>
      </c>
      <c r="AX260" s="13" t="s">
        <v>81</v>
      </c>
      <c r="AY260" s="153" t="s">
        <v>147</v>
      </c>
    </row>
    <row r="261" spans="2:65" s="1" customFormat="1" ht="24.2" customHeight="1">
      <c r="B261" s="31"/>
      <c r="C261" s="165" t="s">
        <v>395</v>
      </c>
      <c r="D261" s="165" t="s">
        <v>223</v>
      </c>
      <c r="E261" s="166" t="s">
        <v>396</v>
      </c>
      <c r="F261" s="167" t="s">
        <v>397</v>
      </c>
      <c r="G261" s="168" t="s">
        <v>259</v>
      </c>
      <c r="H261" s="169">
        <v>3</v>
      </c>
      <c r="I261" s="170"/>
      <c r="J261" s="171">
        <f>ROUND(I261*H261,2)</f>
        <v>0</v>
      </c>
      <c r="K261" s="167" t="s">
        <v>153</v>
      </c>
      <c r="L261" s="172"/>
      <c r="M261" s="173" t="s">
        <v>1</v>
      </c>
      <c r="N261" s="174" t="s">
        <v>38</v>
      </c>
      <c r="P261" s="140">
        <f>O261*H261</f>
        <v>0</v>
      </c>
      <c r="Q261" s="140">
        <v>4.0000000000000001E-3</v>
      </c>
      <c r="R261" s="140">
        <f>Q261*H261</f>
        <v>1.2E-2</v>
      </c>
      <c r="S261" s="140">
        <v>0</v>
      </c>
      <c r="T261" s="141">
        <f>S261*H261</f>
        <v>0</v>
      </c>
      <c r="AR261" s="142" t="s">
        <v>200</v>
      </c>
      <c r="AT261" s="142" t="s">
        <v>223</v>
      </c>
      <c r="AU261" s="142" t="s">
        <v>83</v>
      </c>
      <c r="AY261" s="16" t="s">
        <v>147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6" t="s">
        <v>81</v>
      </c>
      <c r="BK261" s="143">
        <f>ROUND(I261*H261,2)</f>
        <v>0</v>
      </c>
      <c r="BL261" s="16" t="s">
        <v>154</v>
      </c>
      <c r="BM261" s="142" t="s">
        <v>398</v>
      </c>
    </row>
    <row r="262" spans="2:65" s="12" customFormat="1" ht="11.25">
      <c r="B262" s="144"/>
      <c r="D262" s="145" t="s">
        <v>156</v>
      </c>
      <c r="E262" s="146" t="s">
        <v>1</v>
      </c>
      <c r="F262" s="147" t="s">
        <v>394</v>
      </c>
      <c r="H262" s="148">
        <v>3</v>
      </c>
      <c r="I262" s="149"/>
      <c r="L262" s="144"/>
      <c r="M262" s="150"/>
      <c r="T262" s="151"/>
      <c r="AT262" s="146" t="s">
        <v>156</v>
      </c>
      <c r="AU262" s="146" t="s">
        <v>83</v>
      </c>
      <c r="AV262" s="12" t="s">
        <v>83</v>
      </c>
      <c r="AW262" s="12" t="s">
        <v>30</v>
      </c>
      <c r="AX262" s="12" t="s">
        <v>73</v>
      </c>
      <c r="AY262" s="146" t="s">
        <v>147</v>
      </c>
    </row>
    <row r="263" spans="2:65" s="13" customFormat="1" ht="11.25">
      <c r="B263" s="152"/>
      <c r="D263" s="145" t="s">
        <v>156</v>
      </c>
      <c r="E263" s="153" t="s">
        <v>1</v>
      </c>
      <c r="F263" s="154" t="s">
        <v>166</v>
      </c>
      <c r="H263" s="155">
        <v>3</v>
      </c>
      <c r="I263" s="156"/>
      <c r="L263" s="152"/>
      <c r="M263" s="157"/>
      <c r="T263" s="158"/>
      <c r="AT263" s="153" t="s">
        <v>156</v>
      </c>
      <c r="AU263" s="153" t="s">
        <v>83</v>
      </c>
      <c r="AV263" s="13" t="s">
        <v>154</v>
      </c>
      <c r="AW263" s="13" t="s">
        <v>30</v>
      </c>
      <c r="AX263" s="13" t="s">
        <v>81</v>
      </c>
      <c r="AY263" s="153" t="s">
        <v>147</v>
      </c>
    </row>
    <row r="264" spans="2:65" s="1" customFormat="1" ht="21.75" customHeight="1">
      <c r="B264" s="31"/>
      <c r="C264" s="131" t="s">
        <v>399</v>
      </c>
      <c r="D264" s="131" t="s">
        <v>149</v>
      </c>
      <c r="E264" s="132" t="s">
        <v>400</v>
      </c>
      <c r="F264" s="133" t="s">
        <v>401</v>
      </c>
      <c r="G264" s="134" t="s">
        <v>259</v>
      </c>
      <c r="H264" s="135">
        <v>6</v>
      </c>
      <c r="I264" s="136"/>
      <c r="J264" s="137">
        <f>ROUND(I264*H264,2)</f>
        <v>0</v>
      </c>
      <c r="K264" s="133" t="s">
        <v>153</v>
      </c>
      <c r="L264" s="31"/>
      <c r="M264" s="138" t="s">
        <v>1</v>
      </c>
      <c r="N264" s="139" t="s">
        <v>38</v>
      </c>
      <c r="P264" s="140">
        <f>O264*H264</f>
        <v>0</v>
      </c>
      <c r="Q264" s="140">
        <v>1.6199999999999999E-3</v>
      </c>
      <c r="R264" s="140">
        <f>Q264*H264</f>
        <v>9.7199999999999995E-3</v>
      </c>
      <c r="S264" s="140">
        <v>0</v>
      </c>
      <c r="T264" s="141">
        <f>S264*H264</f>
        <v>0</v>
      </c>
      <c r="AR264" s="142" t="s">
        <v>154</v>
      </c>
      <c r="AT264" s="142" t="s">
        <v>149</v>
      </c>
      <c r="AU264" s="142" t="s">
        <v>83</v>
      </c>
      <c r="AY264" s="16" t="s">
        <v>147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6" t="s">
        <v>81</v>
      </c>
      <c r="BK264" s="143">
        <f>ROUND(I264*H264,2)</f>
        <v>0</v>
      </c>
      <c r="BL264" s="16" t="s">
        <v>154</v>
      </c>
      <c r="BM264" s="142" t="s">
        <v>402</v>
      </c>
    </row>
    <row r="265" spans="2:65" s="1" customFormat="1" ht="24.2" customHeight="1">
      <c r="B265" s="31"/>
      <c r="C265" s="165" t="s">
        <v>403</v>
      </c>
      <c r="D265" s="165" t="s">
        <v>223</v>
      </c>
      <c r="E265" s="166" t="s">
        <v>404</v>
      </c>
      <c r="F265" s="167" t="s">
        <v>405</v>
      </c>
      <c r="G265" s="168" t="s">
        <v>259</v>
      </c>
      <c r="H265" s="169">
        <v>6</v>
      </c>
      <c r="I265" s="170"/>
      <c r="J265" s="171">
        <f>ROUND(I265*H265,2)</f>
        <v>0</v>
      </c>
      <c r="K265" s="167" t="s">
        <v>1</v>
      </c>
      <c r="L265" s="172"/>
      <c r="M265" s="173" t="s">
        <v>1</v>
      </c>
      <c r="N265" s="174" t="s">
        <v>38</v>
      </c>
      <c r="P265" s="140">
        <f>O265*H265</f>
        <v>0</v>
      </c>
      <c r="Q265" s="140">
        <v>1.7999999999999999E-2</v>
      </c>
      <c r="R265" s="140">
        <f>Q265*H265</f>
        <v>0.10799999999999998</v>
      </c>
      <c r="S265" s="140">
        <v>0</v>
      </c>
      <c r="T265" s="141">
        <f>S265*H265</f>
        <v>0</v>
      </c>
      <c r="AR265" s="142" t="s">
        <v>200</v>
      </c>
      <c r="AT265" s="142" t="s">
        <v>223</v>
      </c>
      <c r="AU265" s="142" t="s">
        <v>83</v>
      </c>
      <c r="AY265" s="16" t="s">
        <v>147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6" t="s">
        <v>81</v>
      </c>
      <c r="BK265" s="143">
        <f>ROUND(I265*H265,2)</f>
        <v>0</v>
      </c>
      <c r="BL265" s="16" t="s">
        <v>154</v>
      </c>
      <c r="BM265" s="142" t="s">
        <v>406</v>
      </c>
    </row>
    <row r="266" spans="2:65" s="12" customFormat="1" ht="11.25">
      <c r="B266" s="144"/>
      <c r="D266" s="145" t="s">
        <v>156</v>
      </c>
      <c r="E266" s="146" t="s">
        <v>1</v>
      </c>
      <c r="F266" s="147" t="s">
        <v>407</v>
      </c>
      <c r="H266" s="148">
        <v>6</v>
      </c>
      <c r="I266" s="149"/>
      <c r="L266" s="144"/>
      <c r="M266" s="150"/>
      <c r="T266" s="151"/>
      <c r="AT266" s="146" t="s">
        <v>156</v>
      </c>
      <c r="AU266" s="146" t="s">
        <v>83</v>
      </c>
      <c r="AV266" s="12" t="s">
        <v>83</v>
      </c>
      <c r="AW266" s="12" t="s">
        <v>30</v>
      </c>
      <c r="AX266" s="12" t="s">
        <v>73</v>
      </c>
      <c r="AY266" s="146" t="s">
        <v>147</v>
      </c>
    </row>
    <row r="267" spans="2:65" s="13" customFormat="1" ht="11.25">
      <c r="B267" s="152"/>
      <c r="D267" s="145" t="s">
        <v>156</v>
      </c>
      <c r="E267" s="153" t="s">
        <v>1</v>
      </c>
      <c r="F267" s="154" t="s">
        <v>166</v>
      </c>
      <c r="H267" s="155">
        <v>6</v>
      </c>
      <c r="I267" s="156"/>
      <c r="L267" s="152"/>
      <c r="M267" s="157"/>
      <c r="T267" s="158"/>
      <c r="AT267" s="153" t="s">
        <v>156</v>
      </c>
      <c r="AU267" s="153" t="s">
        <v>83</v>
      </c>
      <c r="AV267" s="13" t="s">
        <v>154</v>
      </c>
      <c r="AW267" s="13" t="s">
        <v>30</v>
      </c>
      <c r="AX267" s="13" t="s">
        <v>81</v>
      </c>
      <c r="AY267" s="153" t="s">
        <v>147</v>
      </c>
    </row>
    <row r="268" spans="2:65" s="1" customFormat="1" ht="24.2" customHeight="1">
      <c r="B268" s="31"/>
      <c r="C268" s="165" t="s">
        <v>408</v>
      </c>
      <c r="D268" s="165" t="s">
        <v>223</v>
      </c>
      <c r="E268" s="166" t="s">
        <v>409</v>
      </c>
      <c r="F268" s="167" t="s">
        <v>410</v>
      </c>
      <c r="G268" s="168" t="s">
        <v>259</v>
      </c>
      <c r="H268" s="169">
        <v>6</v>
      </c>
      <c r="I268" s="170"/>
      <c r="J268" s="171">
        <f>ROUND(I268*H268,2)</f>
        <v>0</v>
      </c>
      <c r="K268" s="167" t="s">
        <v>153</v>
      </c>
      <c r="L268" s="172"/>
      <c r="M268" s="173" t="s">
        <v>1</v>
      </c>
      <c r="N268" s="174" t="s">
        <v>38</v>
      </c>
      <c r="P268" s="140">
        <f>O268*H268</f>
        <v>0</v>
      </c>
      <c r="Q268" s="140">
        <v>6.5399999999999998E-3</v>
      </c>
      <c r="R268" s="140">
        <f>Q268*H268</f>
        <v>3.9239999999999997E-2</v>
      </c>
      <c r="S268" s="140">
        <v>0</v>
      </c>
      <c r="T268" s="141">
        <f>S268*H268</f>
        <v>0</v>
      </c>
      <c r="AR268" s="142" t="s">
        <v>200</v>
      </c>
      <c r="AT268" s="142" t="s">
        <v>223</v>
      </c>
      <c r="AU268" s="142" t="s">
        <v>83</v>
      </c>
      <c r="AY268" s="16" t="s">
        <v>147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6" t="s">
        <v>81</v>
      </c>
      <c r="BK268" s="143">
        <f>ROUND(I268*H268,2)</f>
        <v>0</v>
      </c>
      <c r="BL268" s="16" t="s">
        <v>154</v>
      </c>
      <c r="BM268" s="142" t="s">
        <v>411</v>
      </c>
    </row>
    <row r="269" spans="2:65" s="12" customFormat="1" ht="11.25">
      <c r="B269" s="144"/>
      <c r="D269" s="145" t="s">
        <v>156</v>
      </c>
      <c r="E269" s="146" t="s">
        <v>1</v>
      </c>
      <c r="F269" s="147" t="s">
        <v>412</v>
      </c>
      <c r="H269" s="148">
        <v>6</v>
      </c>
      <c r="I269" s="149"/>
      <c r="L269" s="144"/>
      <c r="M269" s="150"/>
      <c r="T269" s="151"/>
      <c r="AT269" s="146" t="s">
        <v>156</v>
      </c>
      <c r="AU269" s="146" t="s">
        <v>83</v>
      </c>
      <c r="AV269" s="12" t="s">
        <v>83</v>
      </c>
      <c r="AW269" s="12" t="s">
        <v>30</v>
      </c>
      <c r="AX269" s="12" t="s">
        <v>73</v>
      </c>
      <c r="AY269" s="146" t="s">
        <v>147</v>
      </c>
    </row>
    <row r="270" spans="2:65" s="13" customFormat="1" ht="11.25">
      <c r="B270" s="152"/>
      <c r="D270" s="145" t="s">
        <v>156</v>
      </c>
      <c r="E270" s="153" t="s">
        <v>1</v>
      </c>
      <c r="F270" s="154" t="s">
        <v>166</v>
      </c>
      <c r="H270" s="155">
        <v>6</v>
      </c>
      <c r="I270" s="156"/>
      <c r="L270" s="152"/>
      <c r="M270" s="157"/>
      <c r="T270" s="158"/>
      <c r="AT270" s="153" t="s">
        <v>156</v>
      </c>
      <c r="AU270" s="153" t="s">
        <v>83</v>
      </c>
      <c r="AV270" s="13" t="s">
        <v>154</v>
      </c>
      <c r="AW270" s="13" t="s">
        <v>30</v>
      </c>
      <c r="AX270" s="13" t="s">
        <v>81</v>
      </c>
      <c r="AY270" s="153" t="s">
        <v>147</v>
      </c>
    </row>
    <row r="271" spans="2:65" s="1" customFormat="1" ht="16.5" customHeight="1">
      <c r="B271" s="31"/>
      <c r="C271" s="131" t="s">
        <v>413</v>
      </c>
      <c r="D271" s="131" t="s">
        <v>149</v>
      </c>
      <c r="E271" s="132" t="s">
        <v>414</v>
      </c>
      <c r="F271" s="133" t="s">
        <v>415</v>
      </c>
      <c r="G271" s="134" t="s">
        <v>259</v>
      </c>
      <c r="H271" s="135">
        <v>3</v>
      </c>
      <c r="I271" s="136"/>
      <c r="J271" s="137">
        <f>ROUND(I271*H271,2)</f>
        <v>0</v>
      </c>
      <c r="K271" s="133" t="s">
        <v>153</v>
      </c>
      <c r="L271" s="31"/>
      <c r="M271" s="138" t="s">
        <v>1</v>
      </c>
      <c r="N271" s="139" t="s">
        <v>38</v>
      </c>
      <c r="P271" s="140">
        <f>O271*H271</f>
        <v>0</v>
      </c>
      <c r="Q271" s="140">
        <v>1.3600000000000001E-3</v>
      </c>
      <c r="R271" s="140">
        <f>Q271*H271</f>
        <v>4.0800000000000003E-3</v>
      </c>
      <c r="S271" s="140">
        <v>0</v>
      </c>
      <c r="T271" s="141">
        <f>S271*H271</f>
        <v>0</v>
      </c>
      <c r="AR271" s="142" t="s">
        <v>154</v>
      </c>
      <c r="AT271" s="142" t="s">
        <v>149</v>
      </c>
      <c r="AU271" s="142" t="s">
        <v>83</v>
      </c>
      <c r="AY271" s="16" t="s">
        <v>147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6" t="s">
        <v>81</v>
      </c>
      <c r="BK271" s="143">
        <f>ROUND(I271*H271,2)</f>
        <v>0</v>
      </c>
      <c r="BL271" s="16" t="s">
        <v>154</v>
      </c>
      <c r="BM271" s="142" t="s">
        <v>416</v>
      </c>
    </row>
    <row r="272" spans="2:65" s="1" customFormat="1" ht="24.2" customHeight="1">
      <c r="B272" s="31"/>
      <c r="C272" s="165" t="s">
        <v>417</v>
      </c>
      <c r="D272" s="165" t="s">
        <v>223</v>
      </c>
      <c r="E272" s="166" t="s">
        <v>418</v>
      </c>
      <c r="F272" s="167" t="s">
        <v>419</v>
      </c>
      <c r="G272" s="168" t="s">
        <v>259</v>
      </c>
      <c r="H272" s="169">
        <v>3</v>
      </c>
      <c r="I272" s="170"/>
      <c r="J272" s="171">
        <f>ROUND(I272*H272,2)</f>
        <v>0</v>
      </c>
      <c r="K272" s="167" t="s">
        <v>1</v>
      </c>
      <c r="L272" s="172"/>
      <c r="M272" s="173" t="s">
        <v>1</v>
      </c>
      <c r="N272" s="174" t="s">
        <v>38</v>
      </c>
      <c r="P272" s="140">
        <f>O272*H272</f>
        <v>0</v>
      </c>
      <c r="Q272" s="140">
        <v>4.8000000000000001E-2</v>
      </c>
      <c r="R272" s="140">
        <f>Q272*H272</f>
        <v>0.14400000000000002</v>
      </c>
      <c r="S272" s="140">
        <v>0</v>
      </c>
      <c r="T272" s="141">
        <f>S272*H272</f>
        <v>0</v>
      </c>
      <c r="AR272" s="142" t="s">
        <v>200</v>
      </c>
      <c r="AT272" s="142" t="s">
        <v>223</v>
      </c>
      <c r="AU272" s="142" t="s">
        <v>83</v>
      </c>
      <c r="AY272" s="16" t="s">
        <v>147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6" t="s">
        <v>81</v>
      </c>
      <c r="BK272" s="143">
        <f>ROUND(I272*H272,2)</f>
        <v>0</v>
      </c>
      <c r="BL272" s="16" t="s">
        <v>154</v>
      </c>
      <c r="BM272" s="142" t="s">
        <v>420</v>
      </c>
    </row>
    <row r="273" spans="2:65" s="12" customFormat="1" ht="11.25">
      <c r="B273" s="144"/>
      <c r="D273" s="145" t="s">
        <v>156</v>
      </c>
      <c r="E273" s="146" t="s">
        <v>1</v>
      </c>
      <c r="F273" s="147" t="s">
        <v>421</v>
      </c>
      <c r="H273" s="148">
        <v>3</v>
      </c>
      <c r="I273" s="149"/>
      <c r="L273" s="144"/>
      <c r="M273" s="150"/>
      <c r="T273" s="151"/>
      <c r="AT273" s="146" t="s">
        <v>156</v>
      </c>
      <c r="AU273" s="146" t="s">
        <v>83</v>
      </c>
      <c r="AV273" s="12" t="s">
        <v>83</v>
      </c>
      <c r="AW273" s="12" t="s">
        <v>30</v>
      </c>
      <c r="AX273" s="12" t="s">
        <v>73</v>
      </c>
      <c r="AY273" s="146" t="s">
        <v>147</v>
      </c>
    </row>
    <row r="274" spans="2:65" s="13" customFormat="1" ht="11.25">
      <c r="B274" s="152"/>
      <c r="D274" s="145" t="s">
        <v>156</v>
      </c>
      <c r="E274" s="153" t="s">
        <v>1</v>
      </c>
      <c r="F274" s="154" t="s">
        <v>166</v>
      </c>
      <c r="H274" s="155">
        <v>3</v>
      </c>
      <c r="I274" s="156"/>
      <c r="L274" s="152"/>
      <c r="M274" s="157"/>
      <c r="T274" s="158"/>
      <c r="AT274" s="153" t="s">
        <v>156</v>
      </c>
      <c r="AU274" s="153" t="s">
        <v>83</v>
      </c>
      <c r="AV274" s="13" t="s">
        <v>154</v>
      </c>
      <c r="AW274" s="13" t="s">
        <v>30</v>
      </c>
      <c r="AX274" s="13" t="s">
        <v>81</v>
      </c>
      <c r="AY274" s="153" t="s">
        <v>147</v>
      </c>
    </row>
    <row r="275" spans="2:65" s="1" customFormat="1" ht="21.75" customHeight="1">
      <c r="B275" s="31"/>
      <c r="C275" s="131" t="s">
        <v>422</v>
      </c>
      <c r="D275" s="131" t="s">
        <v>149</v>
      </c>
      <c r="E275" s="132" t="s">
        <v>423</v>
      </c>
      <c r="F275" s="133" t="s">
        <v>424</v>
      </c>
      <c r="G275" s="134" t="s">
        <v>259</v>
      </c>
      <c r="H275" s="135">
        <v>4</v>
      </c>
      <c r="I275" s="136"/>
      <c r="J275" s="137">
        <f>ROUND(I275*H275,2)</f>
        <v>0</v>
      </c>
      <c r="K275" s="133" t="s">
        <v>153</v>
      </c>
      <c r="L275" s="31"/>
      <c r="M275" s="138" t="s">
        <v>1</v>
      </c>
      <c r="N275" s="139" t="s">
        <v>38</v>
      </c>
      <c r="P275" s="140">
        <f>O275*H275</f>
        <v>0</v>
      </c>
      <c r="Q275" s="140">
        <v>1.65E-3</v>
      </c>
      <c r="R275" s="140">
        <f>Q275*H275</f>
        <v>6.6E-3</v>
      </c>
      <c r="S275" s="140">
        <v>0</v>
      </c>
      <c r="T275" s="141">
        <f>S275*H275</f>
        <v>0</v>
      </c>
      <c r="AR275" s="142" t="s">
        <v>154</v>
      </c>
      <c r="AT275" s="142" t="s">
        <v>149</v>
      </c>
      <c r="AU275" s="142" t="s">
        <v>83</v>
      </c>
      <c r="AY275" s="16" t="s">
        <v>147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6" t="s">
        <v>81</v>
      </c>
      <c r="BK275" s="143">
        <f>ROUND(I275*H275,2)</f>
        <v>0</v>
      </c>
      <c r="BL275" s="16" t="s">
        <v>154</v>
      </c>
      <c r="BM275" s="142" t="s">
        <v>425</v>
      </c>
    </row>
    <row r="276" spans="2:65" s="1" customFormat="1" ht="24.2" customHeight="1">
      <c r="B276" s="31"/>
      <c r="C276" s="165" t="s">
        <v>426</v>
      </c>
      <c r="D276" s="165" t="s">
        <v>223</v>
      </c>
      <c r="E276" s="166" t="s">
        <v>427</v>
      </c>
      <c r="F276" s="167" t="s">
        <v>428</v>
      </c>
      <c r="G276" s="168" t="s">
        <v>259</v>
      </c>
      <c r="H276" s="169">
        <v>4</v>
      </c>
      <c r="I276" s="170"/>
      <c r="J276" s="171">
        <f>ROUND(I276*H276,2)</f>
        <v>0</v>
      </c>
      <c r="K276" s="167" t="s">
        <v>1</v>
      </c>
      <c r="L276" s="172"/>
      <c r="M276" s="173" t="s">
        <v>1</v>
      </c>
      <c r="N276" s="174" t="s">
        <v>38</v>
      </c>
      <c r="P276" s="140">
        <f>O276*H276</f>
        <v>0</v>
      </c>
      <c r="Q276" s="140">
        <v>2.3E-2</v>
      </c>
      <c r="R276" s="140">
        <f>Q276*H276</f>
        <v>9.1999999999999998E-2</v>
      </c>
      <c r="S276" s="140">
        <v>0</v>
      </c>
      <c r="T276" s="141">
        <f>S276*H276</f>
        <v>0</v>
      </c>
      <c r="AR276" s="142" t="s">
        <v>200</v>
      </c>
      <c r="AT276" s="142" t="s">
        <v>223</v>
      </c>
      <c r="AU276" s="142" t="s">
        <v>83</v>
      </c>
      <c r="AY276" s="16" t="s">
        <v>147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6" t="s">
        <v>81</v>
      </c>
      <c r="BK276" s="143">
        <f>ROUND(I276*H276,2)</f>
        <v>0</v>
      </c>
      <c r="BL276" s="16" t="s">
        <v>154</v>
      </c>
      <c r="BM276" s="142" t="s">
        <v>429</v>
      </c>
    </row>
    <row r="277" spans="2:65" s="12" customFormat="1" ht="11.25">
      <c r="B277" s="144"/>
      <c r="D277" s="145" t="s">
        <v>156</v>
      </c>
      <c r="E277" s="146" t="s">
        <v>1</v>
      </c>
      <c r="F277" s="147" t="s">
        <v>430</v>
      </c>
      <c r="H277" s="148">
        <v>4</v>
      </c>
      <c r="I277" s="149"/>
      <c r="L277" s="144"/>
      <c r="M277" s="150"/>
      <c r="T277" s="151"/>
      <c r="AT277" s="146" t="s">
        <v>156</v>
      </c>
      <c r="AU277" s="146" t="s">
        <v>83</v>
      </c>
      <c r="AV277" s="12" t="s">
        <v>83</v>
      </c>
      <c r="AW277" s="12" t="s">
        <v>30</v>
      </c>
      <c r="AX277" s="12" t="s">
        <v>73</v>
      </c>
      <c r="AY277" s="146" t="s">
        <v>147</v>
      </c>
    </row>
    <row r="278" spans="2:65" s="13" customFormat="1" ht="11.25">
      <c r="B278" s="152"/>
      <c r="D278" s="145" t="s">
        <v>156</v>
      </c>
      <c r="E278" s="153" t="s">
        <v>1</v>
      </c>
      <c r="F278" s="154" t="s">
        <v>166</v>
      </c>
      <c r="H278" s="155">
        <v>4</v>
      </c>
      <c r="I278" s="156"/>
      <c r="L278" s="152"/>
      <c r="M278" s="157"/>
      <c r="T278" s="158"/>
      <c r="AT278" s="153" t="s">
        <v>156</v>
      </c>
      <c r="AU278" s="153" t="s">
        <v>83</v>
      </c>
      <c r="AV278" s="13" t="s">
        <v>154</v>
      </c>
      <c r="AW278" s="13" t="s">
        <v>30</v>
      </c>
      <c r="AX278" s="13" t="s">
        <v>81</v>
      </c>
      <c r="AY278" s="153" t="s">
        <v>147</v>
      </c>
    </row>
    <row r="279" spans="2:65" s="1" customFormat="1" ht="24.2" customHeight="1">
      <c r="B279" s="31"/>
      <c r="C279" s="165" t="s">
        <v>431</v>
      </c>
      <c r="D279" s="165" t="s">
        <v>223</v>
      </c>
      <c r="E279" s="166" t="s">
        <v>432</v>
      </c>
      <c r="F279" s="167" t="s">
        <v>433</v>
      </c>
      <c r="G279" s="168" t="s">
        <v>259</v>
      </c>
      <c r="H279" s="169">
        <v>4</v>
      </c>
      <c r="I279" s="170"/>
      <c r="J279" s="171">
        <f>ROUND(I279*H279,2)</f>
        <v>0</v>
      </c>
      <c r="K279" s="167" t="s">
        <v>153</v>
      </c>
      <c r="L279" s="172"/>
      <c r="M279" s="173" t="s">
        <v>1</v>
      </c>
      <c r="N279" s="174" t="s">
        <v>38</v>
      </c>
      <c r="P279" s="140">
        <f>O279*H279</f>
        <v>0</v>
      </c>
      <c r="Q279" s="140">
        <v>6.5399999999999998E-3</v>
      </c>
      <c r="R279" s="140">
        <f>Q279*H279</f>
        <v>2.6159999999999999E-2</v>
      </c>
      <c r="S279" s="140">
        <v>0</v>
      </c>
      <c r="T279" s="141">
        <f>S279*H279</f>
        <v>0</v>
      </c>
      <c r="AR279" s="142" t="s">
        <v>200</v>
      </c>
      <c r="AT279" s="142" t="s">
        <v>223</v>
      </c>
      <c r="AU279" s="142" t="s">
        <v>83</v>
      </c>
      <c r="AY279" s="16" t="s">
        <v>147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6" t="s">
        <v>81</v>
      </c>
      <c r="BK279" s="143">
        <f>ROUND(I279*H279,2)</f>
        <v>0</v>
      </c>
      <c r="BL279" s="16" t="s">
        <v>154</v>
      </c>
      <c r="BM279" s="142" t="s">
        <v>434</v>
      </c>
    </row>
    <row r="280" spans="2:65" s="12" customFormat="1" ht="11.25">
      <c r="B280" s="144"/>
      <c r="D280" s="145" t="s">
        <v>156</v>
      </c>
      <c r="E280" s="146" t="s">
        <v>1</v>
      </c>
      <c r="F280" s="147" t="s">
        <v>435</v>
      </c>
      <c r="H280" s="148">
        <v>4</v>
      </c>
      <c r="I280" s="149"/>
      <c r="L280" s="144"/>
      <c r="M280" s="150"/>
      <c r="T280" s="151"/>
      <c r="AT280" s="146" t="s">
        <v>156</v>
      </c>
      <c r="AU280" s="146" t="s">
        <v>83</v>
      </c>
      <c r="AV280" s="12" t="s">
        <v>83</v>
      </c>
      <c r="AW280" s="12" t="s">
        <v>30</v>
      </c>
      <c r="AX280" s="12" t="s">
        <v>73</v>
      </c>
      <c r="AY280" s="146" t="s">
        <v>147</v>
      </c>
    </row>
    <row r="281" spans="2:65" s="13" customFormat="1" ht="11.25">
      <c r="B281" s="152"/>
      <c r="D281" s="145" t="s">
        <v>156</v>
      </c>
      <c r="E281" s="153" t="s">
        <v>1</v>
      </c>
      <c r="F281" s="154" t="s">
        <v>166</v>
      </c>
      <c r="H281" s="155">
        <v>4</v>
      </c>
      <c r="I281" s="156"/>
      <c r="L281" s="152"/>
      <c r="M281" s="157"/>
      <c r="T281" s="158"/>
      <c r="AT281" s="153" t="s">
        <v>156</v>
      </c>
      <c r="AU281" s="153" t="s">
        <v>83</v>
      </c>
      <c r="AV281" s="13" t="s">
        <v>154</v>
      </c>
      <c r="AW281" s="13" t="s">
        <v>30</v>
      </c>
      <c r="AX281" s="13" t="s">
        <v>81</v>
      </c>
      <c r="AY281" s="153" t="s">
        <v>147</v>
      </c>
    </row>
    <row r="282" spans="2:65" s="1" customFormat="1" ht="24.2" customHeight="1">
      <c r="B282" s="31"/>
      <c r="C282" s="131" t="s">
        <v>436</v>
      </c>
      <c r="D282" s="131" t="s">
        <v>149</v>
      </c>
      <c r="E282" s="132" t="s">
        <v>437</v>
      </c>
      <c r="F282" s="133" t="s">
        <v>438</v>
      </c>
      <c r="G282" s="134" t="s">
        <v>439</v>
      </c>
      <c r="H282" s="135">
        <v>1</v>
      </c>
      <c r="I282" s="136"/>
      <c r="J282" s="137">
        <f>ROUND(I282*H282,2)</f>
        <v>0</v>
      </c>
      <c r="K282" s="133" t="s">
        <v>1</v>
      </c>
      <c r="L282" s="31"/>
      <c r="M282" s="138" t="s">
        <v>1</v>
      </c>
      <c r="N282" s="139" t="s">
        <v>38</v>
      </c>
      <c r="P282" s="140">
        <f>O282*H282</f>
        <v>0</v>
      </c>
      <c r="Q282" s="140">
        <v>0</v>
      </c>
      <c r="R282" s="140">
        <f>Q282*H282</f>
        <v>0</v>
      </c>
      <c r="S282" s="140">
        <v>0</v>
      </c>
      <c r="T282" s="141">
        <f>S282*H282</f>
        <v>0</v>
      </c>
      <c r="AR282" s="142" t="s">
        <v>154</v>
      </c>
      <c r="AT282" s="142" t="s">
        <v>149</v>
      </c>
      <c r="AU282" s="142" t="s">
        <v>83</v>
      </c>
      <c r="AY282" s="16" t="s">
        <v>147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6" t="s">
        <v>81</v>
      </c>
      <c r="BK282" s="143">
        <f>ROUND(I282*H282,2)</f>
        <v>0</v>
      </c>
      <c r="BL282" s="16" t="s">
        <v>154</v>
      </c>
      <c r="BM282" s="142" t="s">
        <v>440</v>
      </c>
    </row>
    <row r="283" spans="2:65" s="1" customFormat="1" ht="16.5" customHeight="1">
      <c r="B283" s="31"/>
      <c r="C283" s="131" t="s">
        <v>441</v>
      </c>
      <c r="D283" s="131" t="s">
        <v>149</v>
      </c>
      <c r="E283" s="132" t="s">
        <v>442</v>
      </c>
      <c r="F283" s="133" t="s">
        <v>443</v>
      </c>
      <c r="G283" s="134" t="s">
        <v>152</v>
      </c>
      <c r="H283" s="135">
        <v>193</v>
      </c>
      <c r="I283" s="136"/>
      <c r="J283" s="137">
        <f>ROUND(I283*H283,2)</f>
        <v>0</v>
      </c>
      <c r="K283" s="133" t="s">
        <v>153</v>
      </c>
      <c r="L283" s="31"/>
      <c r="M283" s="138" t="s">
        <v>1</v>
      </c>
      <c r="N283" s="139" t="s">
        <v>38</v>
      </c>
      <c r="P283" s="140">
        <f>O283*H283</f>
        <v>0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AR283" s="142" t="s">
        <v>154</v>
      </c>
      <c r="AT283" s="142" t="s">
        <v>149</v>
      </c>
      <c r="AU283" s="142" t="s">
        <v>83</v>
      </c>
      <c r="AY283" s="16" t="s">
        <v>147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6" t="s">
        <v>81</v>
      </c>
      <c r="BK283" s="143">
        <f>ROUND(I283*H283,2)</f>
        <v>0</v>
      </c>
      <c r="BL283" s="16" t="s">
        <v>154</v>
      </c>
      <c r="BM283" s="142" t="s">
        <v>444</v>
      </c>
    </row>
    <row r="284" spans="2:65" s="12" customFormat="1" ht="11.25">
      <c r="B284" s="144"/>
      <c r="D284" s="145" t="s">
        <v>156</v>
      </c>
      <c r="E284" s="146" t="s">
        <v>1</v>
      </c>
      <c r="F284" s="147" t="s">
        <v>335</v>
      </c>
      <c r="H284" s="148">
        <v>193</v>
      </c>
      <c r="I284" s="149"/>
      <c r="L284" s="144"/>
      <c r="M284" s="150"/>
      <c r="T284" s="151"/>
      <c r="AT284" s="146" t="s">
        <v>156</v>
      </c>
      <c r="AU284" s="146" t="s">
        <v>83</v>
      </c>
      <c r="AV284" s="12" t="s">
        <v>83</v>
      </c>
      <c r="AW284" s="12" t="s">
        <v>30</v>
      </c>
      <c r="AX284" s="12" t="s">
        <v>73</v>
      </c>
      <c r="AY284" s="146" t="s">
        <v>147</v>
      </c>
    </row>
    <row r="285" spans="2:65" s="13" customFormat="1" ht="11.25">
      <c r="B285" s="152"/>
      <c r="D285" s="145" t="s">
        <v>156</v>
      </c>
      <c r="E285" s="153" t="s">
        <v>1</v>
      </c>
      <c r="F285" s="154" t="s">
        <v>166</v>
      </c>
      <c r="H285" s="155">
        <v>193</v>
      </c>
      <c r="I285" s="156"/>
      <c r="L285" s="152"/>
      <c r="M285" s="157"/>
      <c r="T285" s="158"/>
      <c r="AT285" s="153" t="s">
        <v>156</v>
      </c>
      <c r="AU285" s="153" t="s">
        <v>83</v>
      </c>
      <c r="AV285" s="13" t="s">
        <v>154</v>
      </c>
      <c r="AW285" s="13" t="s">
        <v>30</v>
      </c>
      <c r="AX285" s="13" t="s">
        <v>81</v>
      </c>
      <c r="AY285" s="153" t="s">
        <v>147</v>
      </c>
    </row>
    <row r="286" spans="2:65" s="1" customFormat="1" ht="21.75" customHeight="1">
      <c r="B286" s="31"/>
      <c r="C286" s="131" t="s">
        <v>445</v>
      </c>
      <c r="D286" s="131" t="s">
        <v>149</v>
      </c>
      <c r="E286" s="132" t="s">
        <v>446</v>
      </c>
      <c r="F286" s="133" t="s">
        <v>447</v>
      </c>
      <c r="G286" s="134" t="s">
        <v>152</v>
      </c>
      <c r="H286" s="135">
        <v>17</v>
      </c>
      <c r="I286" s="136"/>
      <c r="J286" s="137">
        <f>ROUND(I286*H286,2)</f>
        <v>0</v>
      </c>
      <c r="K286" s="133" t="s">
        <v>153</v>
      </c>
      <c r="L286" s="31"/>
      <c r="M286" s="138" t="s">
        <v>1</v>
      </c>
      <c r="N286" s="139" t="s">
        <v>38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154</v>
      </c>
      <c r="AT286" s="142" t="s">
        <v>149</v>
      </c>
      <c r="AU286" s="142" t="s">
        <v>83</v>
      </c>
      <c r="AY286" s="16" t="s">
        <v>147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6" t="s">
        <v>81</v>
      </c>
      <c r="BK286" s="143">
        <f>ROUND(I286*H286,2)</f>
        <v>0</v>
      </c>
      <c r="BL286" s="16" t="s">
        <v>154</v>
      </c>
      <c r="BM286" s="142" t="s">
        <v>448</v>
      </c>
    </row>
    <row r="287" spans="2:65" s="12" customFormat="1" ht="11.25">
      <c r="B287" s="144"/>
      <c r="D287" s="145" t="s">
        <v>156</v>
      </c>
      <c r="E287" s="146" t="s">
        <v>1</v>
      </c>
      <c r="F287" s="147" t="s">
        <v>344</v>
      </c>
      <c r="H287" s="148">
        <v>17</v>
      </c>
      <c r="I287" s="149"/>
      <c r="L287" s="144"/>
      <c r="M287" s="150"/>
      <c r="T287" s="151"/>
      <c r="AT287" s="146" t="s">
        <v>156</v>
      </c>
      <c r="AU287" s="146" t="s">
        <v>83</v>
      </c>
      <c r="AV287" s="12" t="s">
        <v>83</v>
      </c>
      <c r="AW287" s="12" t="s">
        <v>30</v>
      </c>
      <c r="AX287" s="12" t="s">
        <v>73</v>
      </c>
      <c r="AY287" s="146" t="s">
        <v>147</v>
      </c>
    </row>
    <row r="288" spans="2:65" s="13" customFormat="1" ht="11.25">
      <c r="B288" s="152"/>
      <c r="D288" s="145" t="s">
        <v>156</v>
      </c>
      <c r="E288" s="153" t="s">
        <v>1</v>
      </c>
      <c r="F288" s="154" t="s">
        <v>166</v>
      </c>
      <c r="H288" s="155">
        <v>17</v>
      </c>
      <c r="I288" s="156"/>
      <c r="L288" s="152"/>
      <c r="M288" s="157"/>
      <c r="T288" s="158"/>
      <c r="AT288" s="153" t="s">
        <v>156</v>
      </c>
      <c r="AU288" s="153" t="s">
        <v>83</v>
      </c>
      <c r="AV288" s="13" t="s">
        <v>154</v>
      </c>
      <c r="AW288" s="13" t="s">
        <v>30</v>
      </c>
      <c r="AX288" s="13" t="s">
        <v>81</v>
      </c>
      <c r="AY288" s="153" t="s">
        <v>147</v>
      </c>
    </row>
    <row r="289" spans="2:65" s="1" customFormat="1" ht="24.2" customHeight="1">
      <c r="B289" s="31"/>
      <c r="C289" s="131" t="s">
        <v>449</v>
      </c>
      <c r="D289" s="131" t="s">
        <v>149</v>
      </c>
      <c r="E289" s="132" t="s">
        <v>450</v>
      </c>
      <c r="F289" s="133" t="s">
        <v>451</v>
      </c>
      <c r="G289" s="134" t="s">
        <v>152</v>
      </c>
      <c r="H289" s="135">
        <v>210</v>
      </c>
      <c r="I289" s="136"/>
      <c r="J289" s="137">
        <f>ROUND(I289*H289,2)</f>
        <v>0</v>
      </c>
      <c r="K289" s="133" t="s">
        <v>153</v>
      </c>
      <c r="L289" s="31"/>
      <c r="M289" s="138" t="s">
        <v>1</v>
      </c>
      <c r="N289" s="139" t="s">
        <v>38</v>
      </c>
      <c r="P289" s="140">
        <f>O289*H289</f>
        <v>0</v>
      </c>
      <c r="Q289" s="140">
        <v>0</v>
      </c>
      <c r="R289" s="140">
        <f>Q289*H289</f>
        <v>0</v>
      </c>
      <c r="S289" s="140">
        <v>0</v>
      </c>
      <c r="T289" s="141">
        <f>S289*H289</f>
        <v>0</v>
      </c>
      <c r="AR289" s="142" t="s">
        <v>154</v>
      </c>
      <c r="AT289" s="142" t="s">
        <v>149</v>
      </c>
      <c r="AU289" s="142" t="s">
        <v>83</v>
      </c>
      <c r="AY289" s="16" t="s">
        <v>147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6" t="s">
        <v>81</v>
      </c>
      <c r="BK289" s="143">
        <f>ROUND(I289*H289,2)</f>
        <v>0</v>
      </c>
      <c r="BL289" s="16" t="s">
        <v>154</v>
      </c>
      <c r="BM289" s="142" t="s">
        <v>452</v>
      </c>
    </row>
    <row r="290" spans="2:65" s="12" customFormat="1" ht="11.25">
      <c r="B290" s="144"/>
      <c r="D290" s="145" t="s">
        <v>156</v>
      </c>
      <c r="E290" s="146" t="s">
        <v>1</v>
      </c>
      <c r="F290" s="147" t="s">
        <v>453</v>
      </c>
      <c r="H290" s="148">
        <v>210</v>
      </c>
      <c r="I290" s="149"/>
      <c r="L290" s="144"/>
      <c r="M290" s="150"/>
      <c r="T290" s="151"/>
      <c r="AT290" s="146" t="s">
        <v>156</v>
      </c>
      <c r="AU290" s="146" t="s">
        <v>83</v>
      </c>
      <c r="AV290" s="12" t="s">
        <v>83</v>
      </c>
      <c r="AW290" s="12" t="s">
        <v>30</v>
      </c>
      <c r="AX290" s="12" t="s">
        <v>73</v>
      </c>
      <c r="AY290" s="146" t="s">
        <v>147</v>
      </c>
    </row>
    <row r="291" spans="2:65" s="13" customFormat="1" ht="11.25">
      <c r="B291" s="152"/>
      <c r="D291" s="145" t="s">
        <v>156</v>
      </c>
      <c r="E291" s="153" t="s">
        <v>1</v>
      </c>
      <c r="F291" s="154" t="s">
        <v>166</v>
      </c>
      <c r="H291" s="155">
        <v>210</v>
      </c>
      <c r="I291" s="156"/>
      <c r="L291" s="152"/>
      <c r="M291" s="157"/>
      <c r="T291" s="158"/>
      <c r="AT291" s="153" t="s">
        <v>156</v>
      </c>
      <c r="AU291" s="153" t="s">
        <v>83</v>
      </c>
      <c r="AV291" s="13" t="s">
        <v>154</v>
      </c>
      <c r="AW291" s="13" t="s">
        <v>30</v>
      </c>
      <c r="AX291" s="13" t="s">
        <v>81</v>
      </c>
      <c r="AY291" s="153" t="s">
        <v>147</v>
      </c>
    </row>
    <row r="292" spans="2:65" s="1" customFormat="1" ht="16.5" customHeight="1">
      <c r="B292" s="31"/>
      <c r="C292" s="131" t="s">
        <v>454</v>
      </c>
      <c r="D292" s="131" t="s">
        <v>149</v>
      </c>
      <c r="E292" s="132" t="s">
        <v>455</v>
      </c>
      <c r="F292" s="133" t="s">
        <v>456</v>
      </c>
      <c r="G292" s="134" t="s">
        <v>259</v>
      </c>
      <c r="H292" s="135">
        <v>10</v>
      </c>
      <c r="I292" s="136"/>
      <c r="J292" s="137">
        <f>ROUND(I292*H292,2)</f>
        <v>0</v>
      </c>
      <c r="K292" s="133" t="s">
        <v>153</v>
      </c>
      <c r="L292" s="31"/>
      <c r="M292" s="138" t="s">
        <v>1</v>
      </c>
      <c r="N292" s="139" t="s">
        <v>38</v>
      </c>
      <c r="P292" s="140">
        <f>O292*H292</f>
        <v>0</v>
      </c>
      <c r="Q292" s="140">
        <v>0.04</v>
      </c>
      <c r="R292" s="140">
        <f>Q292*H292</f>
        <v>0.4</v>
      </c>
      <c r="S292" s="140">
        <v>0</v>
      </c>
      <c r="T292" s="141">
        <f>S292*H292</f>
        <v>0</v>
      </c>
      <c r="AR292" s="142" t="s">
        <v>154</v>
      </c>
      <c r="AT292" s="142" t="s">
        <v>149</v>
      </c>
      <c r="AU292" s="142" t="s">
        <v>83</v>
      </c>
      <c r="AY292" s="16" t="s">
        <v>147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6" t="s">
        <v>81</v>
      </c>
      <c r="BK292" s="143">
        <f>ROUND(I292*H292,2)</f>
        <v>0</v>
      </c>
      <c r="BL292" s="16" t="s">
        <v>154</v>
      </c>
      <c r="BM292" s="142" t="s">
        <v>457</v>
      </c>
    </row>
    <row r="293" spans="2:65" s="1" customFormat="1" ht="16.5" customHeight="1">
      <c r="B293" s="31"/>
      <c r="C293" s="165" t="s">
        <v>458</v>
      </c>
      <c r="D293" s="165" t="s">
        <v>223</v>
      </c>
      <c r="E293" s="166" t="s">
        <v>459</v>
      </c>
      <c r="F293" s="167" t="s">
        <v>460</v>
      </c>
      <c r="G293" s="168" t="s">
        <v>259</v>
      </c>
      <c r="H293" s="169">
        <v>10</v>
      </c>
      <c r="I293" s="170"/>
      <c r="J293" s="171">
        <f>ROUND(I293*H293,2)</f>
        <v>0</v>
      </c>
      <c r="K293" s="167" t="s">
        <v>153</v>
      </c>
      <c r="L293" s="172"/>
      <c r="M293" s="173" t="s">
        <v>1</v>
      </c>
      <c r="N293" s="174" t="s">
        <v>38</v>
      </c>
      <c r="P293" s="140">
        <f>O293*H293</f>
        <v>0</v>
      </c>
      <c r="Q293" s="140">
        <v>1.2E-2</v>
      </c>
      <c r="R293" s="140">
        <f>Q293*H293</f>
        <v>0.12</v>
      </c>
      <c r="S293" s="140">
        <v>0</v>
      </c>
      <c r="T293" s="141">
        <f>S293*H293</f>
        <v>0</v>
      </c>
      <c r="AR293" s="142" t="s">
        <v>200</v>
      </c>
      <c r="AT293" s="142" t="s">
        <v>223</v>
      </c>
      <c r="AU293" s="142" t="s">
        <v>83</v>
      </c>
      <c r="AY293" s="16" t="s">
        <v>147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6" t="s">
        <v>81</v>
      </c>
      <c r="BK293" s="143">
        <f>ROUND(I293*H293,2)</f>
        <v>0</v>
      </c>
      <c r="BL293" s="16" t="s">
        <v>154</v>
      </c>
      <c r="BM293" s="142" t="s">
        <v>461</v>
      </c>
    </row>
    <row r="294" spans="2:65" s="12" customFormat="1" ht="11.25">
      <c r="B294" s="144"/>
      <c r="D294" s="145" t="s">
        <v>156</v>
      </c>
      <c r="E294" s="146" t="s">
        <v>1</v>
      </c>
      <c r="F294" s="147" t="s">
        <v>462</v>
      </c>
      <c r="H294" s="148">
        <v>10</v>
      </c>
      <c r="I294" s="149"/>
      <c r="L294" s="144"/>
      <c r="M294" s="150"/>
      <c r="T294" s="151"/>
      <c r="AT294" s="146" t="s">
        <v>156</v>
      </c>
      <c r="AU294" s="146" t="s">
        <v>83</v>
      </c>
      <c r="AV294" s="12" t="s">
        <v>83</v>
      </c>
      <c r="AW294" s="12" t="s">
        <v>30</v>
      </c>
      <c r="AX294" s="12" t="s">
        <v>73</v>
      </c>
      <c r="AY294" s="146" t="s">
        <v>147</v>
      </c>
    </row>
    <row r="295" spans="2:65" s="13" customFormat="1" ht="11.25">
      <c r="B295" s="152"/>
      <c r="D295" s="145" t="s">
        <v>156</v>
      </c>
      <c r="E295" s="153" t="s">
        <v>1</v>
      </c>
      <c r="F295" s="154" t="s">
        <v>166</v>
      </c>
      <c r="H295" s="155">
        <v>10</v>
      </c>
      <c r="I295" s="156"/>
      <c r="L295" s="152"/>
      <c r="M295" s="157"/>
      <c r="T295" s="158"/>
      <c r="AT295" s="153" t="s">
        <v>156</v>
      </c>
      <c r="AU295" s="153" t="s">
        <v>83</v>
      </c>
      <c r="AV295" s="13" t="s">
        <v>154</v>
      </c>
      <c r="AW295" s="13" t="s">
        <v>30</v>
      </c>
      <c r="AX295" s="13" t="s">
        <v>81</v>
      </c>
      <c r="AY295" s="153" t="s">
        <v>147</v>
      </c>
    </row>
    <row r="296" spans="2:65" s="1" customFormat="1" ht="16.5" customHeight="1">
      <c r="B296" s="31"/>
      <c r="C296" s="131" t="s">
        <v>463</v>
      </c>
      <c r="D296" s="131" t="s">
        <v>149</v>
      </c>
      <c r="E296" s="132" t="s">
        <v>464</v>
      </c>
      <c r="F296" s="133" t="s">
        <v>465</v>
      </c>
      <c r="G296" s="134" t="s">
        <v>259</v>
      </c>
      <c r="H296" s="135">
        <v>3</v>
      </c>
      <c r="I296" s="136"/>
      <c r="J296" s="137">
        <f>ROUND(I296*H296,2)</f>
        <v>0</v>
      </c>
      <c r="K296" s="133" t="s">
        <v>153</v>
      </c>
      <c r="L296" s="31"/>
      <c r="M296" s="138" t="s">
        <v>1</v>
      </c>
      <c r="N296" s="139" t="s">
        <v>38</v>
      </c>
      <c r="P296" s="140">
        <f>O296*H296</f>
        <v>0</v>
      </c>
      <c r="Q296" s="140">
        <v>0.05</v>
      </c>
      <c r="R296" s="140">
        <f>Q296*H296</f>
        <v>0.15000000000000002</v>
      </c>
      <c r="S296" s="140">
        <v>0</v>
      </c>
      <c r="T296" s="141">
        <f>S296*H296</f>
        <v>0</v>
      </c>
      <c r="AR296" s="142" t="s">
        <v>154</v>
      </c>
      <c r="AT296" s="142" t="s">
        <v>149</v>
      </c>
      <c r="AU296" s="142" t="s">
        <v>83</v>
      </c>
      <c r="AY296" s="16" t="s">
        <v>147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6" t="s">
        <v>81</v>
      </c>
      <c r="BK296" s="143">
        <f>ROUND(I296*H296,2)</f>
        <v>0</v>
      </c>
      <c r="BL296" s="16" t="s">
        <v>154</v>
      </c>
      <c r="BM296" s="142" t="s">
        <v>466</v>
      </c>
    </row>
    <row r="297" spans="2:65" s="1" customFormat="1" ht="16.5" customHeight="1">
      <c r="B297" s="31"/>
      <c r="C297" s="165" t="s">
        <v>467</v>
      </c>
      <c r="D297" s="165" t="s">
        <v>223</v>
      </c>
      <c r="E297" s="166" t="s">
        <v>468</v>
      </c>
      <c r="F297" s="167" t="s">
        <v>469</v>
      </c>
      <c r="G297" s="168" t="s">
        <v>259</v>
      </c>
      <c r="H297" s="169">
        <v>3</v>
      </c>
      <c r="I297" s="170"/>
      <c r="J297" s="171">
        <f>ROUND(I297*H297,2)</f>
        <v>0</v>
      </c>
      <c r="K297" s="167" t="s">
        <v>153</v>
      </c>
      <c r="L297" s="172"/>
      <c r="M297" s="173" t="s">
        <v>1</v>
      </c>
      <c r="N297" s="174" t="s">
        <v>38</v>
      </c>
      <c r="P297" s="140">
        <f>O297*H297</f>
        <v>0</v>
      </c>
      <c r="Q297" s="140">
        <v>2.4E-2</v>
      </c>
      <c r="R297" s="140">
        <f>Q297*H297</f>
        <v>7.2000000000000008E-2</v>
      </c>
      <c r="S297" s="140">
        <v>0</v>
      </c>
      <c r="T297" s="141">
        <f>S297*H297</f>
        <v>0</v>
      </c>
      <c r="AR297" s="142" t="s">
        <v>200</v>
      </c>
      <c r="AT297" s="142" t="s">
        <v>223</v>
      </c>
      <c r="AU297" s="142" t="s">
        <v>83</v>
      </c>
      <c r="AY297" s="16" t="s">
        <v>147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6" t="s">
        <v>81</v>
      </c>
      <c r="BK297" s="143">
        <f>ROUND(I297*H297,2)</f>
        <v>0</v>
      </c>
      <c r="BL297" s="16" t="s">
        <v>154</v>
      </c>
      <c r="BM297" s="142" t="s">
        <v>470</v>
      </c>
    </row>
    <row r="298" spans="2:65" s="12" customFormat="1" ht="11.25">
      <c r="B298" s="144"/>
      <c r="D298" s="145" t="s">
        <v>156</v>
      </c>
      <c r="E298" s="146" t="s">
        <v>1</v>
      </c>
      <c r="F298" s="147" t="s">
        <v>471</v>
      </c>
      <c r="H298" s="148">
        <v>3</v>
      </c>
      <c r="I298" s="149"/>
      <c r="L298" s="144"/>
      <c r="M298" s="150"/>
      <c r="T298" s="151"/>
      <c r="AT298" s="146" t="s">
        <v>156</v>
      </c>
      <c r="AU298" s="146" t="s">
        <v>83</v>
      </c>
      <c r="AV298" s="12" t="s">
        <v>83</v>
      </c>
      <c r="AW298" s="12" t="s">
        <v>30</v>
      </c>
      <c r="AX298" s="12" t="s">
        <v>73</v>
      </c>
      <c r="AY298" s="146" t="s">
        <v>147</v>
      </c>
    </row>
    <row r="299" spans="2:65" s="13" customFormat="1" ht="11.25">
      <c r="B299" s="152"/>
      <c r="D299" s="145" t="s">
        <v>156</v>
      </c>
      <c r="E299" s="153" t="s">
        <v>1</v>
      </c>
      <c r="F299" s="154" t="s">
        <v>166</v>
      </c>
      <c r="H299" s="155">
        <v>3</v>
      </c>
      <c r="I299" s="156"/>
      <c r="L299" s="152"/>
      <c r="M299" s="157"/>
      <c r="T299" s="158"/>
      <c r="AT299" s="153" t="s">
        <v>156</v>
      </c>
      <c r="AU299" s="153" t="s">
        <v>83</v>
      </c>
      <c r="AV299" s="13" t="s">
        <v>154</v>
      </c>
      <c r="AW299" s="13" t="s">
        <v>30</v>
      </c>
      <c r="AX299" s="13" t="s">
        <v>81</v>
      </c>
      <c r="AY299" s="153" t="s">
        <v>147</v>
      </c>
    </row>
    <row r="300" spans="2:65" s="1" customFormat="1" ht="16.5" customHeight="1">
      <c r="B300" s="31"/>
      <c r="C300" s="165" t="s">
        <v>472</v>
      </c>
      <c r="D300" s="165" t="s">
        <v>223</v>
      </c>
      <c r="E300" s="166" t="s">
        <v>473</v>
      </c>
      <c r="F300" s="167" t="s">
        <v>474</v>
      </c>
      <c r="G300" s="168" t="s">
        <v>259</v>
      </c>
      <c r="H300" s="169">
        <v>3</v>
      </c>
      <c r="I300" s="170"/>
      <c r="J300" s="171">
        <f>ROUND(I300*H300,2)</f>
        <v>0</v>
      </c>
      <c r="K300" s="167" t="s">
        <v>1</v>
      </c>
      <c r="L300" s="172"/>
      <c r="M300" s="173" t="s">
        <v>1</v>
      </c>
      <c r="N300" s="174" t="s">
        <v>38</v>
      </c>
      <c r="P300" s="140">
        <f>O300*H300</f>
        <v>0</v>
      </c>
      <c r="Q300" s="140">
        <v>1.5E-3</v>
      </c>
      <c r="R300" s="140">
        <f>Q300*H300</f>
        <v>4.5000000000000005E-3</v>
      </c>
      <c r="S300" s="140">
        <v>0</v>
      </c>
      <c r="T300" s="141">
        <f>S300*H300</f>
        <v>0</v>
      </c>
      <c r="AR300" s="142" t="s">
        <v>200</v>
      </c>
      <c r="AT300" s="142" t="s">
        <v>223</v>
      </c>
      <c r="AU300" s="142" t="s">
        <v>83</v>
      </c>
      <c r="AY300" s="16" t="s">
        <v>147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6" t="s">
        <v>81</v>
      </c>
      <c r="BK300" s="143">
        <f>ROUND(I300*H300,2)</f>
        <v>0</v>
      </c>
      <c r="BL300" s="16" t="s">
        <v>154</v>
      </c>
      <c r="BM300" s="142" t="s">
        <v>475</v>
      </c>
    </row>
    <row r="301" spans="2:65" s="12" customFormat="1" ht="11.25">
      <c r="B301" s="144"/>
      <c r="D301" s="145" t="s">
        <v>156</v>
      </c>
      <c r="E301" s="146" t="s">
        <v>1</v>
      </c>
      <c r="F301" s="147" t="s">
        <v>476</v>
      </c>
      <c r="H301" s="148">
        <v>3</v>
      </c>
      <c r="I301" s="149"/>
      <c r="L301" s="144"/>
      <c r="M301" s="150"/>
      <c r="T301" s="151"/>
      <c r="AT301" s="146" t="s">
        <v>156</v>
      </c>
      <c r="AU301" s="146" t="s">
        <v>83</v>
      </c>
      <c r="AV301" s="12" t="s">
        <v>83</v>
      </c>
      <c r="AW301" s="12" t="s">
        <v>30</v>
      </c>
      <c r="AX301" s="12" t="s">
        <v>73</v>
      </c>
      <c r="AY301" s="146" t="s">
        <v>147</v>
      </c>
    </row>
    <row r="302" spans="2:65" s="13" customFormat="1" ht="11.25">
      <c r="B302" s="152"/>
      <c r="D302" s="145" t="s">
        <v>156</v>
      </c>
      <c r="E302" s="153" t="s">
        <v>1</v>
      </c>
      <c r="F302" s="154" t="s">
        <v>166</v>
      </c>
      <c r="H302" s="155">
        <v>3</v>
      </c>
      <c r="I302" s="156"/>
      <c r="L302" s="152"/>
      <c r="M302" s="157"/>
      <c r="T302" s="158"/>
      <c r="AT302" s="153" t="s">
        <v>156</v>
      </c>
      <c r="AU302" s="153" t="s">
        <v>83</v>
      </c>
      <c r="AV302" s="13" t="s">
        <v>154</v>
      </c>
      <c r="AW302" s="13" t="s">
        <v>30</v>
      </c>
      <c r="AX302" s="13" t="s">
        <v>81</v>
      </c>
      <c r="AY302" s="153" t="s">
        <v>147</v>
      </c>
    </row>
    <row r="303" spans="2:65" s="1" customFormat="1" ht="16.5" customHeight="1">
      <c r="B303" s="31"/>
      <c r="C303" s="131" t="s">
        <v>477</v>
      </c>
      <c r="D303" s="131" t="s">
        <v>149</v>
      </c>
      <c r="E303" s="132" t="s">
        <v>478</v>
      </c>
      <c r="F303" s="133" t="s">
        <v>479</v>
      </c>
      <c r="G303" s="134" t="s">
        <v>259</v>
      </c>
      <c r="H303" s="135">
        <v>13</v>
      </c>
      <c r="I303" s="136"/>
      <c r="J303" s="137">
        <f>ROUND(I303*H303,2)</f>
        <v>0</v>
      </c>
      <c r="K303" s="133" t="s">
        <v>153</v>
      </c>
      <c r="L303" s="31"/>
      <c r="M303" s="138" t="s">
        <v>1</v>
      </c>
      <c r="N303" s="139" t="s">
        <v>38</v>
      </c>
      <c r="P303" s="140">
        <f>O303*H303</f>
        <v>0</v>
      </c>
      <c r="Q303" s="140">
        <v>3.3E-4</v>
      </c>
      <c r="R303" s="140">
        <f>Q303*H303</f>
        <v>4.2900000000000004E-3</v>
      </c>
      <c r="S303" s="140">
        <v>0</v>
      </c>
      <c r="T303" s="141">
        <f>S303*H303</f>
        <v>0</v>
      </c>
      <c r="AR303" s="142" t="s">
        <v>154</v>
      </c>
      <c r="AT303" s="142" t="s">
        <v>149</v>
      </c>
      <c r="AU303" s="142" t="s">
        <v>83</v>
      </c>
      <c r="AY303" s="16" t="s">
        <v>147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6" t="s">
        <v>81</v>
      </c>
      <c r="BK303" s="143">
        <f>ROUND(I303*H303,2)</f>
        <v>0</v>
      </c>
      <c r="BL303" s="16" t="s">
        <v>154</v>
      </c>
      <c r="BM303" s="142" t="s">
        <v>480</v>
      </c>
    </row>
    <row r="304" spans="2:65" s="12" customFormat="1" ht="11.25">
      <c r="B304" s="144"/>
      <c r="D304" s="145" t="s">
        <v>156</v>
      </c>
      <c r="E304" s="146" t="s">
        <v>1</v>
      </c>
      <c r="F304" s="147" t="s">
        <v>481</v>
      </c>
      <c r="H304" s="148">
        <v>10</v>
      </c>
      <c r="I304" s="149"/>
      <c r="L304" s="144"/>
      <c r="M304" s="150"/>
      <c r="T304" s="151"/>
      <c r="AT304" s="146" t="s">
        <v>156</v>
      </c>
      <c r="AU304" s="146" t="s">
        <v>83</v>
      </c>
      <c r="AV304" s="12" t="s">
        <v>83</v>
      </c>
      <c r="AW304" s="12" t="s">
        <v>30</v>
      </c>
      <c r="AX304" s="12" t="s">
        <v>73</v>
      </c>
      <c r="AY304" s="146" t="s">
        <v>147</v>
      </c>
    </row>
    <row r="305" spans="2:65" s="12" customFormat="1" ht="11.25">
      <c r="B305" s="144"/>
      <c r="D305" s="145" t="s">
        <v>156</v>
      </c>
      <c r="E305" s="146" t="s">
        <v>1</v>
      </c>
      <c r="F305" s="147" t="s">
        <v>482</v>
      </c>
      <c r="H305" s="148">
        <v>3</v>
      </c>
      <c r="I305" s="149"/>
      <c r="L305" s="144"/>
      <c r="M305" s="150"/>
      <c r="T305" s="151"/>
      <c r="AT305" s="146" t="s">
        <v>156</v>
      </c>
      <c r="AU305" s="146" t="s">
        <v>83</v>
      </c>
      <c r="AV305" s="12" t="s">
        <v>83</v>
      </c>
      <c r="AW305" s="12" t="s">
        <v>30</v>
      </c>
      <c r="AX305" s="12" t="s">
        <v>73</v>
      </c>
      <c r="AY305" s="146" t="s">
        <v>147</v>
      </c>
    </row>
    <row r="306" spans="2:65" s="13" customFormat="1" ht="11.25">
      <c r="B306" s="152"/>
      <c r="D306" s="145" t="s">
        <v>156</v>
      </c>
      <c r="E306" s="153" t="s">
        <v>1</v>
      </c>
      <c r="F306" s="154" t="s">
        <v>166</v>
      </c>
      <c r="H306" s="155">
        <v>13</v>
      </c>
      <c r="I306" s="156"/>
      <c r="L306" s="152"/>
      <c r="M306" s="157"/>
      <c r="T306" s="158"/>
      <c r="AT306" s="153" t="s">
        <v>156</v>
      </c>
      <c r="AU306" s="153" t="s">
        <v>83</v>
      </c>
      <c r="AV306" s="13" t="s">
        <v>154</v>
      </c>
      <c r="AW306" s="13" t="s">
        <v>30</v>
      </c>
      <c r="AX306" s="13" t="s">
        <v>81</v>
      </c>
      <c r="AY306" s="153" t="s">
        <v>147</v>
      </c>
    </row>
    <row r="307" spans="2:65" s="1" customFormat="1" ht="16.5" customHeight="1">
      <c r="B307" s="31"/>
      <c r="C307" s="131" t="s">
        <v>483</v>
      </c>
      <c r="D307" s="131" t="s">
        <v>149</v>
      </c>
      <c r="E307" s="132" t="s">
        <v>484</v>
      </c>
      <c r="F307" s="133" t="s">
        <v>485</v>
      </c>
      <c r="G307" s="134" t="s">
        <v>152</v>
      </c>
      <c r="H307" s="135">
        <v>231.8</v>
      </c>
      <c r="I307" s="136"/>
      <c r="J307" s="137">
        <f>ROUND(I307*H307,2)</f>
        <v>0</v>
      </c>
      <c r="K307" s="133" t="s">
        <v>1</v>
      </c>
      <c r="L307" s="31"/>
      <c r="M307" s="138" t="s">
        <v>1</v>
      </c>
      <c r="N307" s="139" t="s">
        <v>38</v>
      </c>
      <c r="P307" s="140">
        <f>O307*H307</f>
        <v>0</v>
      </c>
      <c r="Q307" s="140">
        <v>0</v>
      </c>
      <c r="R307" s="140">
        <f>Q307*H307</f>
        <v>0</v>
      </c>
      <c r="S307" s="140">
        <v>0</v>
      </c>
      <c r="T307" s="141">
        <f>S307*H307</f>
        <v>0</v>
      </c>
      <c r="AR307" s="142" t="s">
        <v>154</v>
      </c>
      <c r="AT307" s="142" t="s">
        <v>149</v>
      </c>
      <c r="AU307" s="142" t="s">
        <v>83</v>
      </c>
      <c r="AY307" s="16" t="s">
        <v>147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6" t="s">
        <v>81</v>
      </c>
      <c r="BK307" s="143">
        <f>ROUND(I307*H307,2)</f>
        <v>0</v>
      </c>
      <c r="BL307" s="16" t="s">
        <v>154</v>
      </c>
      <c r="BM307" s="142" t="s">
        <v>486</v>
      </c>
    </row>
    <row r="308" spans="2:65" s="12" customFormat="1" ht="11.25">
      <c r="B308" s="144"/>
      <c r="D308" s="145" t="s">
        <v>156</v>
      </c>
      <c r="E308" s="146" t="s">
        <v>1</v>
      </c>
      <c r="F308" s="147" t="s">
        <v>487</v>
      </c>
      <c r="H308" s="148">
        <v>231.8</v>
      </c>
      <c r="I308" s="149"/>
      <c r="L308" s="144"/>
      <c r="M308" s="150"/>
      <c r="T308" s="151"/>
      <c r="AT308" s="146" t="s">
        <v>156</v>
      </c>
      <c r="AU308" s="146" t="s">
        <v>83</v>
      </c>
      <c r="AV308" s="12" t="s">
        <v>83</v>
      </c>
      <c r="AW308" s="12" t="s">
        <v>30</v>
      </c>
      <c r="AX308" s="12" t="s">
        <v>73</v>
      </c>
      <c r="AY308" s="146" t="s">
        <v>147</v>
      </c>
    </row>
    <row r="309" spans="2:65" s="13" customFormat="1" ht="11.25">
      <c r="B309" s="152"/>
      <c r="D309" s="145" t="s">
        <v>156</v>
      </c>
      <c r="E309" s="153" t="s">
        <v>1</v>
      </c>
      <c r="F309" s="154" t="s">
        <v>166</v>
      </c>
      <c r="H309" s="155">
        <v>231.8</v>
      </c>
      <c r="I309" s="156"/>
      <c r="L309" s="152"/>
      <c r="M309" s="157"/>
      <c r="T309" s="158"/>
      <c r="AT309" s="153" t="s">
        <v>156</v>
      </c>
      <c r="AU309" s="153" t="s">
        <v>83</v>
      </c>
      <c r="AV309" s="13" t="s">
        <v>154</v>
      </c>
      <c r="AW309" s="13" t="s">
        <v>30</v>
      </c>
      <c r="AX309" s="13" t="s">
        <v>81</v>
      </c>
      <c r="AY309" s="153" t="s">
        <v>147</v>
      </c>
    </row>
    <row r="310" spans="2:65" s="1" customFormat="1" ht="24.2" customHeight="1">
      <c r="B310" s="31"/>
      <c r="C310" s="131" t="s">
        <v>488</v>
      </c>
      <c r="D310" s="131" t="s">
        <v>149</v>
      </c>
      <c r="E310" s="132" t="s">
        <v>489</v>
      </c>
      <c r="F310" s="133" t="s">
        <v>490</v>
      </c>
      <c r="G310" s="134" t="s">
        <v>152</v>
      </c>
      <c r="H310" s="135">
        <v>210.7</v>
      </c>
      <c r="I310" s="136"/>
      <c r="J310" s="137">
        <f>ROUND(I310*H310,2)</f>
        <v>0</v>
      </c>
      <c r="K310" s="133" t="s">
        <v>153</v>
      </c>
      <c r="L310" s="31"/>
      <c r="M310" s="138" t="s">
        <v>1</v>
      </c>
      <c r="N310" s="139" t="s">
        <v>38</v>
      </c>
      <c r="P310" s="140">
        <f>O310*H310</f>
        <v>0</v>
      </c>
      <c r="Q310" s="140">
        <v>6.9999999999999994E-5</v>
      </c>
      <c r="R310" s="140">
        <f>Q310*H310</f>
        <v>1.4748999999999998E-2</v>
      </c>
      <c r="S310" s="140">
        <v>0</v>
      </c>
      <c r="T310" s="141">
        <f>S310*H310</f>
        <v>0</v>
      </c>
      <c r="AR310" s="142" t="s">
        <v>154</v>
      </c>
      <c r="AT310" s="142" t="s">
        <v>149</v>
      </c>
      <c r="AU310" s="142" t="s">
        <v>83</v>
      </c>
      <c r="AY310" s="16" t="s">
        <v>147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6" t="s">
        <v>81</v>
      </c>
      <c r="BK310" s="143">
        <f>ROUND(I310*H310,2)</f>
        <v>0</v>
      </c>
      <c r="BL310" s="16" t="s">
        <v>154</v>
      </c>
      <c r="BM310" s="142" t="s">
        <v>491</v>
      </c>
    </row>
    <row r="311" spans="2:65" s="12" customFormat="1" ht="11.25">
      <c r="B311" s="144"/>
      <c r="D311" s="145" t="s">
        <v>156</v>
      </c>
      <c r="E311" s="146" t="s">
        <v>1</v>
      </c>
      <c r="F311" s="147" t="s">
        <v>492</v>
      </c>
      <c r="H311" s="148">
        <v>210.7</v>
      </c>
      <c r="I311" s="149"/>
      <c r="L311" s="144"/>
      <c r="M311" s="150"/>
      <c r="T311" s="151"/>
      <c r="AT311" s="146" t="s">
        <v>156</v>
      </c>
      <c r="AU311" s="146" t="s">
        <v>83</v>
      </c>
      <c r="AV311" s="12" t="s">
        <v>83</v>
      </c>
      <c r="AW311" s="12" t="s">
        <v>30</v>
      </c>
      <c r="AX311" s="12" t="s">
        <v>73</v>
      </c>
      <c r="AY311" s="146" t="s">
        <v>147</v>
      </c>
    </row>
    <row r="312" spans="2:65" s="13" customFormat="1" ht="11.25">
      <c r="B312" s="152"/>
      <c r="D312" s="145" t="s">
        <v>156</v>
      </c>
      <c r="E312" s="153" t="s">
        <v>1</v>
      </c>
      <c r="F312" s="154" t="s">
        <v>166</v>
      </c>
      <c r="H312" s="155">
        <v>210.7</v>
      </c>
      <c r="I312" s="156"/>
      <c r="L312" s="152"/>
      <c r="M312" s="157"/>
      <c r="T312" s="158"/>
      <c r="AT312" s="153" t="s">
        <v>156</v>
      </c>
      <c r="AU312" s="153" t="s">
        <v>83</v>
      </c>
      <c r="AV312" s="13" t="s">
        <v>154</v>
      </c>
      <c r="AW312" s="13" t="s">
        <v>30</v>
      </c>
      <c r="AX312" s="13" t="s">
        <v>81</v>
      </c>
      <c r="AY312" s="153" t="s">
        <v>147</v>
      </c>
    </row>
    <row r="313" spans="2:65" s="1" customFormat="1" ht="16.5" customHeight="1">
      <c r="B313" s="31"/>
      <c r="C313" s="131" t="s">
        <v>493</v>
      </c>
      <c r="D313" s="131" t="s">
        <v>149</v>
      </c>
      <c r="E313" s="132" t="s">
        <v>494</v>
      </c>
      <c r="F313" s="133" t="s">
        <v>495</v>
      </c>
      <c r="G313" s="134" t="s">
        <v>152</v>
      </c>
      <c r="H313" s="135">
        <v>231.8</v>
      </c>
      <c r="I313" s="136"/>
      <c r="J313" s="137">
        <f>ROUND(I313*H313,2)</f>
        <v>0</v>
      </c>
      <c r="K313" s="133" t="s">
        <v>1</v>
      </c>
      <c r="L313" s="31"/>
      <c r="M313" s="138" t="s">
        <v>1</v>
      </c>
      <c r="N313" s="139" t="s">
        <v>38</v>
      </c>
      <c r="P313" s="140">
        <f>O313*H313</f>
        <v>0</v>
      </c>
      <c r="Q313" s="140">
        <v>0</v>
      </c>
      <c r="R313" s="140">
        <f>Q313*H313</f>
        <v>0</v>
      </c>
      <c r="S313" s="140">
        <v>0</v>
      </c>
      <c r="T313" s="141">
        <f>S313*H313</f>
        <v>0</v>
      </c>
      <c r="AR313" s="142" t="s">
        <v>154</v>
      </c>
      <c r="AT313" s="142" t="s">
        <v>149</v>
      </c>
      <c r="AU313" s="142" t="s">
        <v>83</v>
      </c>
      <c r="AY313" s="16" t="s">
        <v>147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6" t="s">
        <v>81</v>
      </c>
      <c r="BK313" s="143">
        <f>ROUND(I313*H313,2)</f>
        <v>0</v>
      </c>
      <c r="BL313" s="16" t="s">
        <v>154</v>
      </c>
      <c r="BM313" s="142" t="s">
        <v>496</v>
      </c>
    </row>
    <row r="314" spans="2:65" s="11" customFormat="1" ht="22.9" customHeight="1">
      <c r="B314" s="119"/>
      <c r="D314" s="120" t="s">
        <v>72</v>
      </c>
      <c r="E314" s="129" t="s">
        <v>497</v>
      </c>
      <c r="F314" s="129" t="s">
        <v>498</v>
      </c>
      <c r="I314" s="122"/>
      <c r="J314" s="130">
        <f>BK314</f>
        <v>0</v>
      </c>
      <c r="L314" s="119"/>
      <c r="M314" s="124"/>
      <c r="P314" s="125">
        <f>SUM(P315:P320)</f>
        <v>0</v>
      </c>
      <c r="R314" s="125">
        <f>SUM(R315:R320)</f>
        <v>0</v>
      </c>
      <c r="T314" s="126">
        <f>SUM(T315:T320)</f>
        <v>0</v>
      </c>
      <c r="AR314" s="120" t="s">
        <v>81</v>
      </c>
      <c r="AT314" s="127" t="s">
        <v>72</v>
      </c>
      <c r="AU314" s="127" t="s">
        <v>81</v>
      </c>
      <c r="AY314" s="120" t="s">
        <v>147</v>
      </c>
      <c r="BK314" s="128">
        <f>SUM(BK315:BK320)</f>
        <v>0</v>
      </c>
    </row>
    <row r="315" spans="2:65" s="1" customFormat="1" ht="16.5" customHeight="1">
      <c r="B315" s="31"/>
      <c r="C315" s="131" t="s">
        <v>499</v>
      </c>
      <c r="D315" s="131" t="s">
        <v>149</v>
      </c>
      <c r="E315" s="132" t="s">
        <v>500</v>
      </c>
      <c r="F315" s="133" t="s">
        <v>501</v>
      </c>
      <c r="G315" s="134" t="s">
        <v>259</v>
      </c>
      <c r="H315" s="135">
        <v>3</v>
      </c>
      <c r="I315" s="136"/>
      <c r="J315" s="137">
        <f>ROUND(I315*H315,2)</f>
        <v>0</v>
      </c>
      <c r="K315" s="133" t="s">
        <v>1</v>
      </c>
      <c r="L315" s="31"/>
      <c r="M315" s="138" t="s">
        <v>1</v>
      </c>
      <c r="N315" s="139" t="s">
        <v>38</v>
      </c>
      <c r="P315" s="140">
        <f>O315*H315</f>
        <v>0</v>
      </c>
      <c r="Q315" s="140">
        <v>0</v>
      </c>
      <c r="R315" s="140">
        <f>Q315*H315</f>
        <v>0</v>
      </c>
      <c r="S315" s="140">
        <v>0</v>
      </c>
      <c r="T315" s="141">
        <f>S315*H315</f>
        <v>0</v>
      </c>
      <c r="AR315" s="142" t="s">
        <v>154</v>
      </c>
      <c r="AT315" s="142" t="s">
        <v>149</v>
      </c>
      <c r="AU315" s="142" t="s">
        <v>83</v>
      </c>
      <c r="AY315" s="16" t="s">
        <v>147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6" t="s">
        <v>81</v>
      </c>
      <c r="BK315" s="143">
        <f>ROUND(I315*H315,2)</f>
        <v>0</v>
      </c>
      <c r="BL315" s="16" t="s">
        <v>154</v>
      </c>
      <c r="BM315" s="142" t="s">
        <v>502</v>
      </c>
    </row>
    <row r="316" spans="2:65" s="12" customFormat="1" ht="11.25">
      <c r="B316" s="144"/>
      <c r="D316" s="145" t="s">
        <v>156</v>
      </c>
      <c r="E316" s="146" t="s">
        <v>1</v>
      </c>
      <c r="F316" s="147" t="s">
        <v>503</v>
      </c>
      <c r="H316" s="148">
        <v>3</v>
      </c>
      <c r="I316" s="149"/>
      <c r="L316" s="144"/>
      <c r="M316" s="150"/>
      <c r="T316" s="151"/>
      <c r="AT316" s="146" t="s">
        <v>156</v>
      </c>
      <c r="AU316" s="146" t="s">
        <v>83</v>
      </c>
      <c r="AV316" s="12" t="s">
        <v>83</v>
      </c>
      <c r="AW316" s="12" t="s">
        <v>30</v>
      </c>
      <c r="AX316" s="12" t="s">
        <v>73</v>
      </c>
      <c r="AY316" s="146" t="s">
        <v>147</v>
      </c>
    </row>
    <row r="317" spans="2:65" s="13" customFormat="1" ht="11.25">
      <c r="B317" s="152"/>
      <c r="D317" s="145" t="s">
        <v>156</v>
      </c>
      <c r="E317" s="153" t="s">
        <v>1</v>
      </c>
      <c r="F317" s="154" t="s">
        <v>166</v>
      </c>
      <c r="H317" s="155">
        <v>3</v>
      </c>
      <c r="I317" s="156"/>
      <c r="L317" s="152"/>
      <c r="M317" s="157"/>
      <c r="T317" s="158"/>
      <c r="AT317" s="153" t="s">
        <v>156</v>
      </c>
      <c r="AU317" s="153" t="s">
        <v>83</v>
      </c>
      <c r="AV317" s="13" t="s">
        <v>154</v>
      </c>
      <c r="AW317" s="13" t="s">
        <v>30</v>
      </c>
      <c r="AX317" s="13" t="s">
        <v>81</v>
      </c>
      <c r="AY317" s="153" t="s">
        <v>147</v>
      </c>
    </row>
    <row r="318" spans="2:65" s="1" customFormat="1" ht="16.5" customHeight="1">
      <c r="B318" s="31"/>
      <c r="C318" s="131" t="s">
        <v>504</v>
      </c>
      <c r="D318" s="131" t="s">
        <v>149</v>
      </c>
      <c r="E318" s="132" t="s">
        <v>505</v>
      </c>
      <c r="F318" s="133" t="s">
        <v>506</v>
      </c>
      <c r="G318" s="134" t="s">
        <v>259</v>
      </c>
      <c r="H318" s="135">
        <v>10</v>
      </c>
      <c r="I318" s="136"/>
      <c r="J318" s="137">
        <f>ROUND(I318*H318,2)</f>
        <v>0</v>
      </c>
      <c r="K318" s="133" t="s">
        <v>1</v>
      </c>
      <c r="L318" s="31"/>
      <c r="M318" s="138" t="s">
        <v>1</v>
      </c>
      <c r="N318" s="139" t="s">
        <v>38</v>
      </c>
      <c r="P318" s="140">
        <f>O318*H318</f>
        <v>0</v>
      </c>
      <c r="Q318" s="140">
        <v>0</v>
      </c>
      <c r="R318" s="140">
        <f>Q318*H318</f>
        <v>0</v>
      </c>
      <c r="S318" s="140">
        <v>0</v>
      </c>
      <c r="T318" s="141">
        <f>S318*H318</f>
        <v>0</v>
      </c>
      <c r="AR318" s="142" t="s">
        <v>154</v>
      </c>
      <c r="AT318" s="142" t="s">
        <v>149</v>
      </c>
      <c r="AU318" s="142" t="s">
        <v>83</v>
      </c>
      <c r="AY318" s="16" t="s">
        <v>147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6" t="s">
        <v>81</v>
      </c>
      <c r="BK318" s="143">
        <f>ROUND(I318*H318,2)</f>
        <v>0</v>
      </c>
      <c r="BL318" s="16" t="s">
        <v>154</v>
      </c>
      <c r="BM318" s="142" t="s">
        <v>507</v>
      </c>
    </row>
    <row r="319" spans="2:65" s="12" customFormat="1" ht="11.25">
      <c r="B319" s="144"/>
      <c r="D319" s="145" t="s">
        <v>156</v>
      </c>
      <c r="E319" s="146" t="s">
        <v>1</v>
      </c>
      <c r="F319" s="147" t="s">
        <v>508</v>
      </c>
      <c r="H319" s="148">
        <v>10</v>
      </c>
      <c r="I319" s="149"/>
      <c r="L319" s="144"/>
      <c r="M319" s="150"/>
      <c r="T319" s="151"/>
      <c r="AT319" s="146" t="s">
        <v>156</v>
      </c>
      <c r="AU319" s="146" t="s">
        <v>83</v>
      </c>
      <c r="AV319" s="12" t="s">
        <v>83</v>
      </c>
      <c r="AW319" s="12" t="s">
        <v>30</v>
      </c>
      <c r="AX319" s="12" t="s">
        <v>73</v>
      </c>
      <c r="AY319" s="146" t="s">
        <v>147</v>
      </c>
    </row>
    <row r="320" spans="2:65" s="13" customFormat="1" ht="11.25">
      <c r="B320" s="152"/>
      <c r="D320" s="145" t="s">
        <v>156</v>
      </c>
      <c r="E320" s="153" t="s">
        <v>1</v>
      </c>
      <c r="F320" s="154" t="s">
        <v>166</v>
      </c>
      <c r="H320" s="155">
        <v>10</v>
      </c>
      <c r="I320" s="156"/>
      <c r="L320" s="152"/>
      <c r="M320" s="157"/>
      <c r="T320" s="158"/>
      <c r="AT320" s="153" t="s">
        <v>156</v>
      </c>
      <c r="AU320" s="153" t="s">
        <v>83</v>
      </c>
      <c r="AV320" s="13" t="s">
        <v>154</v>
      </c>
      <c r="AW320" s="13" t="s">
        <v>30</v>
      </c>
      <c r="AX320" s="13" t="s">
        <v>81</v>
      </c>
      <c r="AY320" s="153" t="s">
        <v>147</v>
      </c>
    </row>
    <row r="321" spans="2:65" s="11" customFormat="1" ht="22.9" customHeight="1">
      <c r="B321" s="119"/>
      <c r="D321" s="120" t="s">
        <v>72</v>
      </c>
      <c r="E321" s="129" t="s">
        <v>509</v>
      </c>
      <c r="F321" s="129" t="s">
        <v>510</v>
      </c>
      <c r="I321" s="122"/>
      <c r="J321" s="130">
        <f>BK321</f>
        <v>0</v>
      </c>
      <c r="L321" s="119"/>
      <c r="M321" s="124"/>
      <c r="P321" s="125">
        <f>SUM(P322:P328)</f>
        <v>0</v>
      </c>
      <c r="R321" s="125">
        <f>SUM(R322:R328)</f>
        <v>0</v>
      </c>
      <c r="T321" s="126">
        <f>SUM(T322:T328)</f>
        <v>0</v>
      </c>
      <c r="AR321" s="120" t="s">
        <v>81</v>
      </c>
      <c r="AT321" s="127" t="s">
        <v>72</v>
      </c>
      <c r="AU321" s="127" t="s">
        <v>81</v>
      </c>
      <c r="AY321" s="120" t="s">
        <v>147</v>
      </c>
      <c r="BK321" s="128">
        <f>SUM(BK322:BK328)</f>
        <v>0</v>
      </c>
    </row>
    <row r="322" spans="2:65" s="1" customFormat="1" ht="21.75" customHeight="1">
      <c r="B322" s="31"/>
      <c r="C322" s="131" t="s">
        <v>511</v>
      </c>
      <c r="D322" s="131" t="s">
        <v>149</v>
      </c>
      <c r="E322" s="132" t="s">
        <v>512</v>
      </c>
      <c r="F322" s="133" t="s">
        <v>513</v>
      </c>
      <c r="G322" s="134" t="s">
        <v>212</v>
      </c>
      <c r="H322" s="135">
        <v>8.7119999999999997</v>
      </c>
      <c r="I322" s="136"/>
      <c r="J322" s="137">
        <f>ROUND(I322*H322,2)</f>
        <v>0</v>
      </c>
      <c r="K322" s="133" t="s">
        <v>153</v>
      </c>
      <c r="L322" s="31"/>
      <c r="M322" s="138" t="s">
        <v>1</v>
      </c>
      <c r="N322" s="139" t="s">
        <v>38</v>
      </c>
      <c r="P322" s="140">
        <f>O322*H322</f>
        <v>0</v>
      </c>
      <c r="Q322" s="140">
        <v>0</v>
      </c>
      <c r="R322" s="140">
        <f>Q322*H322</f>
        <v>0</v>
      </c>
      <c r="S322" s="140">
        <v>0</v>
      </c>
      <c r="T322" s="141">
        <f>S322*H322</f>
        <v>0</v>
      </c>
      <c r="AR322" s="142" t="s">
        <v>154</v>
      </c>
      <c r="AT322" s="142" t="s">
        <v>149</v>
      </c>
      <c r="AU322" s="142" t="s">
        <v>83</v>
      </c>
      <c r="AY322" s="16" t="s">
        <v>147</v>
      </c>
      <c r="BE322" s="143">
        <f>IF(N322="základní",J322,0)</f>
        <v>0</v>
      </c>
      <c r="BF322" s="143">
        <f>IF(N322="snížená",J322,0)</f>
        <v>0</v>
      </c>
      <c r="BG322" s="143">
        <f>IF(N322="zákl. přenesená",J322,0)</f>
        <v>0</v>
      </c>
      <c r="BH322" s="143">
        <f>IF(N322="sníž. přenesená",J322,0)</f>
        <v>0</v>
      </c>
      <c r="BI322" s="143">
        <f>IF(N322="nulová",J322,0)</f>
        <v>0</v>
      </c>
      <c r="BJ322" s="16" t="s">
        <v>81</v>
      </c>
      <c r="BK322" s="143">
        <f>ROUND(I322*H322,2)</f>
        <v>0</v>
      </c>
      <c r="BL322" s="16" t="s">
        <v>154</v>
      </c>
      <c r="BM322" s="142" t="s">
        <v>514</v>
      </c>
    </row>
    <row r="323" spans="2:65" s="12" customFormat="1" ht="11.25">
      <c r="B323" s="144"/>
      <c r="D323" s="145" t="s">
        <v>156</v>
      </c>
      <c r="E323" s="146" t="s">
        <v>1</v>
      </c>
      <c r="F323" s="147" t="s">
        <v>515</v>
      </c>
      <c r="H323" s="148">
        <v>8.7119999999999997</v>
      </c>
      <c r="I323" s="149"/>
      <c r="L323" s="144"/>
      <c r="M323" s="150"/>
      <c r="T323" s="151"/>
      <c r="AT323" s="146" t="s">
        <v>156</v>
      </c>
      <c r="AU323" s="146" t="s">
        <v>83</v>
      </c>
      <c r="AV323" s="12" t="s">
        <v>83</v>
      </c>
      <c r="AW323" s="12" t="s">
        <v>30</v>
      </c>
      <c r="AX323" s="12" t="s">
        <v>73</v>
      </c>
      <c r="AY323" s="146" t="s">
        <v>147</v>
      </c>
    </row>
    <row r="324" spans="2:65" s="13" customFormat="1" ht="11.25">
      <c r="B324" s="152"/>
      <c r="D324" s="145" t="s">
        <v>156</v>
      </c>
      <c r="E324" s="153" t="s">
        <v>1</v>
      </c>
      <c r="F324" s="154" t="s">
        <v>166</v>
      </c>
      <c r="H324" s="155">
        <v>8.7119999999999997</v>
      </c>
      <c r="I324" s="156"/>
      <c r="L324" s="152"/>
      <c r="M324" s="157"/>
      <c r="T324" s="158"/>
      <c r="AT324" s="153" t="s">
        <v>156</v>
      </c>
      <c r="AU324" s="153" t="s">
        <v>83</v>
      </c>
      <c r="AV324" s="13" t="s">
        <v>154</v>
      </c>
      <c r="AW324" s="13" t="s">
        <v>30</v>
      </c>
      <c r="AX324" s="13" t="s">
        <v>81</v>
      </c>
      <c r="AY324" s="153" t="s">
        <v>147</v>
      </c>
    </row>
    <row r="325" spans="2:65" s="1" customFormat="1" ht="24.2" customHeight="1">
      <c r="B325" s="31"/>
      <c r="C325" s="131" t="s">
        <v>516</v>
      </c>
      <c r="D325" s="131" t="s">
        <v>149</v>
      </c>
      <c r="E325" s="132" t="s">
        <v>517</v>
      </c>
      <c r="F325" s="133" t="s">
        <v>518</v>
      </c>
      <c r="G325" s="134" t="s">
        <v>212</v>
      </c>
      <c r="H325" s="135">
        <v>95.831999999999994</v>
      </c>
      <c r="I325" s="136"/>
      <c r="J325" s="137">
        <f>ROUND(I325*H325,2)</f>
        <v>0</v>
      </c>
      <c r="K325" s="133" t="s">
        <v>153</v>
      </c>
      <c r="L325" s="31"/>
      <c r="M325" s="138" t="s">
        <v>1</v>
      </c>
      <c r="N325" s="139" t="s">
        <v>38</v>
      </c>
      <c r="P325" s="140">
        <f>O325*H325</f>
        <v>0</v>
      </c>
      <c r="Q325" s="140">
        <v>0</v>
      </c>
      <c r="R325" s="140">
        <f>Q325*H325</f>
        <v>0</v>
      </c>
      <c r="S325" s="140">
        <v>0</v>
      </c>
      <c r="T325" s="141">
        <f>S325*H325</f>
        <v>0</v>
      </c>
      <c r="AR325" s="142" t="s">
        <v>154</v>
      </c>
      <c r="AT325" s="142" t="s">
        <v>149</v>
      </c>
      <c r="AU325" s="142" t="s">
        <v>83</v>
      </c>
      <c r="AY325" s="16" t="s">
        <v>147</v>
      </c>
      <c r="BE325" s="143">
        <f>IF(N325="základní",J325,0)</f>
        <v>0</v>
      </c>
      <c r="BF325" s="143">
        <f>IF(N325="snížená",J325,0)</f>
        <v>0</v>
      </c>
      <c r="BG325" s="143">
        <f>IF(N325="zákl. přenesená",J325,0)</f>
        <v>0</v>
      </c>
      <c r="BH325" s="143">
        <f>IF(N325="sníž. přenesená",J325,0)</f>
        <v>0</v>
      </c>
      <c r="BI325" s="143">
        <f>IF(N325="nulová",J325,0)</f>
        <v>0</v>
      </c>
      <c r="BJ325" s="16" t="s">
        <v>81</v>
      </c>
      <c r="BK325" s="143">
        <f>ROUND(I325*H325,2)</f>
        <v>0</v>
      </c>
      <c r="BL325" s="16" t="s">
        <v>154</v>
      </c>
      <c r="BM325" s="142" t="s">
        <v>519</v>
      </c>
    </row>
    <row r="326" spans="2:65" s="12" customFormat="1" ht="11.25">
      <c r="B326" s="144"/>
      <c r="D326" s="145" t="s">
        <v>156</v>
      </c>
      <c r="E326" s="146" t="s">
        <v>1</v>
      </c>
      <c r="F326" s="147" t="s">
        <v>520</v>
      </c>
      <c r="H326" s="148">
        <v>95.831999999999994</v>
      </c>
      <c r="I326" s="149"/>
      <c r="L326" s="144"/>
      <c r="M326" s="150"/>
      <c r="T326" s="151"/>
      <c r="AT326" s="146" t="s">
        <v>156</v>
      </c>
      <c r="AU326" s="146" t="s">
        <v>83</v>
      </c>
      <c r="AV326" s="12" t="s">
        <v>83</v>
      </c>
      <c r="AW326" s="12" t="s">
        <v>30</v>
      </c>
      <c r="AX326" s="12" t="s">
        <v>73</v>
      </c>
      <c r="AY326" s="146" t="s">
        <v>147</v>
      </c>
    </row>
    <row r="327" spans="2:65" s="13" customFormat="1" ht="11.25">
      <c r="B327" s="152"/>
      <c r="D327" s="145" t="s">
        <v>156</v>
      </c>
      <c r="E327" s="153" t="s">
        <v>1</v>
      </c>
      <c r="F327" s="154" t="s">
        <v>166</v>
      </c>
      <c r="H327" s="155">
        <v>95.831999999999994</v>
      </c>
      <c r="I327" s="156"/>
      <c r="L327" s="152"/>
      <c r="M327" s="157"/>
      <c r="T327" s="158"/>
      <c r="AT327" s="153" t="s">
        <v>156</v>
      </c>
      <c r="AU327" s="153" t="s">
        <v>83</v>
      </c>
      <c r="AV327" s="13" t="s">
        <v>154</v>
      </c>
      <c r="AW327" s="13" t="s">
        <v>30</v>
      </c>
      <c r="AX327" s="13" t="s">
        <v>81</v>
      </c>
      <c r="AY327" s="153" t="s">
        <v>147</v>
      </c>
    </row>
    <row r="328" spans="2:65" s="1" customFormat="1" ht="16.5" customHeight="1">
      <c r="B328" s="31"/>
      <c r="C328" s="131" t="s">
        <v>521</v>
      </c>
      <c r="D328" s="131" t="s">
        <v>149</v>
      </c>
      <c r="E328" s="132" t="s">
        <v>522</v>
      </c>
      <c r="F328" s="133" t="s">
        <v>523</v>
      </c>
      <c r="G328" s="134" t="s">
        <v>212</v>
      </c>
      <c r="H328" s="135">
        <v>8.7119999999999997</v>
      </c>
      <c r="I328" s="136"/>
      <c r="J328" s="137">
        <f>ROUND(I328*H328,2)</f>
        <v>0</v>
      </c>
      <c r="K328" s="133" t="s">
        <v>1</v>
      </c>
      <c r="L328" s="31"/>
      <c r="M328" s="138" t="s">
        <v>1</v>
      </c>
      <c r="N328" s="139" t="s">
        <v>38</v>
      </c>
      <c r="P328" s="140">
        <f>O328*H328</f>
        <v>0</v>
      </c>
      <c r="Q328" s="140">
        <v>0</v>
      </c>
      <c r="R328" s="140">
        <f>Q328*H328</f>
        <v>0</v>
      </c>
      <c r="S328" s="140">
        <v>0</v>
      </c>
      <c r="T328" s="141">
        <f>S328*H328</f>
        <v>0</v>
      </c>
      <c r="AR328" s="142" t="s">
        <v>154</v>
      </c>
      <c r="AT328" s="142" t="s">
        <v>149</v>
      </c>
      <c r="AU328" s="142" t="s">
        <v>83</v>
      </c>
      <c r="AY328" s="16" t="s">
        <v>147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6" t="s">
        <v>81</v>
      </c>
      <c r="BK328" s="143">
        <f>ROUND(I328*H328,2)</f>
        <v>0</v>
      </c>
      <c r="BL328" s="16" t="s">
        <v>154</v>
      </c>
      <c r="BM328" s="142" t="s">
        <v>524</v>
      </c>
    </row>
    <row r="329" spans="2:65" s="11" customFormat="1" ht="22.9" customHeight="1">
      <c r="B329" s="119"/>
      <c r="D329" s="120" t="s">
        <v>72</v>
      </c>
      <c r="E329" s="129" t="s">
        <v>525</v>
      </c>
      <c r="F329" s="129" t="s">
        <v>526</v>
      </c>
      <c r="I329" s="122"/>
      <c r="J329" s="130">
        <f>BK329</f>
        <v>0</v>
      </c>
      <c r="L329" s="119"/>
      <c r="M329" s="124"/>
      <c r="P329" s="125">
        <f>P330</f>
        <v>0</v>
      </c>
      <c r="R329" s="125">
        <f>R330</f>
        <v>0</v>
      </c>
      <c r="T329" s="126">
        <f>T330</f>
        <v>0</v>
      </c>
      <c r="AR329" s="120" t="s">
        <v>81</v>
      </c>
      <c r="AT329" s="127" t="s">
        <v>72</v>
      </c>
      <c r="AU329" s="127" t="s">
        <v>81</v>
      </c>
      <c r="AY329" s="120" t="s">
        <v>147</v>
      </c>
      <c r="BK329" s="128">
        <f>BK330</f>
        <v>0</v>
      </c>
    </row>
    <row r="330" spans="2:65" s="1" customFormat="1" ht="24.2" customHeight="1">
      <c r="B330" s="31"/>
      <c r="C330" s="131" t="s">
        <v>527</v>
      </c>
      <c r="D330" s="131" t="s">
        <v>149</v>
      </c>
      <c r="E330" s="132" t="s">
        <v>528</v>
      </c>
      <c r="F330" s="133" t="s">
        <v>529</v>
      </c>
      <c r="G330" s="134" t="s">
        <v>212</v>
      </c>
      <c r="H330" s="135">
        <v>2.9940000000000002</v>
      </c>
      <c r="I330" s="136"/>
      <c r="J330" s="137">
        <f>ROUND(I330*H330,2)</f>
        <v>0</v>
      </c>
      <c r="K330" s="133" t="s">
        <v>153</v>
      </c>
      <c r="L330" s="31"/>
      <c r="M330" s="175" t="s">
        <v>1</v>
      </c>
      <c r="N330" s="176" t="s">
        <v>38</v>
      </c>
      <c r="O330" s="177"/>
      <c r="P330" s="178">
        <f>O330*H330</f>
        <v>0</v>
      </c>
      <c r="Q330" s="178">
        <v>0</v>
      </c>
      <c r="R330" s="178">
        <f>Q330*H330</f>
        <v>0</v>
      </c>
      <c r="S330" s="178">
        <v>0</v>
      </c>
      <c r="T330" s="179">
        <f>S330*H330</f>
        <v>0</v>
      </c>
      <c r="AR330" s="142" t="s">
        <v>154</v>
      </c>
      <c r="AT330" s="142" t="s">
        <v>149</v>
      </c>
      <c r="AU330" s="142" t="s">
        <v>83</v>
      </c>
      <c r="AY330" s="16" t="s">
        <v>147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6" t="s">
        <v>81</v>
      </c>
      <c r="BK330" s="143">
        <f>ROUND(I330*H330,2)</f>
        <v>0</v>
      </c>
      <c r="BL330" s="16" t="s">
        <v>154</v>
      </c>
      <c r="BM330" s="142" t="s">
        <v>530</v>
      </c>
    </row>
    <row r="331" spans="2:65" s="1" customFormat="1" ht="6.95" customHeight="1">
      <c r="B331" s="43"/>
      <c r="C331" s="44"/>
      <c r="D331" s="44"/>
      <c r="E331" s="44"/>
      <c r="F331" s="44"/>
      <c r="G331" s="44"/>
      <c r="H331" s="44"/>
      <c r="I331" s="44"/>
      <c r="J331" s="44"/>
      <c r="K331" s="44"/>
      <c r="L331" s="31"/>
    </row>
  </sheetData>
  <sheetProtection algorithmName="SHA-512" hashValue="tLTZ2f0pwBCdY6ayP30YgbX0ie5gsauvmB7q4RhzCcdt9Z9TfMODORcK0rLNyFFuAnAkp97QBESA1RTtaZFqqQ==" saltValue="Fx5D2sHcHg4P4CJbKHfKT0+yDCT1n/ZrM5F+hWFZ7WVDnPp+RE30YmWZcWQkhT6OPjlGU5MtySaMBQXp6fHcEA==" spinCount="100000" sheet="1" objects="1" scenarios="1" formatColumns="0" formatRows="0" autoFilter="0"/>
  <autoFilter ref="C122:K330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531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ROUND((SUM(BE122:BE182)),  2)</f>
        <v>0</v>
      </c>
      <c r="I33" s="91">
        <v>0.21</v>
      </c>
      <c r="J33" s="90">
        <f>ROUND(((SUM(BE122:BE182))*I33),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ROUND((SUM(BF122:BF182)),  2)</f>
        <v>0</v>
      </c>
      <c r="I34" s="91">
        <v>0.12</v>
      </c>
      <c r="J34" s="90">
        <f>ROUND(((SUM(BF122:BF182))*I34),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ROUND((SUM(BG122:BG182)),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ROUND((SUM(BH122:BH182)),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ROUND((SUM(BI122:BI182)),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01.2 - Oprava MK po překopech vodovodu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J122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532</v>
      </c>
      <c r="E99" s="109"/>
      <c r="F99" s="109"/>
      <c r="G99" s="109"/>
      <c r="H99" s="109"/>
      <c r="I99" s="109"/>
      <c r="J99" s="110">
        <f>J138</f>
        <v>0</v>
      </c>
      <c r="L99" s="107"/>
    </row>
    <row r="100" spans="2:12" s="9" customFormat="1" ht="19.899999999999999" customHeight="1">
      <c r="B100" s="107"/>
      <c r="D100" s="108" t="s">
        <v>533</v>
      </c>
      <c r="E100" s="109"/>
      <c r="F100" s="109"/>
      <c r="G100" s="109"/>
      <c r="H100" s="109"/>
      <c r="I100" s="109"/>
      <c r="J100" s="110">
        <f>J163</f>
        <v>0</v>
      </c>
      <c r="L100" s="107"/>
    </row>
    <row r="101" spans="2:12" s="9" customFormat="1" ht="19.899999999999999" customHeight="1">
      <c r="B101" s="107"/>
      <c r="D101" s="108" t="s">
        <v>130</v>
      </c>
      <c r="E101" s="109"/>
      <c r="F101" s="109"/>
      <c r="G101" s="109"/>
      <c r="H101" s="109"/>
      <c r="I101" s="109"/>
      <c r="J101" s="110">
        <f>J168</f>
        <v>0</v>
      </c>
      <c r="L101" s="107"/>
    </row>
    <row r="102" spans="2:12" s="9" customFormat="1" ht="19.899999999999999" customHeight="1">
      <c r="B102" s="107"/>
      <c r="D102" s="108" t="s">
        <v>131</v>
      </c>
      <c r="E102" s="109"/>
      <c r="F102" s="109"/>
      <c r="G102" s="109"/>
      <c r="H102" s="109"/>
      <c r="I102" s="109"/>
      <c r="J102" s="110">
        <f>J181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132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1" t="str">
        <f>E7</f>
        <v>Tábor, Mostecká - Rekonstrukce vodovodu a kanalizace</v>
      </c>
      <c r="F112" s="222"/>
      <c r="G112" s="222"/>
      <c r="H112" s="222"/>
      <c r="L112" s="31"/>
    </row>
    <row r="113" spans="2:65" s="1" customFormat="1" ht="12" customHeight="1">
      <c r="B113" s="31"/>
      <c r="C113" s="26" t="s">
        <v>118</v>
      </c>
      <c r="L113" s="31"/>
    </row>
    <row r="114" spans="2:65" s="1" customFormat="1" ht="16.5" customHeight="1">
      <c r="B114" s="31"/>
      <c r="E114" s="187" t="str">
        <f>E9</f>
        <v>SO 01.2 - Oprava MK po překopech vodovodu</v>
      </c>
      <c r="F114" s="223"/>
      <c r="G114" s="223"/>
      <c r="H114" s="22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2. 11. 2024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133</v>
      </c>
      <c r="D121" s="113" t="s">
        <v>58</v>
      </c>
      <c r="E121" s="113" t="s">
        <v>54</v>
      </c>
      <c r="F121" s="113" t="s">
        <v>55</v>
      </c>
      <c r="G121" s="113" t="s">
        <v>134</v>
      </c>
      <c r="H121" s="113" t="s">
        <v>135</v>
      </c>
      <c r="I121" s="113" t="s">
        <v>136</v>
      </c>
      <c r="J121" s="113" t="s">
        <v>122</v>
      </c>
      <c r="K121" s="114" t="s">
        <v>137</v>
      </c>
      <c r="L121" s="111"/>
      <c r="M121" s="58" t="s">
        <v>1</v>
      </c>
      <c r="N121" s="59" t="s">
        <v>37</v>
      </c>
      <c r="O121" s="59" t="s">
        <v>138</v>
      </c>
      <c r="P121" s="59" t="s">
        <v>139</v>
      </c>
      <c r="Q121" s="59" t="s">
        <v>140</v>
      </c>
      <c r="R121" s="59" t="s">
        <v>141</v>
      </c>
      <c r="S121" s="59" t="s">
        <v>142</v>
      </c>
      <c r="T121" s="60" t="s">
        <v>143</v>
      </c>
    </row>
    <row r="122" spans="2:65" s="1" customFormat="1" ht="22.9" customHeight="1">
      <c r="B122" s="31"/>
      <c r="C122" s="63" t="s">
        <v>144</v>
      </c>
      <c r="J122" s="115">
        <f>BK122</f>
        <v>0</v>
      </c>
      <c r="L122" s="31"/>
      <c r="M122" s="61"/>
      <c r="N122" s="52"/>
      <c r="O122" s="52"/>
      <c r="P122" s="116">
        <f>P123</f>
        <v>0</v>
      </c>
      <c r="Q122" s="52"/>
      <c r="R122" s="116">
        <f>R123</f>
        <v>2.2105888</v>
      </c>
      <c r="S122" s="52"/>
      <c r="T122" s="117">
        <f>T123</f>
        <v>172.6619</v>
      </c>
      <c r="AT122" s="16" t="s">
        <v>72</v>
      </c>
      <c r="AU122" s="16" t="s">
        <v>124</v>
      </c>
      <c r="BK122" s="118">
        <f>BK123</f>
        <v>0</v>
      </c>
    </row>
    <row r="123" spans="2:65" s="11" customFormat="1" ht="25.9" customHeight="1">
      <c r="B123" s="119"/>
      <c r="D123" s="120" t="s">
        <v>72</v>
      </c>
      <c r="E123" s="121" t="s">
        <v>145</v>
      </c>
      <c r="F123" s="121" t="s">
        <v>146</v>
      </c>
      <c r="I123" s="122"/>
      <c r="J123" s="123">
        <f>BK123</f>
        <v>0</v>
      </c>
      <c r="L123" s="119"/>
      <c r="M123" s="124"/>
      <c r="P123" s="125">
        <f>P124+P138+P163+P168+P181</f>
        <v>0</v>
      </c>
      <c r="R123" s="125">
        <f>R124+R138+R163+R168+R181</f>
        <v>2.2105888</v>
      </c>
      <c r="T123" s="126">
        <f>T124+T138+T163+T168+T181</f>
        <v>172.6619</v>
      </c>
      <c r="AR123" s="120" t="s">
        <v>81</v>
      </c>
      <c r="AT123" s="127" t="s">
        <v>72</v>
      </c>
      <c r="AU123" s="127" t="s">
        <v>73</v>
      </c>
      <c r="AY123" s="120" t="s">
        <v>147</v>
      </c>
      <c r="BK123" s="128">
        <f>BK124+BK138+BK163+BK168+BK181</f>
        <v>0</v>
      </c>
    </row>
    <row r="124" spans="2:65" s="11" customFormat="1" ht="22.9" customHeight="1">
      <c r="B124" s="119"/>
      <c r="D124" s="120" t="s">
        <v>72</v>
      </c>
      <c r="E124" s="129" t="s">
        <v>81</v>
      </c>
      <c r="F124" s="129" t="s">
        <v>148</v>
      </c>
      <c r="I124" s="122"/>
      <c r="J124" s="130">
        <f>BK124</f>
        <v>0</v>
      </c>
      <c r="L124" s="119"/>
      <c r="M124" s="124"/>
      <c r="P124" s="125">
        <f>SUM(P125:P137)</f>
        <v>0</v>
      </c>
      <c r="R124" s="125">
        <f>SUM(R125:R137)</f>
        <v>7.5840000000000005E-3</v>
      </c>
      <c r="T124" s="126">
        <f>SUM(T125:T137)</f>
        <v>172.6619</v>
      </c>
      <c r="AR124" s="120" t="s">
        <v>81</v>
      </c>
      <c r="AT124" s="127" t="s">
        <v>72</v>
      </c>
      <c r="AU124" s="127" t="s">
        <v>81</v>
      </c>
      <c r="AY124" s="120" t="s">
        <v>147</v>
      </c>
      <c r="BK124" s="128">
        <f>SUM(BK125:BK137)</f>
        <v>0</v>
      </c>
    </row>
    <row r="125" spans="2:65" s="1" customFormat="1" ht="33" customHeight="1">
      <c r="B125" s="31"/>
      <c r="C125" s="131" t="s">
        <v>81</v>
      </c>
      <c r="D125" s="131" t="s">
        <v>149</v>
      </c>
      <c r="E125" s="132" t="s">
        <v>534</v>
      </c>
      <c r="F125" s="133" t="s">
        <v>535</v>
      </c>
      <c r="G125" s="134" t="s">
        <v>187</v>
      </c>
      <c r="H125" s="135">
        <v>174.43</v>
      </c>
      <c r="I125" s="136"/>
      <c r="J125" s="137">
        <f>ROUND(I125*H125,2)</f>
        <v>0</v>
      </c>
      <c r="K125" s="133" t="s">
        <v>153</v>
      </c>
      <c r="L125" s="31"/>
      <c r="M125" s="138" t="s">
        <v>1</v>
      </c>
      <c r="N125" s="139" t="s">
        <v>38</v>
      </c>
      <c r="P125" s="140">
        <f>O125*H125</f>
        <v>0</v>
      </c>
      <c r="Q125" s="140">
        <v>0</v>
      </c>
      <c r="R125" s="140">
        <f>Q125*H125</f>
        <v>0</v>
      </c>
      <c r="S125" s="140">
        <v>0.57999999999999996</v>
      </c>
      <c r="T125" s="141">
        <f>S125*H125</f>
        <v>101.1694</v>
      </c>
      <c r="AR125" s="142" t="s">
        <v>154</v>
      </c>
      <c r="AT125" s="142" t="s">
        <v>149</v>
      </c>
      <c r="AU125" s="142" t="s">
        <v>83</v>
      </c>
      <c r="AY125" s="16" t="s">
        <v>147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81</v>
      </c>
      <c r="BK125" s="143">
        <f>ROUND(I125*H125,2)</f>
        <v>0</v>
      </c>
      <c r="BL125" s="16" t="s">
        <v>154</v>
      </c>
      <c r="BM125" s="142" t="s">
        <v>536</v>
      </c>
    </row>
    <row r="126" spans="2:65" s="12" customFormat="1" ht="11.25">
      <c r="B126" s="144"/>
      <c r="D126" s="145" t="s">
        <v>156</v>
      </c>
      <c r="E126" s="146" t="s">
        <v>1</v>
      </c>
      <c r="F126" s="147" t="s">
        <v>537</v>
      </c>
      <c r="H126" s="148">
        <v>174.43</v>
      </c>
      <c r="I126" s="149"/>
      <c r="L126" s="144"/>
      <c r="M126" s="150"/>
      <c r="T126" s="151"/>
      <c r="AT126" s="146" t="s">
        <v>156</v>
      </c>
      <c r="AU126" s="146" t="s">
        <v>83</v>
      </c>
      <c r="AV126" s="12" t="s">
        <v>83</v>
      </c>
      <c r="AW126" s="12" t="s">
        <v>30</v>
      </c>
      <c r="AX126" s="12" t="s">
        <v>73</v>
      </c>
      <c r="AY126" s="146" t="s">
        <v>147</v>
      </c>
    </row>
    <row r="127" spans="2:65" s="13" customFormat="1" ht="11.25">
      <c r="B127" s="152"/>
      <c r="D127" s="145" t="s">
        <v>156</v>
      </c>
      <c r="E127" s="153" t="s">
        <v>1</v>
      </c>
      <c r="F127" s="154" t="s">
        <v>166</v>
      </c>
      <c r="H127" s="155">
        <v>174.43</v>
      </c>
      <c r="I127" s="156"/>
      <c r="L127" s="152"/>
      <c r="M127" s="157"/>
      <c r="T127" s="158"/>
      <c r="AT127" s="153" t="s">
        <v>156</v>
      </c>
      <c r="AU127" s="153" t="s">
        <v>83</v>
      </c>
      <c r="AV127" s="13" t="s">
        <v>154</v>
      </c>
      <c r="AW127" s="13" t="s">
        <v>30</v>
      </c>
      <c r="AX127" s="13" t="s">
        <v>81</v>
      </c>
      <c r="AY127" s="153" t="s">
        <v>147</v>
      </c>
    </row>
    <row r="128" spans="2:65" s="1" customFormat="1" ht="24.2" customHeight="1">
      <c r="B128" s="31"/>
      <c r="C128" s="131" t="s">
        <v>83</v>
      </c>
      <c r="D128" s="131" t="s">
        <v>149</v>
      </c>
      <c r="E128" s="132" t="s">
        <v>538</v>
      </c>
      <c r="F128" s="133" t="s">
        <v>539</v>
      </c>
      <c r="G128" s="134" t="s">
        <v>187</v>
      </c>
      <c r="H128" s="135">
        <v>5.93</v>
      </c>
      <c r="I128" s="136"/>
      <c r="J128" s="137">
        <f>ROUND(I128*H128,2)</f>
        <v>0</v>
      </c>
      <c r="K128" s="133" t="s">
        <v>153</v>
      </c>
      <c r="L128" s="31"/>
      <c r="M128" s="138" t="s">
        <v>1</v>
      </c>
      <c r="N128" s="139" t="s">
        <v>38</v>
      </c>
      <c r="P128" s="140">
        <f>O128*H128</f>
        <v>0</v>
      </c>
      <c r="Q128" s="140">
        <v>0</v>
      </c>
      <c r="R128" s="140">
        <f>Q128*H128</f>
        <v>0</v>
      </c>
      <c r="S128" s="140">
        <v>0.28999999999999998</v>
      </c>
      <c r="T128" s="141">
        <f>S128*H128</f>
        <v>1.7196999999999998</v>
      </c>
      <c r="AR128" s="142" t="s">
        <v>154</v>
      </c>
      <c r="AT128" s="142" t="s">
        <v>149</v>
      </c>
      <c r="AU128" s="142" t="s">
        <v>83</v>
      </c>
      <c r="AY128" s="16" t="s">
        <v>147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81</v>
      </c>
      <c r="BK128" s="143">
        <f>ROUND(I128*H128,2)</f>
        <v>0</v>
      </c>
      <c r="BL128" s="16" t="s">
        <v>154</v>
      </c>
      <c r="BM128" s="142" t="s">
        <v>540</v>
      </c>
    </row>
    <row r="129" spans="2:65" s="12" customFormat="1" ht="11.25">
      <c r="B129" s="144"/>
      <c r="D129" s="145" t="s">
        <v>156</v>
      </c>
      <c r="E129" s="146" t="s">
        <v>1</v>
      </c>
      <c r="F129" s="147" t="s">
        <v>541</v>
      </c>
      <c r="H129" s="148">
        <v>5.93</v>
      </c>
      <c r="I129" s="149"/>
      <c r="L129" s="144"/>
      <c r="M129" s="150"/>
      <c r="T129" s="151"/>
      <c r="AT129" s="146" t="s">
        <v>156</v>
      </c>
      <c r="AU129" s="146" t="s">
        <v>83</v>
      </c>
      <c r="AV129" s="12" t="s">
        <v>83</v>
      </c>
      <c r="AW129" s="12" t="s">
        <v>30</v>
      </c>
      <c r="AX129" s="12" t="s">
        <v>73</v>
      </c>
      <c r="AY129" s="146" t="s">
        <v>147</v>
      </c>
    </row>
    <row r="130" spans="2:65" s="13" customFormat="1" ht="11.25">
      <c r="B130" s="152"/>
      <c r="D130" s="145" t="s">
        <v>156</v>
      </c>
      <c r="E130" s="153" t="s">
        <v>1</v>
      </c>
      <c r="F130" s="154" t="s">
        <v>166</v>
      </c>
      <c r="H130" s="155">
        <v>5.93</v>
      </c>
      <c r="I130" s="156"/>
      <c r="L130" s="152"/>
      <c r="M130" s="157"/>
      <c r="T130" s="158"/>
      <c r="AT130" s="153" t="s">
        <v>156</v>
      </c>
      <c r="AU130" s="153" t="s">
        <v>83</v>
      </c>
      <c r="AV130" s="13" t="s">
        <v>154</v>
      </c>
      <c r="AW130" s="13" t="s">
        <v>30</v>
      </c>
      <c r="AX130" s="13" t="s">
        <v>81</v>
      </c>
      <c r="AY130" s="153" t="s">
        <v>147</v>
      </c>
    </row>
    <row r="131" spans="2:65" s="1" customFormat="1" ht="24.2" customHeight="1">
      <c r="B131" s="31"/>
      <c r="C131" s="131" t="s">
        <v>167</v>
      </c>
      <c r="D131" s="131" t="s">
        <v>149</v>
      </c>
      <c r="E131" s="132" t="s">
        <v>542</v>
      </c>
      <c r="F131" s="133" t="s">
        <v>543</v>
      </c>
      <c r="G131" s="134" t="s">
        <v>187</v>
      </c>
      <c r="H131" s="135">
        <v>252.8</v>
      </c>
      <c r="I131" s="136"/>
      <c r="J131" s="137">
        <f>ROUND(I131*H131,2)</f>
        <v>0</v>
      </c>
      <c r="K131" s="133" t="s">
        <v>153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3.0000000000000001E-5</v>
      </c>
      <c r="R131" s="140">
        <f>Q131*H131</f>
        <v>7.5840000000000005E-3</v>
      </c>
      <c r="S131" s="140">
        <v>0.23</v>
      </c>
      <c r="T131" s="141">
        <f>S131*H131</f>
        <v>58.144000000000005</v>
      </c>
      <c r="AR131" s="142" t="s">
        <v>154</v>
      </c>
      <c r="AT131" s="142" t="s">
        <v>149</v>
      </c>
      <c r="AU131" s="142" t="s">
        <v>83</v>
      </c>
      <c r="AY131" s="16" t="s">
        <v>147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154</v>
      </c>
      <c r="BM131" s="142" t="s">
        <v>544</v>
      </c>
    </row>
    <row r="132" spans="2:65" s="14" customFormat="1" ht="22.5">
      <c r="B132" s="159"/>
      <c r="D132" s="145" t="s">
        <v>156</v>
      </c>
      <c r="E132" s="160" t="s">
        <v>1</v>
      </c>
      <c r="F132" s="161" t="s">
        <v>545</v>
      </c>
      <c r="H132" s="160" t="s">
        <v>1</v>
      </c>
      <c r="I132" s="162"/>
      <c r="L132" s="159"/>
      <c r="M132" s="163"/>
      <c r="T132" s="164"/>
      <c r="AT132" s="160" t="s">
        <v>156</v>
      </c>
      <c r="AU132" s="160" t="s">
        <v>83</v>
      </c>
      <c r="AV132" s="14" t="s">
        <v>81</v>
      </c>
      <c r="AW132" s="14" t="s">
        <v>30</v>
      </c>
      <c r="AX132" s="14" t="s">
        <v>73</v>
      </c>
      <c r="AY132" s="160" t="s">
        <v>147</v>
      </c>
    </row>
    <row r="133" spans="2:65" s="14" customFormat="1" ht="11.25">
      <c r="B133" s="159"/>
      <c r="D133" s="145" t="s">
        <v>156</v>
      </c>
      <c r="E133" s="160" t="s">
        <v>1</v>
      </c>
      <c r="F133" s="161" t="s">
        <v>546</v>
      </c>
      <c r="H133" s="160" t="s">
        <v>1</v>
      </c>
      <c r="I133" s="162"/>
      <c r="L133" s="159"/>
      <c r="M133" s="163"/>
      <c r="T133" s="164"/>
      <c r="AT133" s="160" t="s">
        <v>156</v>
      </c>
      <c r="AU133" s="160" t="s">
        <v>83</v>
      </c>
      <c r="AV133" s="14" t="s">
        <v>81</v>
      </c>
      <c r="AW133" s="14" t="s">
        <v>30</v>
      </c>
      <c r="AX133" s="14" t="s">
        <v>73</v>
      </c>
      <c r="AY133" s="160" t="s">
        <v>147</v>
      </c>
    </row>
    <row r="134" spans="2:65" s="12" customFormat="1" ht="11.25">
      <c r="B134" s="144"/>
      <c r="D134" s="145" t="s">
        <v>156</v>
      </c>
      <c r="E134" s="146" t="s">
        <v>1</v>
      </c>
      <c r="F134" s="147" t="s">
        <v>547</v>
      </c>
      <c r="H134" s="148">
        <v>252.8</v>
      </c>
      <c r="I134" s="149"/>
      <c r="L134" s="144"/>
      <c r="M134" s="150"/>
      <c r="T134" s="151"/>
      <c r="AT134" s="146" t="s">
        <v>156</v>
      </c>
      <c r="AU134" s="146" t="s">
        <v>83</v>
      </c>
      <c r="AV134" s="12" t="s">
        <v>83</v>
      </c>
      <c r="AW134" s="12" t="s">
        <v>30</v>
      </c>
      <c r="AX134" s="12" t="s">
        <v>73</v>
      </c>
      <c r="AY134" s="146" t="s">
        <v>147</v>
      </c>
    </row>
    <row r="135" spans="2:65" s="13" customFormat="1" ht="11.25">
      <c r="B135" s="152"/>
      <c r="D135" s="145" t="s">
        <v>156</v>
      </c>
      <c r="E135" s="153" t="s">
        <v>1</v>
      </c>
      <c r="F135" s="154" t="s">
        <v>166</v>
      </c>
      <c r="H135" s="155">
        <v>252.8</v>
      </c>
      <c r="I135" s="156"/>
      <c r="L135" s="152"/>
      <c r="M135" s="157"/>
      <c r="T135" s="158"/>
      <c r="AT135" s="153" t="s">
        <v>156</v>
      </c>
      <c r="AU135" s="153" t="s">
        <v>83</v>
      </c>
      <c r="AV135" s="13" t="s">
        <v>154</v>
      </c>
      <c r="AW135" s="13" t="s">
        <v>30</v>
      </c>
      <c r="AX135" s="13" t="s">
        <v>81</v>
      </c>
      <c r="AY135" s="153" t="s">
        <v>147</v>
      </c>
    </row>
    <row r="136" spans="2:65" s="1" customFormat="1" ht="24.2" customHeight="1">
      <c r="B136" s="31"/>
      <c r="C136" s="131" t="s">
        <v>154</v>
      </c>
      <c r="D136" s="131" t="s">
        <v>149</v>
      </c>
      <c r="E136" s="132" t="s">
        <v>548</v>
      </c>
      <c r="F136" s="133" t="s">
        <v>549</v>
      </c>
      <c r="G136" s="134" t="s">
        <v>187</v>
      </c>
      <c r="H136" s="135">
        <v>505.6</v>
      </c>
      <c r="I136" s="136"/>
      <c r="J136" s="137">
        <f>ROUND(I136*H136,2)</f>
        <v>0</v>
      </c>
      <c r="K136" s="133" t="s">
        <v>153</v>
      </c>
      <c r="L136" s="31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2.3E-2</v>
      </c>
      <c r="T136" s="141">
        <f>S136*H136</f>
        <v>11.6288</v>
      </c>
      <c r="AR136" s="142" t="s">
        <v>154</v>
      </c>
      <c r="AT136" s="142" t="s">
        <v>149</v>
      </c>
      <c r="AU136" s="142" t="s">
        <v>83</v>
      </c>
      <c r="AY136" s="16" t="s">
        <v>147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81</v>
      </c>
      <c r="BK136" s="143">
        <f>ROUND(I136*H136,2)</f>
        <v>0</v>
      </c>
      <c r="BL136" s="16" t="s">
        <v>154</v>
      </c>
      <c r="BM136" s="142" t="s">
        <v>550</v>
      </c>
    </row>
    <row r="137" spans="2:65" s="12" customFormat="1" ht="11.25">
      <c r="B137" s="144"/>
      <c r="D137" s="145" t="s">
        <v>156</v>
      </c>
      <c r="F137" s="147" t="s">
        <v>551</v>
      </c>
      <c r="H137" s="148">
        <v>505.6</v>
      </c>
      <c r="I137" s="149"/>
      <c r="L137" s="144"/>
      <c r="M137" s="150"/>
      <c r="T137" s="151"/>
      <c r="AT137" s="146" t="s">
        <v>156</v>
      </c>
      <c r="AU137" s="146" t="s">
        <v>83</v>
      </c>
      <c r="AV137" s="12" t="s">
        <v>83</v>
      </c>
      <c r="AW137" s="12" t="s">
        <v>4</v>
      </c>
      <c r="AX137" s="12" t="s">
        <v>81</v>
      </c>
      <c r="AY137" s="146" t="s">
        <v>147</v>
      </c>
    </row>
    <row r="138" spans="2:65" s="11" customFormat="1" ht="22.9" customHeight="1">
      <c r="B138" s="119"/>
      <c r="D138" s="120" t="s">
        <v>72</v>
      </c>
      <c r="E138" s="129" t="s">
        <v>184</v>
      </c>
      <c r="F138" s="129" t="s">
        <v>552</v>
      </c>
      <c r="I138" s="122"/>
      <c r="J138" s="130">
        <f>BK138</f>
        <v>0</v>
      </c>
      <c r="L138" s="119"/>
      <c r="M138" s="124"/>
      <c r="P138" s="125">
        <f>SUM(P139:P162)</f>
        <v>0</v>
      </c>
      <c r="R138" s="125">
        <f>SUM(R139:R162)</f>
        <v>2.1977831999999999</v>
      </c>
      <c r="T138" s="126">
        <f>SUM(T139:T162)</f>
        <v>0</v>
      </c>
      <c r="AR138" s="120" t="s">
        <v>81</v>
      </c>
      <c r="AT138" s="127" t="s">
        <v>72</v>
      </c>
      <c r="AU138" s="127" t="s">
        <v>81</v>
      </c>
      <c r="AY138" s="120" t="s">
        <v>147</v>
      </c>
      <c r="BK138" s="128">
        <f>SUM(BK139:BK162)</f>
        <v>0</v>
      </c>
    </row>
    <row r="139" spans="2:65" s="1" customFormat="1" ht="24.2" customHeight="1">
      <c r="B139" s="31"/>
      <c r="C139" s="131" t="s">
        <v>184</v>
      </c>
      <c r="D139" s="131" t="s">
        <v>149</v>
      </c>
      <c r="E139" s="132" t="s">
        <v>553</v>
      </c>
      <c r="F139" s="133" t="s">
        <v>554</v>
      </c>
      <c r="G139" s="134" t="s">
        <v>187</v>
      </c>
      <c r="H139" s="135">
        <v>180.36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38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154</v>
      </c>
      <c r="AT139" s="142" t="s">
        <v>149</v>
      </c>
      <c r="AU139" s="142" t="s">
        <v>83</v>
      </c>
      <c r="AY139" s="16" t="s">
        <v>147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81</v>
      </c>
      <c r="BK139" s="143">
        <f>ROUND(I139*H139,2)</f>
        <v>0</v>
      </c>
      <c r="BL139" s="16" t="s">
        <v>154</v>
      </c>
      <c r="BM139" s="142" t="s">
        <v>555</v>
      </c>
    </row>
    <row r="140" spans="2:65" s="12" customFormat="1" ht="11.25">
      <c r="B140" s="144"/>
      <c r="D140" s="145" t="s">
        <v>156</v>
      </c>
      <c r="E140" s="146" t="s">
        <v>1</v>
      </c>
      <c r="F140" s="147" t="s">
        <v>556</v>
      </c>
      <c r="H140" s="148">
        <v>174.43</v>
      </c>
      <c r="I140" s="149"/>
      <c r="L140" s="144"/>
      <c r="M140" s="150"/>
      <c r="T140" s="151"/>
      <c r="AT140" s="146" t="s">
        <v>156</v>
      </c>
      <c r="AU140" s="146" t="s">
        <v>83</v>
      </c>
      <c r="AV140" s="12" t="s">
        <v>83</v>
      </c>
      <c r="AW140" s="12" t="s">
        <v>30</v>
      </c>
      <c r="AX140" s="12" t="s">
        <v>73</v>
      </c>
      <c r="AY140" s="146" t="s">
        <v>147</v>
      </c>
    </row>
    <row r="141" spans="2:65" s="12" customFormat="1" ht="11.25">
      <c r="B141" s="144"/>
      <c r="D141" s="145" t="s">
        <v>156</v>
      </c>
      <c r="E141" s="146" t="s">
        <v>1</v>
      </c>
      <c r="F141" s="147" t="s">
        <v>541</v>
      </c>
      <c r="H141" s="148">
        <v>5.93</v>
      </c>
      <c r="I141" s="149"/>
      <c r="L141" s="144"/>
      <c r="M141" s="150"/>
      <c r="T141" s="151"/>
      <c r="AT141" s="146" t="s">
        <v>156</v>
      </c>
      <c r="AU141" s="146" t="s">
        <v>83</v>
      </c>
      <c r="AV141" s="12" t="s">
        <v>83</v>
      </c>
      <c r="AW141" s="12" t="s">
        <v>30</v>
      </c>
      <c r="AX141" s="12" t="s">
        <v>73</v>
      </c>
      <c r="AY141" s="146" t="s">
        <v>147</v>
      </c>
    </row>
    <row r="142" spans="2:65" s="13" customFormat="1" ht="11.25">
      <c r="B142" s="152"/>
      <c r="D142" s="145" t="s">
        <v>156</v>
      </c>
      <c r="E142" s="153" t="s">
        <v>1</v>
      </c>
      <c r="F142" s="154" t="s">
        <v>166</v>
      </c>
      <c r="H142" s="155">
        <v>180.36</v>
      </c>
      <c r="I142" s="156"/>
      <c r="L142" s="152"/>
      <c r="M142" s="157"/>
      <c r="T142" s="158"/>
      <c r="AT142" s="153" t="s">
        <v>156</v>
      </c>
      <c r="AU142" s="153" t="s">
        <v>83</v>
      </c>
      <c r="AV142" s="13" t="s">
        <v>154</v>
      </c>
      <c r="AW142" s="13" t="s">
        <v>30</v>
      </c>
      <c r="AX142" s="13" t="s">
        <v>81</v>
      </c>
      <c r="AY142" s="153" t="s">
        <v>147</v>
      </c>
    </row>
    <row r="143" spans="2:65" s="1" customFormat="1" ht="24.2" customHeight="1">
      <c r="B143" s="31"/>
      <c r="C143" s="131" t="s">
        <v>191</v>
      </c>
      <c r="D143" s="131" t="s">
        <v>149</v>
      </c>
      <c r="E143" s="132" t="s">
        <v>557</v>
      </c>
      <c r="F143" s="133" t="s">
        <v>558</v>
      </c>
      <c r="G143" s="134" t="s">
        <v>187</v>
      </c>
      <c r="H143" s="135">
        <v>174.43</v>
      </c>
      <c r="I143" s="136"/>
      <c r="J143" s="137">
        <f>ROUND(I143*H143,2)</f>
        <v>0</v>
      </c>
      <c r="K143" s="133" t="s">
        <v>1</v>
      </c>
      <c r="L143" s="31"/>
      <c r="M143" s="138" t="s">
        <v>1</v>
      </c>
      <c r="N143" s="139" t="s">
        <v>38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154</v>
      </c>
      <c r="AT143" s="142" t="s">
        <v>149</v>
      </c>
      <c r="AU143" s="142" t="s">
        <v>83</v>
      </c>
      <c r="AY143" s="16" t="s">
        <v>147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81</v>
      </c>
      <c r="BK143" s="143">
        <f>ROUND(I143*H143,2)</f>
        <v>0</v>
      </c>
      <c r="BL143" s="16" t="s">
        <v>154</v>
      </c>
      <c r="BM143" s="142" t="s">
        <v>559</v>
      </c>
    </row>
    <row r="144" spans="2:65" s="12" customFormat="1" ht="11.25">
      <c r="B144" s="144"/>
      <c r="D144" s="145" t="s">
        <v>156</v>
      </c>
      <c r="E144" s="146" t="s">
        <v>1</v>
      </c>
      <c r="F144" s="147" t="s">
        <v>556</v>
      </c>
      <c r="H144" s="148">
        <v>174.43</v>
      </c>
      <c r="I144" s="149"/>
      <c r="L144" s="144"/>
      <c r="M144" s="150"/>
      <c r="T144" s="151"/>
      <c r="AT144" s="146" t="s">
        <v>156</v>
      </c>
      <c r="AU144" s="146" t="s">
        <v>83</v>
      </c>
      <c r="AV144" s="12" t="s">
        <v>83</v>
      </c>
      <c r="AW144" s="12" t="s">
        <v>30</v>
      </c>
      <c r="AX144" s="12" t="s">
        <v>73</v>
      </c>
      <c r="AY144" s="146" t="s">
        <v>147</v>
      </c>
    </row>
    <row r="145" spans="2:65" s="13" customFormat="1" ht="11.25">
      <c r="B145" s="152"/>
      <c r="D145" s="145" t="s">
        <v>156</v>
      </c>
      <c r="E145" s="153" t="s">
        <v>1</v>
      </c>
      <c r="F145" s="154" t="s">
        <v>166</v>
      </c>
      <c r="H145" s="155">
        <v>174.43</v>
      </c>
      <c r="I145" s="156"/>
      <c r="L145" s="152"/>
      <c r="M145" s="157"/>
      <c r="T145" s="158"/>
      <c r="AT145" s="153" t="s">
        <v>156</v>
      </c>
      <c r="AU145" s="153" t="s">
        <v>83</v>
      </c>
      <c r="AV145" s="13" t="s">
        <v>154</v>
      </c>
      <c r="AW145" s="13" t="s">
        <v>30</v>
      </c>
      <c r="AX145" s="13" t="s">
        <v>81</v>
      </c>
      <c r="AY145" s="153" t="s">
        <v>147</v>
      </c>
    </row>
    <row r="146" spans="2:65" s="1" customFormat="1" ht="24.2" customHeight="1">
      <c r="B146" s="31"/>
      <c r="C146" s="131" t="s">
        <v>195</v>
      </c>
      <c r="D146" s="131" t="s">
        <v>149</v>
      </c>
      <c r="E146" s="132" t="s">
        <v>560</v>
      </c>
      <c r="F146" s="133" t="s">
        <v>561</v>
      </c>
      <c r="G146" s="134" t="s">
        <v>187</v>
      </c>
      <c r="H146" s="135">
        <v>250.32499999999999</v>
      </c>
      <c r="I146" s="136"/>
      <c r="J146" s="137">
        <f>ROUND(I146*H146,2)</f>
        <v>0</v>
      </c>
      <c r="K146" s="133" t="s">
        <v>1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154</v>
      </c>
      <c r="AT146" s="142" t="s">
        <v>149</v>
      </c>
      <c r="AU146" s="142" t="s">
        <v>83</v>
      </c>
      <c r="AY146" s="16" t="s">
        <v>147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154</v>
      </c>
      <c r="BM146" s="142" t="s">
        <v>562</v>
      </c>
    </row>
    <row r="147" spans="2:65" s="12" customFormat="1" ht="11.25">
      <c r="B147" s="144"/>
      <c r="D147" s="145" t="s">
        <v>156</v>
      </c>
      <c r="E147" s="146" t="s">
        <v>1</v>
      </c>
      <c r="F147" s="147" t="s">
        <v>563</v>
      </c>
      <c r="H147" s="148">
        <v>250.32499999999999</v>
      </c>
      <c r="I147" s="149"/>
      <c r="L147" s="144"/>
      <c r="M147" s="150"/>
      <c r="T147" s="151"/>
      <c r="AT147" s="146" t="s">
        <v>156</v>
      </c>
      <c r="AU147" s="146" t="s">
        <v>83</v>
      </c>
      <c r="AV147" s="12" t="s">
        <v>83</v>
      </c>
      <c r="AW147" s="12" t="s">
        <v>30</v>
      </c>
      <c r="AX147" s="12" t="s">
        <v>73</v>
      </c>
      <c r="AY147" s="146" t="s">
        <v>147</v>
      </c>
    </row>
    <row r="148" spans="2:65" s="13" customFormat="1" ht="11.25">
      <c r="B148" s="152"/>
      <c r="D148" s="145" t="s">
        <v>156</v>
      </c>
      <c r="E148" s="153" t="s">
        <v>1</v>
      </c>
      <c r="F148" s="154" t="s">
        <v>166</v>
      </c>
      <c r="H148" s="155">
        <v>250.32499999999999</v>
      </c>
      <c r="I148" s="156"/>
      <c r="L148" s="152"/>
      <c r="M148" s="157"/>
      <c r="T148" s="158"/>
      <c r="AT148" s="153" t="s">
        <v>156</v>
      </c>
      <c r="AU148" s="153" t="s">
        <v>83</v>
      </c>
      <c r="AV148" s="13" t="s">
        <v>154</v>
      </c>
      <c r="AW148" s="13" t="s">
        <v>30</v>
      </c>
      <c r="AX148" s="13" t="s">
        <v>81</v>
      </c>
      <c r="AY148" s="153" t="s">
        <v>147</v>
      </c>
    </row>
    <row r="149" spans="2:65" s="1" customFormat="1" ht="24.2" customHeight="1">
      <c r="B149" s="31"/>
      <c r="C149" s="131" t="s">
        <v>200</v>
      </c>
      <c r="D149" s="131" t="s">
        <v>149</v>
      </c>
      <c r="E149" s="132" t="s">
        <v>564</v>
      </c>
      <c r="F149" s="133" t="s">
        <v>565</v>
      </c>
      <c r="G149" s="134" t="s">
        <v>187</v>
      </c>
      <c r="H149" s="135">
        <v>250.32499999999999</v>
      </c>
      <c r="I149" s="136"/>
      <c r="J149" s="137">
        <f>ROUND(I149*H149,2)</f>
        <v>0</v>
      </c>
      <c r="K149" s="133" t="s">
        <v>153</v>
      </c>
      <c r="L149" s="31"/>
      <c r="M149" s="138" t="s">
        <v>1</v>
      </c>
      <c r="N149" s="139" t="s">
        <v>38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154</v>
      </c>
      <c r="AT149" s="142" t="s">
        <v>149</v>
      </c>
      <c r="AU149" s="142" t="s">
        <v>83</v>
      </c>
      <c r="AY149" s="16" t="s">
        <v>147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81</v>
      </c>
      <c r="BK149" s="143">
        <f>ROUND(I149*H149,2)</f>
        <v>0</v>
      </c>
      <c r="BL149" s="16" t="s">
        <v>154</v>
      </c>
      <c r="BM149" s="142" t="s">
        <v>566</v>
      </c>
    </row>
    <row r="150" spans="2:65" s="12" customFormat="1" ht="11.25">
      <c r="B150" s="144"/>
      <c r="D150" s="145" t="s">
        <v>156</v>
      </c>
      <c r="E150" s="146" t="s">
        <v>1</v>
      </c>
      <c r="F150" s="147" t="s">
        <v>563</v>
      </c>
      <c r="H150" s="148">
        <v>250.32499999999999</v>
      </c>
      <c r="I150" s="149"/>
      <c r="L150" s="144"/>
      <c r="M150" s="150"/>
      <c r="T150" s="151"/>
      <c r="AT150" s="146" t="s">
        <v>156</v>
      </c>
      <c r="AU150" s="146" t="s">
        <v>83</v>
      </c>
      <c r="AV150" s="12" t="s">
        <v>83</v>
      </c>
      <c r="AW150" s="12" t="s">
        <v>30</v>
      </c>
      <c r="AX150" s="12" t="s">
        <v>73</v>
      </c>
      <c r="AY150" s="146" t="s">
        <v>147</v>
      </c>
    </row>
    <row r="151" spans="2:65" s="13" customFormat="1" ht="11.25">
      <c r="B151" s="152"/>
      <c r="D151" s="145" t="s">
        <v>156</v>
      </c>
      <c r="E151" s="153" t="s">
        <v>1</v>
      </c>
      <c r="F151" s="154" t="s">
        <v>166</v>
      </c>
      <c r="H151" s="155">
        <v>250.32499999999999</v>
      </c>
      <c r="I151" s="156"/>
      <c r="L151" s="152"/>
      <c r="M151" s="157"/>
      <c r="T151" s="158"/>
      <c r="AT151" s="153" t="s">
        <v>156</v>
      </c>
      <c r="AU151" s="153" t="s">
        <v>83</v>
      </c>
      <c r="AV151" s="13" t="s">
        <v>154</v>
      </c>
      <c r="AW151" s="13" t="s">
        <v>30</v>
      </c>
      <c r="AX151" s="13" t="s">
        <v>81</v>
      </c>
      <c r="AY151" s="153" t="s">
        <v>147</v>
      </c>
    </row>
    <row r="152" spans="2:65" s="1" customFormat="1" ht="24.2" customHeight="1">
      <c r="B152" s="31"/>
      <c r="C152" s="131" t="s">
        <v>209</v>
      </c>
      <c r="D152" s="131" t="s">
        <v>149</v>
      </c>
      <c r="E152" s="132" t="s">
        <v>567</v>
      </c>
      <c r="F152" s="133" t="s">
        <v>568</v>
      </c>
      <c r="G152" s="134" t="s">
        <v>187</v>
      </c>
      <c r="H152" s="135">
        <v>250.32499999999999</v>
      </c>
      <c r="I152" s="136"/>
      <c r="J152" s="137">
        <f>ROUND(I152*H152,2)</f>
        <v>0</v>
      </c>
      <c r="K152" s="133" t="s">
        <v>153</v>
      </c>
      <c r="L152" s="31"/>
      <c r="M152" s="138" t="s">
        <v>1</v>
      </c>
      <c r="N152" s="139" t="s">
        <v>38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154</v>
      </c>
      <c r="AT152" s="142" t="s">
        <v>149</v>
      </c>
      <c r="AU152" s="142" t="s">
        <v>83</v>
      </c>
      <c r="AY152" s="16" t="s">
        <v>147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81</v>
      </c>
      <c r="BK152" s="143">
        <f>ROUND(I152*H152,2)</f>
        <v>0</v>
      </c>
      <c r="BL152" s="16" t="s">
        <v>154</v>
      </c>
      <c r="BM152" s="142" t="s">
        <v>569</v>
      </c>
    </row>
    <row r="153" spans="2:65" s="12" customFormat="1" ht="11.25">
      <c r="B153" s="144"/>
      <c r="D153" s="145" t="s">
        <v>156</v>
      </c>
      <c r="E153" s="146" t="s">
        <v>1</v>
      </c>
      <c r="F153" s="147" t="s">
        <v>563</v>
      </c>
      <c r="H153" s="148">
        <v>250.32499999999999</v>
      </c>
      <c r="I153" s="149"/>
      <c r="L153" s="144"/>
      <c r="M153" s="150"/>
      <c r="T153" s="151"/>
      <c r="AT153" s="146" t="s">
        <v>156</v>
      </c>
      <c r="AU153" s="146" t="s">
        <v>83</v>
      </c>
      <c r="AV153" s="12" t="s">
        <v>83</v>
      </c>
      <c r="AW153" s="12" t="s">
        <v>30</v>
      </c>
      <c r="AX153" s="12" t="s">
        <v>73</v>
      </c>
      <c r="AY153" s="146" t="s">
        <v>147</v>
      </c>
    </row>
    <row r="154" spans="2:65" s="13" customFormat="1" ht="11.25">
      <c r="B154" s="152"/>
      <c r="D154" s="145" t="s">
        <v>156</v>
      </c>
      <c r="E154" s="153" t="s">
        <v>1</v>
      </c>
      <c r="F154" s="154" t="s">
        <v>166</v>
      </c>
      <c r="H154" s="155">
        <v>250.32499999999999</v>
      </c>
      <c r="I154" s="156"/>
      <c r="L154" s="152"/>
      <c r="M154" s="157"/>
      <c r="T154" s="158"/>
      <c r="AT154" s="153" t="s">
        <v>156</v>
      </c>
      <c r="AU154" s="153" t="s">
        <v>83</v>
      </c>
      <c r="AV154" s="13" t="s">
        <v>154</v>
      </c>
      <c r="AW154" s="13" t="s">
        <v>30</v>
      </c>
      <c r="AX154" s="13" t="s">
        <v>81</v>
      </c>
      <c r="AY154" s="153" t="s">
        <v>147</v>
      </c>
    </row>
    <row r="155" spans="2:65" s="1" customFormat="1" ht="24.2" customHeight="1">
      <c r="B155" s="31"/>
      <c r="C155" s="131" t="s">
        <v>205</v>
      </c>
      <c r="D155" s="131" t="s">
        <v>149</v>
      </c>
      <c r="E155" s="132" t="s">
        <v>570</v>
      </c>
      <c r="F155" s="133" t="s">
        <v>571</v>
      </c>
      <c r="G155" s="134" t="s">
        <v>187</v>
      </c>
      <c r="H155" s="135">
        <v>250.32499999999999</v>
      </c>
      <c r="I155" s="136"/>
      <c r="J155" s="137">
        <f>ROUND(I155*H155,2)</f>
        <v>0</v>
      </c>
      <c r="K155" s="133" t="s">
        <v>153</v>
      </c>
      <c r="L155" s="31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154</v>
      </c>
      <c r="AT155" s="142" t="s">
        <v>149</v>
      </c>
      <c r="AU155" s="142" t="s">
        <v>83</v>
      </c>
      <c r="AY155" s="16" t="s">
        <v>147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81</v>
      </c>
      <c r="BK155" s="143">
        <f>ROUND(I155*H155,2)</f>
        <v>0</v>
      </c>
      <c r="BL155" s="16" t="s">
        <v>154</v>
      </c>
      <c r="BM155" s="142" t="s">
        <v>572</v>
      </c>
    </row>
    <row r="156" spans="2:65" s="12" customFormat="1" ht="11.25">
      <c r="B156" s="144"/>
      <c r="D156" s="145" t="s">
        <v>156</v>
      </c>
      <c r="E156" s="146" t="s">
        <v>1</v>
      </c>
      <c r="F156" s="147" t="s">
        <v>563</v>
      </c>
      <c r="H156" s="148">
        <v>250.32499999999999</v>
      </c>
      <c r="I156" s="149"/>
      <c r="L156" s="144"/>
      <c r="M156" s="150"/>
      <c r="T156" s="151"/>
      <c r="AT156" s="146" t="s">
        <v>156</v>
      </c>
      <c r="AU156" s="146" t="s">
        <v>83</v>
      </c>
      <c r="AV156" s="12" t="s">
        <v>83</v>
      </c>
      <c r="AW156" s="12" t="s">
        <v>30</v>
      </c>
      <c r="AX156" s="12" t="s">
        <v>73</v>
      </c>
      <c r="AY156" s="146" t="s">
        <v>147</v>
      </c>
    </row>
    <row r="157" spans="2:65" s="13" customFormat="1" ht="11.25">
      <c r="B157" s="152"/>
      <c r="D157" s="145" t="s">
        <v>156</v>
      </c>
      <c r="E157" s="153" t="s">
        <v>1</v>
      </c>
      <c r="F157" s="154" t="s">
        <v>166</v>
      </c>
      <c r="H157" s="155">
        <v>250.32499999999999</v>
      </c>
      <c r="I157" s="156"/>
      <c r="L157" s="152"/>
      <c r="M157" s="157"/>
      <c r="T157" s="158"/>
      <c r="AT157" s="153" t="s">
        <v>156</v>
      </c>
      <c r="AU157" s="153" t="s">
        <v>83</v>
      </c>
      <c r="AV157" s="13" t="s">
        <v>154</v>
      </c>
      <c r="AW157" s="13" t="s">
        <v>30</v>
      </c>
      <c r="AX157" s="13" t="s">
        <v>81</v>
      </c>
      <c r="AY157" s="153" t="s">
        <v>147</v>
      </c>
    </row>
    <row r="158" spans="2:65" s="1" customFormat="1" ht="24.2" customHeight="1">
      <c r="B158" s="31"/>
      <c r="C158" s="131" t="s">
        <v>215</v>
      </c>
      <c r="D158" s="131" t="s">
        <v>149</v>
      </c>
      <c r="E158" s="132" t="s">
        <v>573</v>
      </c>
      <c r="F158" s="133" t="s">
        <v>574</v>
      </c>
      <c r="G158" s="134" t="s">
        <v>187</v>
      </c>
      <c r="H158" s="135">
        <v>9.76</v>
      </c>
      <c r="I158" s="136"/>
      <c r="J158" s="137">
        <f>ROUND(I158*H158,2)</f>
        <v>0</v>
      </c>
      <c r="K158" s="133" t="s">
        <v>153</v>
      </c>
      <c r="L158" s="31"/>
      <c r="M158" s="138" t="s">
        <v>1</v>
      </c>
      <c r="N158" s="139" t="s">
        <v>38</v>
      </c>
      <c r="P158" s="140">
        <f>O158*H158</f>
        <v>0</v>
      </c>
      <c r="Q158" s="140">
        <v>8.9219999999999994E-2</v>
      </c>
      <c r="R158" s="140">
        <f>Q158*H158</f>
        <v>0.87078719999999987</v>
      </c>
      <c r="S158" s="140">
        <v>0</v>
      </c>
      <c r="T158" s="141">
        <f>S158*H158</f>
        <v>0</v>
      </c>
      <c r="AR158" s="142" t="s">
        <v>154</v>
      </c>
      <c r="AT158" s="142" t="s">
        <v>149</v>
      </c>
      <c r="AU158" s="142" t="s">
        <v>83</v>
      </c>
      <c r="AY158" s="16" t="s">
        <v>147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81</v>
      </c>
      <c r="BK158" s="143">
        <f>ROUND(I158*H158,2)</f>
        <v>0</v>
      </c>
      <c r="BL158" s="16" t="s">
        <v>154</v>
      </c>
      <c r="BM158" s="142" t="s">
        <v>575</v>
      </c>
    </row>
    <row r="159" spans="2:65" s="12" customFormat="1" ht="11.25">
      <c r="B159" s="144"/>
      <c r="D159" s="145" t="s">
        <v>156</v>
      </c>
      <c r="E159" s="146" t="s">
        <v>1</v>
      </c>
      <c r="F159" s="147" t="s">
        <v>576</v>
      </c>
      <c r="H159" s="148">
        <v>9.76</v>
      </c>
      <c r="I159" s="149"/>
      <c r="L159" s="144"/>
      <c r="M159" s="150"/>
      <c r="T159" s="151"/>
      <c r="AT159" s="146" t="s">
        <v>156</v>
      </c>
      <c r="AU159" s="146" t="s">
        <v>83</v>
      </c>
      <c r="AV159" s="12" t="s">
        <v>83</v>
      </c>
      <c r="AW159" s="12" t="s">
        <v>30</v>
      </c>
      <c r="AX159" s="12" t="s">
        <v>73</v>
      </c>
      <c r="AY159" s="146" t="s">
        <v>147</v>
      </c>
    </row>
    <row r="160" spans="2:65" s="13" customFormat="1" ht="11.25">
      <c r="B160" s="152"/>
      <c r="D160" s="145" t="s">
        <v>156</v>
      </c>
      <c r="E160" s="153" t="s">
        <v>1</v>
      </c>
      <c r="F160" s="154" t="s">
        <v>166</v>
      </c>
      <c r="H160" s="155">
        <v>9.76</v>
      </c>
      <c r="I160" s="156"/>
      <c r="L160" s="152"/>
      <c r="M160" s="157"/>
      <c r="T160" s="158"/>
      <c r="AT160" s="153" t="s">
        <v>156</v>
      </c>
      <c r="AU160" s="153" t="s">
        <v>83</v>
      </c>
      <c r="AV160" s="13" t="s">
        <v>154</v>
      </c>
      <c r="AW160" s="13" t="s">
        <v>30</v>
      </c>
      <c r="AX160" s="13" t="s">
        <v>81</v>
      </c>
      <c r="AY160" s="153" t="s">
        <v>147</v>
      </c>
    </row>
    <row r="161" spans="2:65" s="1" customFormat="1" ht="24.2" customHeight="1">
      <c r="B161" s="31"/>
      <c r="C161" s="165" t="s">
        <v>8</v>
      </c>
      <c r="D161" s="165" t="s">
        <v>223</v>
      </c>
      <c r="E161" s="166" t="s">
        <v>577</v>
      </c>
      <c r="F161" s="167" t="s">
        <v>578</v>
      </c>
      <c r="G161" s="168" t="s">
        <v>187</v>
      </c>
      <c r="H161" s="169">
        <v>10.053000000000001</v>
      </c>
      <c r="I161" s="170"/>
      <c r="J161" s="171">
        <f>ROUND(I161*H161,2)</f>
        <v>0</v>
      </c>
      <c r="K161" s="167" t="s">
        <v>153</v>
      </c>
      <c r="L161" s="172"/>
      <c r="M161" s="173" t="s">
        <v>1</v>
      </c>
      <c r="N161" s="174" t="s">
        <v>38</v>
      </c>
      <c r="P161" s="140">
        <f>O161*H161</f>
        <v>0</v>
      </c>
      <c r="Q161" s="140">
        <v>0.13200000000000001</v>
      </c>
      <c r="R161" s="140">
        <f>Q161*H161</f>
        <v>1.3269960000000001</v>
      </c>
      <c r="S161" s="140">
        <v>0</v>
      </c>
      <c r="T161" s="141">
        <f>S161*H161</f>
        <v>0</v>
      </c>
      <c r="AR161" s="142" t="s">
        <v>200</v>
      </c>
      <c r="AT161" s="142" t="s">
        <v>223</v>
      </c>
      <c r="AU161" s="142" t="s">
        <v>83</v>
      </c>
      <c r="AY161" s="16" t="s">
        <v>147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154</v>
      </c>
      <c r="BM161" s="142" t="s">
        <v>579</v>
      </c>
    </row>
    <row r="162" spans="2:65" s="12" customFormat="1" ht="11.25">
      <c r="B162" s="144"/>
      <c r="D162" s="145" t="s">
        <v>156</v>
      </c>
      <c r="F162" s="147" t="s">
        <v>580</v>
      </c>
      <c r="H162" s="148">
        <v>10.053000000000001</v>
      </c>
      <c r="I162" s="149"/>
      <c r="L162" s="144"/>
      <c r="M162" s="150"/>
      <c r="T162" s="151"/>
      <c r="AT162" s="146" t="s">
        <v>156</v>
      </c>
      <c r="AU162" s="146" t="s">
        <v>83</v>
      </c>
      <c r="AV162" s="12" t="s">
        <v>83</v>
      </c>
      <c r="AW162" s="12" t="s">
        <v>4</v>
      </c>
      <c r="AX162" s="12" t="s">
        <v>81</v>
      </c>
      <c r="AY162" s="146" t="s">
        <v>147</v>
      </c>
    </row>
    <row r="163" spans="2:65" s="11" customFormat="1" ht="22.9" customHeight="1">
      <c r="B163" s="119"/>
      <c r="D163" s="120" t="s">
        <v>72</v>
      </c>
      <c r="E163" s="129" t="s">
        <v>209</v>
      </c>
      <c r="F163" s="129" t="s">
        <v>581</v>
      </c>
      <c r="I163" s="122"/>
      <c r="J163" s="130">
        <f>BK163</f>
        <v>0</v>
      </c>
      <c r="L163" s="119"/>
      <c r="M163" s="124"/>
      <c r="P163" s="125">
        <f>SUM(P164:P167)</f>
        <v>0</v>
      </c>
      <c r="R163" s="125">
        <f>SUM(R164:R167)</f>
        <v>5.2215999999999999E-3</v>
      </c>
      <c r="T163" s="126">
        <f>SUM(T164:T167)</f>
        <v>0</v>
      </c>
      <c r="AR163" s="120" t="s">
        <v>81</v>
      </c>
      <c r="AT163" s="127" t="s">
        <v>72</v>
      </c>
      <c r="AU163" s="127" t="s">
        <v>81</v>
      </c>
      <c r="AY163" s="120" t="s">
        <v>147</v>
      </c>
      <c r="BK163" s="128">
        <f>SUM(BK164:BK167)</f>
        <v>0</v>
      </c>
    </row>
    <row r="164" spans="2:65" s="1" customFormat="1" ht="33" customHeight="1">
      <c r="B164" s="31"/>
      <c r="C164" s="131" t="s">
        <v>228</v>
      </c>
      <c r="D164" s="131" t="s">
        <v>149</v>
      </c>
      <c r="E164" s="132" t="s">
        <v>582</v>
      </c>
      <c r="F164" s="133" t="s">
        <v>583</v>
      </c>
      <c r="G164" s="134" t="s">
        <v>152</v>
      </c>
      <c r="H164" s="135">
        <v>8.56</v>
      </c>
      <c r="I164" s="136"/>
      <c r="J164" s="137">
        <f>ROUND(I164*H164,2)</f>
        <v>0</v>
      </c>
      <c r="K164" s="133" t="s">
        <v>153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6.0999999999999997E-4</v>
      </c>
      <c r="R164" s="140">
        <f>Q164*H164</f>
        <v>5.2215999999999999E-3</v>
      </c>
      <c r="S164" s="140">
        <v>0</v>
      </c>
      <c r="T164" s="141">
        <f>S164*H164</f>
        <v>0</v>
      </c>
      <c r="AR164" s="142" t="s">
        <v>154</v>
      </c>
      <c r="AT164" s="142" t="s">
        <v>149</v>
      </c>
      <c r="AU164" s="142" t="s">
        <v>83</v>
      </c>
      <c r="AY164" s="16" t="s">
        <v>147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154</v>
      </c>
      <c r="BM164" s="142" t="s">
        <v>584</v>
      </c>
    </row>
    <row r="165" spans="2:65" s="12" customFormat="1" ht="11.25">
      <c r="B165" s="144"/>
      <c r="D165" s="145" t="s">
        <v>156</v>
      </c>
      <c r="E165" s="146" t="s">
        <v>1</v>
      </c>
      <c r="F165" s="147" t="s">
        <v>585</v>
      </c>
      <c r="H165" s="148">
        <v>8.56</v>
      </c>
      <c r="I165" s="149"/>
      <c r="L165" s="144"/>
      <c r="M165" s="150"/>
      <c r="T165" s="151"/>
      <c r="AT165" s="146" t="s">
        <v>156</v>
      </c>
      <c r="AU165" s="146" t="s">
        <v>83</v>
      </c>
      <c r="AV165" s="12" t="s">
        <v>83</v>
      </c>
      <c r="AW165" s="12" t="s">
        <v>30</v>
      </c>
      <c r="AX165" s="12" t="s">
        <v>73</v>
      </c>
      <c r="AY165" s="146" t="s">
        <v>147</v>
      </c>
    </row>
    <row r="166" spans="2:65" s="13" customFormat="1" ht="11.25">
      <c r="B166" s="152"/>
      <c r="D166" s="145" t="s">
        <v>156</v>
      </c>
      <c r="E166" s="153" t="s">
        <v>1</v>
      </c>
      <c r="F166" s="154" t="s">
        <v>166</v>
      </c>
      <c r="H166" s="155">
        <v>8.56</v>
      </c>
      <c r="I166" s="156"/>
      <c r="L166" s="152"/>
      <c r="M166" s="157"/>
      <c r="T166" s="158"/>
      <c r="AT166" s="153" t="s">
        <v>156</v>
      </c>
      <c r="AU166" s="153" t="s">
        <v>83</v>
      </c>
      <c r="AV166" s="13" t="s">
        <v>154</v>
      </c>
      <c r="AW166" s="13" t="s">
        <v>30</v>
      </c>
      <c r="AX166" s="13" t="s">
        <v>81</v>
      </c>
      <c r="AY166" s="153" t="s">
        <v>147</v>
      </c>
    </row>
    <row r="167" spans="2:65" s="1" customFormat="1" ht="24.2" customHeight="1">
      <c r="B167" s="31"/>
      <c r="C167" s="131" t="s">
        <v>235</v>
      </c>
      <c r="D167" s="131" t="s">
        <v>149</v>
      </c>
      <c r="E167" s="132" t="s">
        <v>586</v>
      </c>
      <c r="F167" s="133" t="s">
        <v>587</v>
      </c>
      <c r="G167" s="134" t="s">
        <v>152</v>
      </c>
      <c r="H167" s="135">
        <v>10</v>
      </c>
      <c r="I167" s="136"/>
      <c r="J167" s="137">
        <f>ROUND(I167*H167,2)</f>
        <v>0</v>
      </c>
      <c r="K167" s="133" t="s">
        <v>153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154</v>
      </c>
      <c r="AT167" s="142" t="s">
        <v>149</v>
      </c>
      <c r="AU167" s="142" t="s">
        <v>83</v>
      </c>
      <c r="AY167" s="16" t="s">
        <v>147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154</v>
      </c>
      <c r="BM167" s="142" t="s">
        <v>588</v>
      </c>
    </row>
    <row r="168" spans="2:65" s="11" customFormat="1" ht="22.9" customHeight="1">
      <c r="B168" s="119"/>
      <c r="D168" s="120" t="s">
        <v>72</v>
      </c>
      <c r="E168" s="129" t="s">
        <v>509</v>
      </c>
      <c r="F168" s="129" t="s">
        <v>510</v>
      </c>
      <c r="I168" s="122"/>
      <c r="J168" s="130">
        <f>BK168</f>
        <v>0</v>
      </c>
      <c r="L168" s="119"/>
      <c r="M168" s="124"/>
      <c r="P168" s="125">
        <f>SUM(P169:P180)</f>
        <v>0</v>
      </c>
      <c r="R168" s="125">
        <f>SUM(R169:R180)</f>
        <v>0</v>
      </c>
      <c r="T168" s="126">
        <f>SUM(T169:T180)</f>
        <v>0</v>
      </c>
      <c r="AR168" s="120" t="s">
        <v>81</v>
      </c>
      <c r="AT168" s="127" t="s">
        <v>72</v>
      </c>
      <c r="AU168" s="127" t="s">
        <v>81</v>
      </c>
      <c r="AY168" s="120" t="s">
        <v>147</v>
      </c>
      <c r="BK168" s="128">
        <f>SUM(BK169:BK180)</f>
        <v>0</v>
      </c>
    </row>
    <row r="169" spans="2:65" s="1" customFormat="1" ht="21.75" customHeight="1">
      <c r="B169" s="31"/>
      <c r="C169" s="131" t="s">
        <v>241</v>
      </c>
      <c r="D169" s="131" t="s">
        <v>149</v>
      </c>
      <c r="E169" s="132" t="s">
        <v>589</v>
      </c>
      <c r="F169" s="133" t="s">
        <v>590</v>
      </c>
      <c r="G169" s="134" t="s">
        <v>212</v>
      </c>
      <c r="H169" s="135">
        <v>102.889</v>
      </c>
      <c r="I169" s="136"/>
      <c r="J169" s="137">
        <f>ROUND(I169*H169,2)</f>
        <v>0</v>
      </c>
      <c r="K169" s="133" t="s">
        <v>153</v>
      </c>
      <c r="L169" s="31"/>
      <c r="M169" s="138" t="s">
        <v>1</v>
      </c>
      <c r="N169" s="139" t="s">
        <v>38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154</v>
      </c>
      <c r="AT169" s="142" t="s">
        <v>149</v>
      </c>
      <c r="AU169" s="142" t="s">
        <v>83</v>
      </c>
      <c r="AY169" s="16" t="s">
        <v>147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154</v>
      </c>
      <c r="BM169" s="142" t="s">
        <v>591</v>
      </c>
    </row>
    <row r="170" spans="2:65" s="12" customFormat="1" ht="11.25">
      <c r="B170" s="144"/>
      <c r="D170" s="145" t="s">
        <v>156</v>
      </c>
      <c r="E170" s="146" t="s">
        <v>1</v>
      </c>
      <c r="F170" s="147" t="s">
        <v>592</v>
      </c>
      <c r="H170" s="148">
        <v>102.889</v>
      </c>
      <c r="I170" s="149"/>
      <c r="L170" s="144"/>
      <c r="M170" s="150"/>
      <c r="T170" s="151"/>
      <c r="AT170" s="146" t="s">
        <v>156</v>
      </c>
      <c r="AU170" s="146" t="s">
        <v>83</v>
      </c>
      <c r="AV170" s="12" t="s">
        <v>83</v>
      </c>
      <c r="AW170" s="12" t="s">
        <v>30</v>
      </c>
      <c r="AX170" s="12" t="s">
        <v>73</v>
      </c>
      <c r="AY170" s="146" t="s">
        <v>147</v>
      </c>
    </row>
    <row r="171" spans="2:65" s="13" customFormat="1" ht="11.25">
      <c r="B171" s="152"/>
      <c r="D171" s="145" t="s">
        <v>156</v>
      </c>
      <c r="E171" s="153" t="s">
        <v>1</v>
      </c>
      <c r="F171" s="154" t="s">
        <v>166</v>
      </c>
      <c r="H171" s="155">
        <v>102.889</v>
      </c>
      <c r="I171" s="156"/>
      <c r="L171" s="152"/>
      <c r="M171" s="157"/>
      <c r="T171" s="158"/>
      <c r="AT171" s="153" t="s">
        <v>156</v>
      </c>
      <c r="AU171" s="153" t="s">
        <v>83</v>
      </c>
      <c r="AV171" s="13" t="s">
        <v>154</v>
      </c>
      <c r="AW171" s="13" t="s">
        <v>30</v>
      </c>
      <c r="AX171" s="13" t="s">
        <v>81</v>
      </c>
      <c r="AY171" s="153" t="s">
        <v>147</v>
      </c>
    </row>
    <row r="172" spans="2:65" s="1" customFormat="1" ht="24.2" customHeight="1">
      <c r="B172" s="31"/>
      <c r="C172" s="131" t="s">
        <v>250</v>
      </c>
      <c r="D172" s="131" t="s">
        <v>149</v>
      </c>
      <c r="E172" s="132" t="s">
        <v>593</v>
      </c>
      <c r="F172" s="133" t="s">
        <v>594</v>
      </c>
      <c r="G172" s="134" t="s">
        <v>212</v>
      </c>
      <c r="H172" s="135">
        <v>1131.779</v>
      </c>
      <c r="I172" s="136"/>
      <c r="J172" s="137">
        <f>ROUND(I172*H172,2)</f>
        <v>0</v>
      </c>
      <c r="K172" s="133" t="s">
        <v>153</v>
      </c>
      <c r="L172" s="31"/>
      <c r="M172" s="138" t="s">
        <v>1</v>
      </c>
      <c r="N172" s="139" t="s">
        <v>38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154</v>
      </c>
      <c r="AT172" s="142" t="s">
        <v>149</v>
      </c>
      <c r="AU172" s="142" t="s">
        <v>83</v>
      </c>
      <c r="AY172" s="16" t="s">
        <v>147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81</v>
      </c>
      <c r="BK172" s="143">
        <f>ROUND(I172*H172,2)</f>
        <v>0</v>
      </c>
      <c r="BL172" s="16" t="s">
        <v>154</v>
      </c>
      <c r="BM172" s="142" t="s">
        <v>595</v>
      </c>
    </row>
    <row r="173" spans="2:65" s="12" customFormat="1" ht="11.25">
      <c r="B173" s="144"/>
      <c r="D173" s="145" t="s">
        <v>156</v>
      </c>
      <c r="E173" s="146" t="s">
        <v>1</v>
      </c>
      <c r="F173" s="147" t="s">
        <v>596</v>
      </c>
      <c r="H173" s="148">
        <v>1131.779</v>
      </c>
      <c r="I173" s="149"/>
      <c r="L173" s="144"/>
      <c r="M173" s="150"/>
      <c r="T173" s="151"/>
      <c r="AT173" s="146" t="s">
        <v>156</v>
      </c>
      <c r="AU173" s="146" t="s">
        <v>83</v>
      </c>
      <c r="AV173" s="12" t="s">
        <v>83</v>
      </c>
      <c r="AW173" s="12" t="s">
        <v>30</v>
      </c>
      <c r="AX173" s="12" t="s">
        <v>73</v>
      </c>
      <c r="AY173" s="146" t="s">
        <v>147</v>
      </c>
    </row>
    <row r="174" spans="2:65" s="13" customFormat="1" ht="11.25">
      <c r="B174" s="152"/>
      <c r="D174" s="145" t="s">
        <v>156</v>
      </c>
      <c r="E174" s="153" t="s">
        <v>1</v>
      </c>
      <c r="F174" s="154" t="s">
        <v>166</v>
      </c>
      <c r="H174" s="155">
        <v>1131.779</v>
      </c>
      <c r="I174" s="156"/>
      <c r="L174" s="152"/>
      <c r="M174" s="157"/>
      <c r="T174" s="158"/>
      <c r="AT174" s="153" t="s">
        <v>156</v>
      </c>
      <c r="AU174" s="153" t="s">
        <v>83</v>
      </c>
      <c r="AV174" s="13" t="s">
        <v>154</v>
      </c>
      <c r="AW174" s="13" t="s">
        <v>30</v>
      </c>
      <c r="AX174" s="13" t="s">
        <v>81</v>
      </c>
      <c r="AY174" s="153" t="s">
        <v>147</v>
      </c>
    </row>
    <row r="175" spans="2:65" s="1" customFormat="1" ht="44.25" customHeight="1">
      <c r="B175" s="31"/>
      <c r="C175" s="131" t="s">
        <v>256</v>
      </c>
      <c r="D175" s="131" t="s">
        <v>149</v>
      </c>
      <c r="E175" s="132" t="s">
        <v>597</v>
      </c>
      <c r="F175" s="133" t="s">
        <v>598</v>
      </c>
      <c r="G175" s="134" t="s">
        <v>212</v>
      </c>
      <c r="H175" s="135">
        <v>102.889</v>
      </c>
      <c r="I175" s="136"/>
      <c r="J175" s="137">
        <f>ROUND(I175*H175,2)</f>
        <v>0</v>
      </c>
      <c r="K175" s="133" t="s">
        <v>153</v>
      </c>
      <c r="L175" s="31"/>
      <c r="M175" s="138" t="s">
        <v>1</v>
      </c>
      <c r="N175" s="139" t="s">
        <v>38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154</v>
      </c>
      <c r="AT175" s="142" t="s">
        <v>149</v>
      </c>
      <c r="AU175" s="142" t="s">
        <v>83</v>
      </c>
      <c r="AY175" s="16" t="s">
        <v>147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154</v>
      </c>
      <c r="BM175" s="142" t="s">
        <v>599</v>
      </c>
    </row>
    <row r="176" spans="2:65" s="12" customFormat="1" ht="11.25">
      <c r="B176" s="144"/>
      <c r="D176" s="145" t="s">
        <v>156</v>
      </c>
      <c r="E176" s="146" t="s">
        <v>1</v>
      </c>
      <c r="F176" s="147" t="s">
        <v>600</v>
      </c>
      <c r="H176" s="148">
        <v>102.889</v>
      </c>
      <c r="I176" s="149"/>
      <c r="L176" s="144"/>
      <c r="M176" s="150"/>
      <c r="T176" s="151"/>
      <c r="AT176" s="146" t="s">
        <v>156</v>
      </c>
      <c r="AU176" s="146" t="s">
        <v>83</v>
      </c>
      <c r="AV176" s="12" t="s">
        <v>83</v>
      </c>
      <c r="AW176" s="12" t="s">
        <v>30</v>
      </c>
      <c r="AX176" s="12" t="s">
        <v>73</v>
      </c>
      <c r="AY176" s="146" t="s">
        <v>147</v>
      </c>
    </row>
    <row r="177" spans="2:65" s="13" customFormat="1" ht="11.25">
      <c r="B177" s="152"/>
      <c r="D177" s="145" t="s">
        <v>156</v>
      </c>
      <c r="E177" s="153" t="s">
        <v>1</v>
      </c>
      <c r="F177" s="154" t="s">
        <v>166</v>
      </c>
      <c r="H177" s="155">
        <v>102.889</v>
      </c>
      <c r="I177" s="156"/>
      <c r="L177" s="152"/>
      <c r="M177" s="157"/>
      <c r="T177" s="158"/>
      <c r="AT177" s="153" t="s">
        <v>156</v>
      </c>
      <c r="AU177" s="153" t="s">
        <v>83</v>
      </c>
      <c r="AV177" s="13" t="s">
        <v>154</v>
      </c>
      <c r="AW177" s="13" t="s">
        <v>30</v>
      </c>
      <c r="AX177" s="13" t="s">
        <v>81</v>
      </c>
      <c r="AY177" s="153" t="s">
        <v>147</v>
      </c>
    </row>
    <row r="178" spans="2:65" s="1" customFormat="1" ht="21.75" customHeight="1">
      <c r="B178" s="31"/>
      <c r="C178" s="131" t="s">
        <v>261</v>
      </c>
      <c r="D178" s="131" t="s">
        <v>149</v>
      </c>
      <c r="E178" s="132" t="s">
        <v>601</v>
      </c>
      <c r="F178" s="133" t="s">
        <v>602</v>
      </c>
      <c r="G178" s="134" t="s">
        <v>212</v>
      </c>
      <c r="H178" s="135">
        <v>73.447999999999993</v>
      </c>
      <c r="I178" s="136"/>
      <c r="J178" s="137">
        <f>ROUND(I178*H178,2)</f>
        <v>0</v>
      </c>
      <c r="K178" s="133" t="s">
        <v>1</v>
      </c>
      <c r="L178" s="31"/>
      <c r="M178" s="138" t="s">
        <v>1</v>
      </c>
      <c r="N178" s="139" t="s">
        <v>38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154</v>
      </c>
      <c r="AT178" s="142" t="s">
        <v>149</v>
      </c>
      <c r="AU178" s="142" t="s">
        <v>83</v>
      </c>
      <c r="AY178" s="16" t="s">
        <v>147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154</v>
      </c>
      <c r="BM178" s="142" t="s">
        <v>603</v>
      </c>
    </row>
    <row r="179" spans="2:65" s="12" customFormat="1" ht="11.25">
      <c r="B179" s="144"/>
      <c r="D179" s="145" t="s">
        <v>156</v>
      </c>
      <c r="E179" s="146" t="s">
        <v>1</v>
      </c>
      <c r="F179" s="147" t="s">
        <v>604</v>
      </c>
      <c r="H179" s="148">
        <v>73.447999999999993</v>
      </c>
      <c r="I179" s="149"/>
      <c r="L179" s="144"/>
      <c r="M179" s="150"/>
      <c r="T179" s="151"/>
      <c r="AT179" s="146" t="s">
        <v>156</v>
      </c>
      <c r="AU179" s="146" t="s">
        <v>83</v>
      </c>
      <c r="AV179" s="12" t="s">
        <v>83</v>
      </c>
      <c r="AW179" s="12" t="s">
        <v>30</v>
      </c>
      <c r="AX179" s="12" t="s">
        <v>73</v>
      </c>
      <c r="AY179" s="146" t="s">
        <v>147</v>
      </c>
    </row>
    <row r="180" spans="2:65" s="13" customFormat="1" ht="11.25">
      <c r="B180" s="152"/>
      <c r="D180" s="145" t="s">
        <v>156</v>
      </c>
      <c r="E180" s="153" t="s">
        <v>1</v>
      </c>
      <c r="F180" s="154" t="s">
        <v>166</v>
      </c>
      <c r="H180" s="155">
        <v>73.447999999999993</v>
      </c>
      <c r="I180" s="156"/>
      <c r="L180" s="152"/>
      <c r="M180" s="157"/>
      <c r="T180" s="158"/>
      <c r="AT180" s="153" t="s">
        <v>156</v>
      </c>
      <c r="AU180" s="153" t="s">
        <v>83</v>
      </c>
      <c r="AV180" s="13" t="s">
        <v>154</v>
      </c>
      <c r="AW180" s="13" t="s">
        <v>30</v>
      </c>
      <c r="AX180" s="13" t="s">
        <v>81</v>
      </c>
      <c r="AY180" s="153" t="s">
        <v>147</v>
      </c>
    </row>
    <row r="181" spans="2:65" s="11" customFormat="1" ht="22.9" customHeight="1">
      <c r="B181" s="119"/>
      <c r="D181" s="120" t="s">
        <v>72</v>
      </c>
      <c r="E181" s="129" t="s">
        <v>525</v>
      </c>
      <c r="F181" s="129" t="s">
        <v>526</v>
      </c>
      <c r="I181" s="122"/>
      <c r="J181" s="130">
        <f>BK181</f>
        <v>0</v>
      </c>
      <c r="L181" s="119"/>
      <c r="M181" s="124"/>
      <c r="P181" s="125">
        <f>P182</f>
        <v>0</v>
      </c>
      <c r="R181" s="125">
        <f>R182</f>
        <v>0</v>
      </c>
      <c r="T181" s="126">
        <f>T182</f>
        <v>0</v>
      </c>
      <c r="AR181" s="120" t="s">
        <v>81</v>
      </c>
      <c r="AT181" s="127" t="s">
        <v>72</v>
      </c>
      <c r="AU181" s="127" t="s">
        <v>81</v>
      </c>
      <c r="AY181" s="120" t="s">
        <v>147</v>
      </c>
      <c r="BK181" s="128">
        <f>BK182</f>
        <v>0</v>
      </c>
    </row>
    <row r="182" spans="2:65" s="1" customFormat="1" ht="33" customHeight="1">
      <c r="B182" s="31"/>
      <c r="C182" s="131" t="s">
        <v>266</v>
      </c>
      <c r="D182" s="131" t="s">
        <v>149</v>
      </c>
      <c r="E182" s="132" t="s">
        <v>605</v>
      </c>
      <c r="F182" s="133" t="s">
        <v>606</v>
      </c>
      <c r="G182" s="134" t="s">
        <v>212</v>
      </c>
      <c r="H182" s="135">
        <v>2.2109999999999999</v>
      </c>
      <c r="I182" s="136"/>
      <c r="J182" s="137">
        <f>ROUND(I182*H182,2)</f>
        <v>0</v>
      </c>
      <c r="K182" s="133" t="s">
        <v>153</v>
      </c>
      <c r="L182" s="31"/>
      <c r="M182" s="175" t="s">
        <v>1</v>
      </c>
      <c r="N182" s="176" t="s">
        <v>38</v>
      </c>
      <c r="O182" s="177"/>
      <c r="P182" s="178">
        <f>O182*H182</f>
        <v>0</v>
      </c>
      <c r="Q182" s="178">
        <v>0</v>
      </c>
      <c r="R182" s="178">
        <f>Q182*H182</f>
        <v>0</v>
      </c>
      <c r="S182" s="178">
        <v>0</v>
      </c>
      <c r="T182" s="179">
        <f>S182*H182</f>
        <v>0</v>
      </c>
      <c r="AR182" s="142" t="s">
        <v>154</v>
      </c>
      <c r="AT182" s="142" t="s">
        <v>149</v>
      </c>
      <c r="AU182" s="142" t="s">
        <v>83</v>
      </c>
      <c r="AY182" s="16" t="s">
        <v>147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154</v>
      </c>
      <c r="BM182" s="142" t="s">
        <v>607</v>
      </c>
    </row>
    <row r="183" spans="2:65" s="1" customFormat="1" ht="6.95" customHeight="1">
      <c r="B183" s="43"/>
      <c r="C183" s="44"/>
      <c r="D183" s="44"/>
      <c r="E183" s="44"/>
      <c r="F183" s="44"/>
      <c r="G183" s="44"/>
      <c r="H183" s="44"/>
      <c r="I183" s="44"/>
      <c r="J183" s="44"/>
      <c r="K183" s="44"/>
      <c r="L183" s="31"/>
    </row>
  </sheetData>
  <sheetProtection algorithmName="SHA-512" hashValue="6GgaXqn4UbIgjm7l3LdA0iaeACzGOrgzEpfXKxk4vpnk8Kpjpm87gbuUG9Q10lnAWrGbipnefN/VAggqqi5Bag==" saltValue="AhtVudRammto6b8ZnXsTIoVsIirf6QIdrPeBBeDfTBHqUqnzpZVopi8FGfjpHer3yn+g4lb//DD3iWp3pXvRtg==" spinCount="100000" sheet="1" objects="1" scenarios="1" formatColumns="0" formatRows="0" autoFilter="0"/>
  <autoFilter ref="C121:K182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608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ROUND((SUM(BE122:BE232)),  2)</f>
        <v>0</v>
      </c>
      <c r="I33" s="91">
        <v>0.21</v>
      </c>
      <c r="J33" s="90">
        <f>ROUND(((SUM(BE122:BE232))*I33),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ROUND((SUM(BF122:BF232)),  2)</f>
        <v>0</v>
      </c>
      <c r="I34" s="91">
        <v>0.12</v>
      </c>
      <c r="J34" s="90">
        <f>ROUND(((SUM(BF122:BF232))*I34),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ROUND((SUM(BG122:BG232)),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ROUND((SUM(BH122:BH232)),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ROUND((SUM(BI122:BI232)),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02.1 - Vodovodní přípojky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J122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4.85" customHeight="1">
      <c r="B99" s="107"/>
      <c r="D99" s="108" t="s">
        <v>609</v>
      </c>
      <c r="E99" s="109"/>
      <c r="F99" s="109"/>
      <c r="G99" s="109"/>
      <c r="H99" s="109"/>
      <c r="I99" s="109"/>
      <c r="J99" s="110">
        <f>J187</f>
        <v>0</v>
      </c>
      <c r="L99" s="107"/>
    </row>
    <row r="100" spans="2:12" s="9" customFormat="1" ht="19.899999999999999" customHeight="1">
      <c r="B100" s="107"/>
      <c r="D100" s="108" t="s">
        <v>128</v>
      </c>
      <c r="E100" s="109"/>
      <c r="F100" s="109"/>
      <c r="G100" s="109"/>
      <c r="H100" s="109"/>
      <c r="I100" s="109"/>
      <c r="J100" s="110">
        <f>J200</f>
        <v>0</v>
      </c>
      <c r="L100" s="107"/>
    </row>
    <row r="101" spans="2:12" s="9" customFormat="1" ht="19.899999999999999" customHeight="1">
      <c r="B101" s="107"/>
      <c r="D101" s="108" t="s">
        <v>610</v>
      </c>
      <c r="E101" s="109"/>
      <c r="F101" s="109"/>
      <c r="G101" s="109"/>
      <c r="H101" s="109"/>
      <c r="I101" s="109"/>
      <c r="J101" s="110">
        <f>J222</f>
        <v>0</v>
      </c>
      <c r="L101" s="107"/>
    </row>
    <row r="102" spans="2:12" s="9" customFormat="1" ht="19.899999999999999" customHeight="1">
      <c r="B102" s="107"/>
      <c r="D102" s="108" t="s">
        <v>131</v>
      </c>
      <c r="E102" s="109"/>
      <c r="F102" s="109"/>
      <c r="G102" s="109"/>
      <c r="H102" s="109"/>
      <c r="I102" s="109"/>
      <c r="J102" s="110">
        <f>J231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132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1" t="str">
        <f>E7</f>
        <v>Tábor, Mostecká - Rekonstrukce vodovodu a kanalizace</v>
      </c>
      <c r="F112" s="222"/>
      <c r="G112" s="222"/>
      <c r="H112" s="222"/>
      <c r="L112" s="31"/>
    </row>
    <row r="113" spans="2:65" s="1" customFormat="1" ht="12" customHeight="1">
      <c r="B113" s="31"/>
      <c r="C113" s="26" t="s">
        <v>118</v>
      </c>
      <c r="L113" s="31"/>
    </row>
    <row r="114" spans="2:65" s="1" customFormat="1" ht="16.5" customHeight="1">
      <c r="B114" s="31"/>
      <c r="E114" s="187" t="str">
        <f>E9</f>
        <v>SO 02.1 - Vodovodní přípojky</v>
      </c>
      <c r="F114" s="223"/>
      <c r="G114" s="223"/>
      <c r="H114" s="22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2. 11. 2024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133</v>
      </c>
      <c r="D121" s="113" t="s">
        <v>58</v>
      </c>
      <c r="E121" s="113" t="s">
        <v>54</v>
      </c>
      <c r="F121" s="113" t="s">
        <v>55</v>
      </c>
      <c r="G121" s="113" t="s">
        <v>134</v>
      </c>
      <c r="H121" s="113" t="s">
        <v>135</v>
      </c>
      <c r="I121" s="113" t="s">
        <v>136</v>
      </c>
      <c r="J121" s="113" t="s">
        <v>122</v>
      </c>
      <c r="K121" s="114" t="s">
        <v>137</v>
      </c>
      <c r="L121" s="111"/>
      <c r="M121" s="58" t="s">
        <v>1</v>
      </c>
      <c r="N121" s="59" t="s">
        <v>37</v>
      </c>
      <c r="O121" s="59" t="s">
        <v>138</v>
      </c>
      <c r="P121" s="59" t="s">
        <v>139</v>
      </c>
      <c r="Q121" s="59" t="s">
        <v>140</v>
      </c>
      <c r="R121" s="59" t="s">
        <v>141</v>
      </c>
      <c r="S121" s="59" t="s">
        <v>142</v>
      </c>
      <c r="T121" s="60" t="s">
        <v>143</v>
      </c>
    </row>
    <row r="122" spans="2:65" s="1" customFormat="1" ht="22.9" customHeight="1">
      <c r="B122" s="31"/>
      <c r="C122" s="63" t="s">
        <v>144</v>
      </c>
      <c r="J122" s="115">
        <f>BK122</f>
        <v>0</v>
      </c>
      <c r="L122" s="31"/>
      <c r="M122" s="61"/>
      <c r="N122" s="52"/>
      <c r="O122" s="52"/>
      <c r="P122" s="116">
        <f>P123</f>
        <v>0</v>
      </c>
      <c r="Q122" s="52"/>
      <c r="R122" s="116">
        <f>R123</f>
        <v>1.5383982</v>
      </c>
      <c r="S122" s="52"/>
      <c r="T122" s="117">
        <f>T123</f>
        <v>0</v>
      </c>
      <c r="AT122" s="16" t="s">
        <v>72</v>
      </c>
      <c r="AU122" s="16" t="s">
        <v>124</v>
      </c>
      <c r="BK122" s="118">
        <f>BK123</f>
        <v>0</v>
      </c>
    </row>
    <row r="123" spans="2:65" s="11" customFormat="1" ht="25.9" customHeight="1">
      <c r="B123" s="119"/>
      <c r="D123" s="120" t="s">
        <v>72</v>
      </c>
      <c r="E123" s="121" t="s">
        <v>145</v>
      </c>
      <c r="F123" s="121" t="s">
        <v>146</v>
      </c>
      <c r="I123" s="122"/>
      <c r="J123" s="123">
        <f>BK123</f>
        <v>0</v>
      </c>
      <c r="L123" s="119"/>
      <c r="M123" s="124"/>
      <c r="P123" s="125">
        <f>P124+P200+P222+P231</f>
        <v>0</v>
      </c>
      <c r="R123" s="125">
        <f>R124+R200+R222+R231</f>
        <v>1.5383982</v>
      </c>
      <c r="T123" s="126">
        <f>T124+T200+T222+T231</f>
        <v>0</v>
      </c>
      <c r="AR123" s="120" t="s">
        <v>81</v>
      </c>
      <c r="AT123" s="127" t="s">
        <v>72</v>
      </c>
      <c r="AU123" s="127" t="s">
        <v>73</v>
      </c>
      <c r="AY123" s="120" t="s">
        <v>147</v>
      </c>
      <c r="BK123" s="128">
        <f>BK124+BK200+BK222+BK231</f>
        <v>0</v>
      </c>
    </row>
    <row r="124" spans="2:65" s="11" customFormat="1" ht="22.9" customHeight="1">
      <c r="B124" s="119"/>
      <c r="D124" s="120" t="s">
        <v>72</v>
      </c>
      <c r="E124" s="129" t="s">
        <v>81</v>
      </c>
      <c r="F124" s="129" t="s">
        <v>148</v>
      </c>
      <c r="I124" s="122"/>
      <c r="J124" s="130">
        <f>BK124</f>
        <v>0</v>
      </c>
      <c r="L124" s="119"/>
      <c r="M124" s="124"/>
      <c r="P124" s="125">
        <f>P125+SUM(P126:P187)</f>
        <v>0</v>
      </c>
      <c r="R124" s="125">
        <f>R125+SUM(R126:R187)</f>
        <v>0.90544620000000009</v>
      </c>
      <c r="T124" s="126">
        <f>T125+SUM(T126:T187)</f>
        <v>0</v>
      </c>
      <c r="AR124" s="120" t="s">
        <v>81</v>
      </c>
      <c r="AT124" s="127" t="s">
        <v>72</v>
      </c>
      <c r="AU124" s="127" t="s">
        <v>81</v>
      </c>
      <c r="AY124" s="120" t="s">
        <v>147</v>
      </c>
      <c r="BK124" s="128">
        <f>BK125+SUM(BK126:BK187)</f>
        <v>0</v>
      </c>
    </row>
    <row r="125" spans="2:65" s="1" customFormat="1" ht="24.2" customHeight="1">
      <c r="B125" s="31"/>
      <c r="C125" s="131" t="s">
        <v>81</v>
      </c>
      <c r="D125" s="131" t="s">
        <v>149</v>
      </c>
      <c r="E125" s="132" t="s">
        <v>158</v>
      </c>
      <c r="F125" s="133" t="s">
        <v>159</v>
      </c>
      <c r="G125" s="134" t="s">
        <v>152</v>
      </c>
      <c r="H125" s="135">
        <v>21.6</v>
      </c>
      <c r="I125" s="136"/>
      <c r="J125" s="137">
        <f>ROUND(I125*H125,2)</f>
        <v>0</v>
      </c>
      <c r="K125" s="133" t="s">
        <v>153</v>
      </c>
      <c r="L125" s="31"/>
      <c r="M125" s="138" t="s">
        <v>1</v>
      </c>
      <c r="N125" s="139" t="s">
        <v>38</v>
      </c>
      <c r="P125" s="140">
        <f>O125*H125</f>
        <v>0</v>
      </c>
      <c r="Q125" s="140">
        <v>3.6900000000000002E-2</v>
      </c>
      <c r="R125" s="140">
        <f>Q125*H125</f>
        <v>0.79704000000000008</v>
      </c>
      <c r="S125" s="140">
        <v>0</v>
      </c>
      <c r="T125" s="141">
        <f>S125*H125</f>
        <v>0</v>
      </c>
      <c r="AR125" s="142" t="s">
        <v>154</v>
      </c>
      <c r="AT125" s="142" t="s">
        <v>149</v>
      </c>
      <c r="AU125" s="142" t="s">
        <v>83</v>
      </c>
      <c r="AY125" s="16" t="s">
        <v>147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81</v>
      </c>
      <c r="BK125" s="143">
        <f>ROUND(I125*H125,2)</f>
        <v>0</v>
      </c>
      <c r="BL125" s="16" t="s">
        <v>154</v>
      </c>
      <c r="BM125" s="142" t="s">
        <v>611</v>
      </c>
    </row>
    <row r="126" spans="2:65" s="12" customFormat="1" ht="11.25">
      <c r="B126" s="144"/>
      <c r="D126" s="145" t="s">
        <v>156</v>
      </c>
      <c r="E126" s="146" t="s">
        <v>1</v>
      </c>
      <c r="F126" s="147" t="s">
        <v>612</v>
      </c>
      <c r="H126" s="148">
        <v>10.8</v>
      </c>
      <c r="I126" s="149"/>
      <c r="L126" s="144"/>
      <c r="M126" s="150"/>
      <c r="T126" s="151"/>
      <c r="AT126" s="146" t="s">
        <v>156</v>
      </c>
      <c r="AU126" s="146" t="s">
        <v>83</v>
      </c>
      <c r="AV126" s="12" t="s">
        <v>83</v>
      </c>
      <c r="AW126" s="12" t="s">
        <v>30</v>
      </c>
      <c r="AX126" s="12" t="s">
        <v>73</v>
      </c>
      <c r="AY126" s="146" t="s">
        <v>147</v>
      </c>
    </row>
    <row r="127" spans="2:65" s="12" customFormat="1" ht="11.25">
      <c r="B127" s="144"/>
      <c r="D127" s="145" t="s">
        <v>156</v>
      </c>
      <c r="E127" s="146" t="s">
        <v>1</v>
      </c>
      <c r="F127" s="147" t="s">
        <v>613</v>
      </c>
      <c r="H127" s="148">
        <v>10.8</v>
      </c>
      <c r="I127" s="149"/>
      <c r="L127" s="144"/>
      <c r="M127" s="150"/>
      <c r="T127" s="151"/>
      <c r="AT127" s="146" t="s">
        <v>156</v>
      </c>
      <c r="AU127" s="146" t="s">
        <v>83</v>
      </c>
      <c r="AV127" s="12" t="s">
        <v>83</v>
      </c>
      <c r="AW127" s="12" t="s">
        <v>30</v>
      </c>
      <c r="AX127" s="12" t="s">
        <v>73</v>
      </c>
      <c r="AY127" s="146" t="s">
        <v>147</v>
      </c>
    </row>
    <row r="128" spans="2:65" s="13" customFormat="1" ht="11.25">
      <c r="B128" s="152"/>
      <c r="D128" s="145" t="s">
        <v>156</v>
      </c>
      <c r="E128" s="153" t="s">
        <v>1</v>
      </c>
      <c r="F128" s="154" t="s">
        <v>166</v>
      </c>
      <c r="H128" s="155">
        <v>21.6</v>
      </c>
      <c r="I128" s="156"/>
      <c r="L128" s="152"/>
      <c r="M128" s="157"/>
      <c r="T128" s="158"/>
      <c r="AT128" s="153" t="s">
        <v>156</v>
      </c>
      <c r="AU128" s="153" t="s">
        <v>83</v>
      </c>
      <c r="AV128" s="13" t="s">
        <v>154</v>
      </c>
      <c r="AW128" s="13" t="s">
        <v>30</v>
      </c>
      <c r="AX128" s="13" t="s">
        <v>81</v>
      </c>
      <c r="AY128" s="153" t="s">
        <v>147</v>
      </c>
    </row>
    <row r="129" spans="2:65" s="1" customFormat="1" ht="33" customHeight="1">
      <c r="B129" s="31"/>
      <c r="C129" s="131" t="s">
        <v>83</v>
      </c>
      <c r="D129" s="131" t="s">
        <v>149</v>
      </c>
      <c r="E129" s="132" t="s">
        <v>614</v>
      </c>
      <c r="F129" s="133" t="s">
        <v>615</v>
      </c>
      <c r="G129" s="134" t="s">
        <v>170</v>
      </c>
      <c r="H129" s="135">
        <v>40.713999999999999</v>
      </c>
      <c r="I129" s="136"/>
      <c r="J129" s="137">
        <f>ROUND(I129*H129,2)</f>
        <v>0</v>
      </c>
      <c r="K129" s="133" t="s">
        <v>153</v>
      </c>
      <c r="L129" s="31"/>
      <c r="M129" s="138" t="s">
        <v>1</v>
      </c>
      <c r="N129" s="139" t="s">
        <v>38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154</v>
      </c>
      <c r="AT129" s="142" t="s">
        <v>149</v>
      </c>
      <c r="AU129" s="142" t="s">
        <v>83</v>
      </c>
      <c r="AY129" s="16" t="s">
        <v>147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81</v>
      </c>
      <c r="BK129" s="143">
        <f>ROUND(I129*H129,2)</f>
        <v>0</v>
      </c>
      <c r="BL129" s="16" t="s">
        <v>154</v>
      </c>
      <c r="BM129" s="142" t="s">
        <v>616</v>
      </c>
    </row>
    <row r="130" spans="2:65" s="12" customFormat="1" ht="11.25">
      <c r="B130" s="144"/>
      <c r="D130" s="145" t="s">
        <v>156</v>
      </c>
      <c r="E130" s="146" t="s">
        <v>1</v>
      </c>
      <c r="F130" s="147" t="s">
        <v>617</v>
      </c>
      <c r="H130" s="148">
        <v>4.32</v>
      </c>
      <c r="I130" s="149"/>
      <c r="L130" s="144"/>
      <c r="M130" s="150"/>
      <c r="T130" s="151"/>
      <c r="AT130" s="146" t="s">
        <v>156</v>
      </c>
      <c r="AU130" s="146" t="s">
        <v>83</v>
      </c>
      <c r="AV130" s="12" t="s">
        <v>83</v>
      </c>
      <c r="AW130" s="12" t="s">
        <v>30</v>
      </c>
      <c r="AX130" s="12" t="s">
        <v>73</v>
      </c>
      <c r="AY130" s="146" t="s">
        <v>147</v>
      </c>
    </row>
    <row r="131" spans="2:65" s="12" customFormat="1" ht="11.25">
      <c r="B131" s="144"/>
      <c r="D131" s="145" t="s">
        <v>156</v>
      </c>
      <c r="E131" s="146" t="s">
        <v>1</v>
      </c>
      <c r="F131" s="147" t="s">
        <v>618</v>
      </c>
      <c r="H131" s="148">
        <v>4.6440000000000001</v>
      </c>
      <c r="I131" s="149"/>
      <c r="L131" s="144"/>
      <c r="M131" s="150"/>
      <c r="T131" s="151"/>
      <c r="AT131" s="146" t="s">
        <v>156</v>
      </c>
      <c r="AU131" s="146" t="s">
        <v>83</v>
      </c>
      <c r="AV131" s="12" t="s">
        <v>83</v>
      </c>
      <c r="AW131" s="12" t="s">
        <v>30</v>
      </c>
      <c r="AX131" s="12" t="s">
        <v>73</v>
      </c>
      <c r="AY131" s="146" t="s">
        <v>147</v>
      </c>
    </row>
    <row r="132" spans="2:65" s="12" customFormat="1" ht="11.25">
      <c r="B132" s="144"/>
      <c r="D132" s="145" t="s">
        <v>156</v>
      </c>
      <c r="E132" s="146" t="s">
        <v>1</v>
      </c>
      <c r="F132" s="147" t="s">
        <v>619</v>
      </c>
      <c r="H132" s="148">
        <v>4.8339999999999996</v>
      </c>
      <c r="I132" s="149"/>
      <c r="L132" s="144"/>
      <c r="M132" s="150"/>
      <c r="T132" s="151"/>
      <c r="AT132" s="146" t="s">
        <v>156</v>
      </c>
      <c r="AU132" s="146" t="s">
        <v>83</v>
      </c>
      <c r="AV132" s="12" t="s">
        <v>83</v>
      </c>
      <c r="AW132" s="12" t="s">
        <v>30</v>
      </c>
      <c r="AX132" s="12" t="s">
        <v>73</v>
      </c>
      <c r="AY132" s="146" t="s">
        <v>147</v>
      </c>
    </row>
    <row r="133" spans="2:65" s="12" customFormat="1" ht="11.25">
      <c r="B133" s="144"/>
      <c r="D133" s="145" t="s">
        <v>156</v>
      </c>
      <c r="E133" s="146" t="s">
        <v>1</v>
      </c>
      <c r="F133" s="147" t="s">
        <v>620</v>
      </c>
      <c r="H133" s="148">
        <v>4.4450000000000003</v>
      </c>
      <c r="I133" s="149"/>
      <c r="L133" s="144"/>
      <c r="M133" s="150"/>
      <c r="T133" s="151"/>
      <c r="AT133" s="146" t="s">
        <v>156</v>
      </c>
      <c r="AU133" s="146" t="s">
        <v>83</v>
      </c>
      <c r="AV133" s="12" t="s">
        <v>83</v>
      </c>
      <c r="AW133" s="12" t="s">
        <v>30</v>
      </c>
      <c r="AX133" s="12" t="s">
        <v>73</v>
      </c>
      <c r="AY133" s="146" t="s">
        <v>147</v>
      </c>
    </row>
    <row r="134" spans="2:65" s="12" customFormat="1" ht="11.25">
      <c r="B134" s="144"/>
      <c r="D134" s="145" t="s">
        <v>156</v>
      </c>
      <c r="E134" s="146" t="s">
        <v>1</v>
      </c>
      <c r="F134" s="147" t="s">
        <v>621</v>
      </c>
      <c r="H134" s="148">
        <v>4.5019999999999998</v>
      </c>
      <c r="I134" s="149"/>
      <c r="L134" s="144"/>
      <c r="M134" s="150"/>
      <c r="T134" s="151"/>
      <c r="AT134" s="146" t="s">
        <v>156</v>
      </c>
      <c r="AU134" s="146" t="s">
        <v>83</v>
      </c>
      <c r="AV134" s="12" t="s">
        <v>83</v>
      </c>
      <c r="AW134" s="12" t="s">
        <v>30</v>
      </c>
      <c r="AX134" s="12" t="s">
        <v>73</v>
      </c>
      <c r="AY134" s="146" t="s">
        <v>147</v>
      </c>
    </row>
    <row r="135" spans="2:65" s="12" customFormat="1" ht="11.25">
      <c r="B135" s="144"/>
      <c r="D135" s="145" t="s">
        <v>156</v>
      </c>
      <c r="E135" s="146" t="s">
        <v>1</v>
      </c>
      <c r="F135" s="147" t="s">
        <v>622</v>
      </c>
      <c r="H135" s="148">
        <v>4.46</v>
      </c>
      <c r="I135" s="149"/>
      <c r="L135" s="144"/>
      <c r="M135" s="150"/>
      <c r="T135" s="151"/>
      <c r="AT135" s="146" t="s">
        <v>156</v>
      </c>
      <c r="AU135" s="146" t="s">
        <v>83</v>
      </c>
      <c r="AV135" s="12" t="s">
        <v>83</v>
      </c>
      <c r="AW135" s="12" t="s">
        <v>30</v>
      </c>
      <c r="AX135" s="12" t="s">
        <v>73</v>
      </c>
      <c r="AY135" s="146" t="s">
        <v>147</v>
      </c>
    </row>
    <row r="136" spans="2:65" s="12" customFormat="1" ht="11.25">
      <c r="B136" s="144"/>
      <c r="D136" s="145" t="s">
        <v>156</v>
      </c>
      <c r="E136" s="146" t="s">
        <v>1</v>
      </c>
      <c r="F136" s="147" t="s">
        <v>623</v>
      </c>
      <c r="H136" s="148">
        <v>3.2919999999999998</v>
      </c>
      <c r="I136" s="149"/>
      <c r="L136" s="144"/>
      <c r="M136" s="150"/>
      <c r="T136" s="151"/>
      <c r="AT136" s="146" t="s">
        <v>156</v>
      </c>
      <c r="AU136" s="146" t="s">
        <v>83</v>
      </c>
      <c r="AV136" s="12" t="s">
        <v>83</v>
      </c>
      <c r="AW136" s="12" t="s">
        <v>30</v>
      </c>
      <c r="AX136" s="12" t="s">
        <v>73</v>
      </c>
      <c r="AY136" s="146" t="s">
        <v>147</v>
      </c>
    </row>
    <row r="137" spans="2:65" s="12" customFormat="1" ht="11.25">
      <c r="B137" s="144"/>
      <c r="D137" s="145" t="s">
        <v>156</v>
      </c>
      <c r="E137" s="146" t="s">
        <v>1</v>
      </c>
      <c r="F137" s="147" t="s">
        <v>624</v>
      </c>
      <c r="H137" s="148">
        <v>3.629</v>
      </c>
      <c r="I137" s="149"/>
      <c r="L137" s="144"/>
      <c r="M137" s="150"/>
      <c r="T137" s="151"/>
      <c r="AT137" s="146" t="s">
        <v>156</v>
      </c>
      <c r="AU137" s="146" t="s">
        <v>83</v>
      </c>
      <c r="AV137" s="12" t="s">
        <v>83</v>
      </c>
      <c r="AW137" s="12" t="s">
        <v>30</v>
      </c>
      <c r="AX137" s="12" t="s">
        <v>73</v>
      </c>
      <c r="AY137" s="146" t="s">
        <v>147</v>
      </c>
    </row>
    <row r="138" spans="2:65" s="12" customFormat="1" ht="11.25">
      <c r="B138" s="144"/>
      <c r="D138" s="145" t="s">
        <v>156</v>
      </c>
      <c r="E138" s="146" t="s">
        <v>1</v>
      </c>
      <c r="F138" s="147" t="s">
        <v>625</v>
      </c>
      <c r="H138" s="148">
        <v>3.294</v>
      </c>
      <c r="I138" s="149"/>
      <c r="L138" s="144"/>
      <c r="M138" s="150"/>
      <c r="T138" s="151"/>
      <c r="AT138" s="146" t="s">
        <v>156</v>
      </c>
      <c r="AU138" s="146" t="s">
        <v>83</v>
      </c>
      <c r="AV138" s="12" t="s">
        <v>83</v>
      </c>
      <c r="AW138" s="12" t="s">
        <v>30</v>
      </c>
      <c r="AX138" s="12" t="s">
        <v>73</v>
      </c>
      <c r="AY138" s="146" t="s">
        <v>147</v>
      </c>
    </row>
    <row r="139" spans="2:65" s="12" customFormat="1" ht="11.25">
      <c r="B139" s="144"/>
      <c r="D139" s="145" t="s">
        <v>156</v>
      </c>
      <c r="E139" s="146" t="s">
        <v>1</v>
      </c>
      <c r="F139" s="147" t="s">
        <v>626</v>
      </c>
      <c r="H139" s="148">
        <v>3.294</v>
      </c>
      <c r="I139" s="149"/>
      <c r="L139" s="144"/>
      <c r="M139" s="150"/>
      <c r="T139" s="151"/>
      <c r="AT139" s="146" t="s">
        <v>156</v>
      </c>
      <c r="AU139" s="146" t="s">
        <v>83</v>
      </c>
      <c r="AV139" s="12" t="s">
        <v>83</v>
      </c>
      <c r="AW139" s="12" t="s">
        <v>30</v>
      </c>
      <c r="AX139" s="12" t="s">
        <v>73</v>
      </c>
      <c r="AY139" s="146" t="s">
        <v>147</v>
      </c>
    </row>
    <row r="140" spans="2:65" s="13" customFormat="1" ht="11.25">
      <c r="B140" s="152"/>
      <c r="D140" s="145" t="s">
        <v>156</v>
      </c>
      <c r="E140" s="153" t="s">
        <v>1</v>
      </c>
      <c r="F140" s="154" t="s">
        <v>166</v>
      </c>
      <c r="H140" s="155">
        <v>40.713999999999992</v>
      </c>
      <c r="I140" s="156"/>
      <c r="L140" s="152"/>
      <c r="M140" s="157"/>
      <c r="T140" s="158"/>
      <c r="AT140" s="153" t="s">
        <v>156</v>
      </c>
      <c r="AU140" s="153" t="s">
        <v>83</v>
      </c>
      <c r="AV140" s="13" t="s">
        <v>154</v>
      </c>
      <c r="AW140" s="13" t="s">
        <v>30</v>
      </c>
      <c r="AX140" s="13" t="s">
        <v>81</v>
      </c>
      <c r="AY140" s="153" t="s">
        <v>147</v>
      </c>
    </row>
    <row r="141" spans="2:65" s="1" customFormat="1" ht="24.2" customHeight="1">
      <c r="B141" s="31"/>
      <c r="C141" s="131" t="s">
        <v>167</v>
      </c>
      <c r="D141" s="131" t="s">
        <v>149</v>
      </c>
      <c r="E141" s="132" t="s">
        <v>174</v>
      </c>
      <c r="F141" s="133" t="s">
        <v>175</v>
      </c>
      <c r="G141" s="134" t="s">
        <v>170</v>
      </c>
      <c r="H141" s="135">
        <v>11.16</v>
      </c>
      <c r="I141" s="136"/>
      <c r="J141" s="137">
        <f>ROUND(I141*H141,2)</f>
        <v>0</v>
      </c>
      <c r="K141" s="133" t="s">
        <v>153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154</v>
      </c>
      <c r="AT141" s="142" t="s">
        <v>149</v>
      </c>
      <c r="AU141" s="142" t="s">
        <v>83</v>
      </c>
      <c r="AY141" s="16" t="s">
        <v>147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154</v>
      </c>
      <c r="BM141" s="142" t="s">
        <v>627</v>
      </c>
    </row>
    <row r="142" spans="2:65" s="12" customFormat="1" ht="11.25">
      <c r="B142" s="144"/>
      <c r="D142" s="145" t="s">
        <v>156</v>
      </c>
      <c r="E142" s="146" t="s">
        <v>1</v>
      </c>
      <c r="F142" s="147" t="s">
        <v>628</v>
      </c>
      <c r="H142" s="148">
        <v>5.4</v>
      </c>
      <c r="I142" s="149"/>
      <c r="L142" s="144"/>
      <c r="M142" s="150"/>
      <c r="T142" s="151"/>
      <c r="AT142" s="146" t="s">
        <v>156</v>
      </c>
      <c r="AU142" s="146" t="s">
        <v>83</v>
      </c>
      <c r="AV142" s="12" t="s">
        <v>83</v>
      </c>
      <c r="AW142" s="12" t="s">
        <v>30</v>
      </c>
      <c r="AX142" s="12" t="s">
        <v>73</v>
      </c>
      <c r="AY142" s="146" t="s">
        <v>147</v>
      </c>
    </row>
    <row r="143" spans="2:65" s="12" customFormat="1" ht="11.25">
      <c r="B143" s="144"/>
      <c r="D143" s="145" t="s">
        <v>156</v>
      </c>
      <c r="E143" s="146" t="s">
        <v>1</v>
      </c>
      <c r="F143" s="147" t="s">
        <v>629</v>
      </c>
      <c r="H143" s="148">
        <v>5.76</v>
      </c>
      <c r="I143" s="149"/>
      <c r="L143" s="144"/>
      <c r="M143" s="150"/>
      <c r="T143" s="151"/>
      <c r="AT143" s="146" t="s">
        <v>156</v>
      </c>
      <c r="AU143" s="146" t="s">
        <v>83</v>
      </c>
      <c r="AV143" s="12" t="s">
        <v>83</v>
      </c>
      <c r="AW143" s="12" t="s">
        <v>30</v>
      </c>
      <c r="AX143" s="12" t="s">
        <v>73</v>
      </c>
      <c r="AY143" s="146" t="s">
        <v>147</v>
      </c>
    </row>
    <row r="144" spans="2:65" s="13" customFormat="1" ht="11.25">
      <c r="B144" s="152"/>
      <c r="D144" s="145" t="s">
        <v>156</v>
      </c>
      <c r="E144" s="153" t="s">
        <v>1</v>
      </c>
      <c r="F144" s="154" t="s">
        <v>166</v>
      </c>
      <c r="H144" s="155">
        <v>11.16</v>
      </c>
      <c r="I144" s="156"/>
      <c r="L144" s="152"/>
      <c r="M144" s="157"/>
      <c r="T144" s="158"/>
      <c r="AT144" s="153" t="s">
        <v>156</v>
      </c>
      <c r="AU144" s="153" t="s">
        <v>83</v>
      </c>
      <c r="AV144" s="13" t="s">
        <v>154</v>
      </c>
      <c r="AW144" s="13" t="s">
        <v>30</v>
      </c>
      <c r="AX144" s="13" t="s">
        <v>81</v>
      </c>
      <c r="AY144" s="153" t="s">
        <v>147</v>
      </c>
    </row>
    <row r="145" spans="2:65" s="1" customFormat="1" ht="21.75" customHeight="1">
      <c r="B145" s="31"/>
      <c r="C145" s="131" t="s">
        <v>154</v>
      </c>
      <c r="D145" s="131" t="s">
        <v>149</v>
      </c>
      <c r="E145" s="132" t="s">
        <v>185</v>
      </c>
      <c r="F145" s="133" t="s">
        <v>186</v>
      </c>
      <c r="G145" s="134" t="s">
        <v>187</v>
      </c>
      <c r="H145" s="135">
        <v>129.05500000000001</v>
      </c>
      <c r="I145" s="136"/>
      <c r="J145" s="137">
        <f>ROUND(I145*H145,2)</f>
        <v>0</v>
      </c>
      <c r="K145" s="133" t="s">
        <v>153</v>
      </c>
      <c r="L145" s="31"/>
      <c r="M145" s="138" t="s">
        <v>1</v>
      </c>
      <c r="N145" s="139" t="s">
        <v>38</v>
      </c>
      <c r="P145" s="140">
        <f>O145*H145</f>
        <v>0</v>
      </c>
      <c r="Q145" s="140">
        <v>8.4000000000000003E-4</v>
      </c>
      <c r="R145" s="140">
        <f>Q145*H145</f>
        <v>0.10840620000000001</v>
      </c>
      <c r="S145" s="140">
        <v>0</v>
      </c>
      <c r="T145" s="141">
        <f>S145*H145</f>
        <v>0</v>
      </c>
      <c r="AR145" s="142" t="s">
        <v>154</v>
      </c>
      <c r="AT145" s="142" t="s">
        <v>149</v>
      </c>
      <c r="AU145" s="142" t="s">
        <v>83</v>
      </c>
      <c r="AY145" s="16" t="s">
        <v>147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154</v>
      </c>
      <c r="BM145" s="142" t="s">
        <v>630</v>
      </c>
    </row>
    <row r="146" spans="2:65" s="12" customFormat="1" ht="11.25">
      <c r="B146" s="144"/>
      <c r="D146" s="145" t="s">
        <v>156</v>
      </c>
      <c r="E146" s="146" t="s">
        <v>1</v>
      </c>
      <c r="F146" s="147" t="s">
        <v>631</v>
      </c>
      <c r="H146" s="148">
        <v>13.76</v>
      </c>
      <c r="I146" s="149"/>
      <c r="L146" s="144"/>
      <c r="M146" s="150"/>
      <c r="T146" s="151"/>
      <c r="AT146" s="146" t="s">
        <v>156</v>
      </c>
      <c r="AU146" s="146" t="s">
        <v>83</v>
      </c>
      <c r="AV146" s="12" t="s">
        <v>83</v>
      </c>
      <c r="AW146" s="12" t="s">
        <v>30</v>
      </c>
      <c r="AX146" s="12" t="s">
        <v>73</v>
      </c>
      <c r="AY146" s="146" t="s">
        <v>147</v>
      </c>
    </row>
    <row r="147" spans="2:65" s="12" customFormat="1" ht="11.25">
      <c r="B147" s="144"/>
      <c r="D147" s="145" t="s">
        <v>156</v>
      </c>
      <c r="E147" s="146" t="s">
        <v>1</v>
      </c>
      <c r="F147" s="147" t="s">
        <v>632</v>
      </c>
      <c r="H147" s="148">
        <v>14.48</v>
      </c>
      <c r="I147" s="149"/>
      <c r="L147" s="144"/>
      <c r="M147" s="150"/>
      <c r="T147" s="151"/>
      <c r="AT147" s="146" t="s">
        <v>156</v>
      </c>
      <c r="AU147" s="146" t="s">
        <v>83</v>
      </c>
      <c r="AV147" s="12" t="s">
        <v>83</v>
      </c>
      <c r="AW147" s="12" t="s">
        <v>30</v>
      </c>
      <c r="AX147" s="12" t="s">
        <v>73</v>
      </c>
      <c r="AY147" s="146" t="s">
        <v>147</v>
      </c>
    </row>
    <row r="148" spans="2:65" s="12" customFormat="1" ht="11.25">
      <c r="B148" s="144"/>
      <c r="D148" s="145" t="s">
        <v>156</v>
      </c>
      <c r="E148" s="146" t="s">
        <v>1</v>
      </c>
      <c r="F148" s="147" t="s">
        <v>633</v>
      </c>
      <c r="H148" s="148">
        <v>15.006</v>
      </c>
      <c r="I148" s="149"/>
      <c r="L148" s="144"/>
      <c r="M148" s="150"/>
      <c r="T148" s="151"/>
      <c r="AT148" s="146" t="s">
        <v>156</v>
      </c>
      <c r="AU148" s="146" t="s">
        <v>83</v>
      </c>
      <c r="AV148" s="12" t="s">
        <v>83</v>
      </c>
      <c r="AW148" s="12" t="s">
        <v>30</v>
      </c>
      <c r="AX148" s="12" t="s">
        <v>73</v>
      </c>
      <c r="AY148" s="146" t="s">
        <v>147</v>
      </c>
    </row>
    <row r="149" spans="2:65" s="12" customFormat="1" ht="11.25">
      <c r="B149" s="144"/>
      <c r="D149" s="145" t="s">
        <v>156</v>
      </c>
      <c r="E149" s="146" t="s">
        <v>1</v>
      </c>
      <c r="F149" s="147" t="s">
        <v>634</v>
      </c>
      <c r="H149" s="148">
        <v>14.193</v>
      </c>
      <c r="I149" s="149"/>
      <c r="L149" s="144"/>
      <c r="M149" s="150"/>
      <c r="T149" s="151"/>
      <c r="AT149" s="146" t="s">
        <v>156</v>
      </c>
      <c r="AU149" s="146" t="s">
        <v>83</v>
      </c>
      <c r="AV149" s="12" t="s">
        <v>83</v>
      </c>
      <c r="AW149" s="12" t="s">
        <v>30</v>
      </c>
      <c r="AX149" s="12" t="s">
        <v>73</v>
      </c>
      <c r="AY149" s="146" t="s">
        <v>147</v>
      </c>
    </row>
    <row r="150" spans="2:65" s="12" customFormat="1" ht="11.25">
      <c r="B150" s="144"/>
      <c r="D150" s="145" t="s">
        <v>156</v>
      </c>
      <c r="E150" s="146" t="s">
        <v>1</v>
      </c>
      <c r="F150" s="147" t="s">
        <v>635</v>
      </c>
      <c r="H150" s="148">
        <v>14.022</v>
      </c>
      <c r="I150" s="149"/>
      <c r="L150" s="144"/>
      <c r="M150" s="150"/>
      <c r="T150" s="151"/>
      <c r="AT150" s="146" t="s">
        <v>156</v>
      </c>
      <c r="AU150" s="146" t="s">
        <v>83</v>
      </c>
      <c r="AV150" s="12" t="s">
        <v>83</v>
      </c>
      <c r="AW150" s="12" t="s">
        <v>30</v>
      </c>
      <c r="AX150" s="12" t="s">
        <v>73</v>
      </c>
      <c r="AY150" s="146" t="s">
        <v>147</v>
      </c>
    </row>
    <row r="151" spans="2:65" s="12" customFormat="1" ht="11.25">
      <c r="B151" s="144"/>
      <c r="D151" s="145" t="s">
        <v>156</v>
      </c>
      <c r="E151" s="146" t="s">
        <v>1</v>
      </c>
      <c r="F151" s="147" t="s">
        <v>636</v>
      </c>
      <c r="H151" s="148">
        <v>14.616</v>
      </c>
      <c r="I151" s="149"/>
      <c r="L151" s="144"/>
      <c r="M151" s="150"/>
      <c r="T151" s="151"/>
      <c r="AT151" s="146" t="s">
        <v>156</v>
      </c>
      <c r="AU151" s="146" t="s">
        <v>83</v>
      </c>
      <c r="AV151" s="12" t="s">
        <v>83</v>
      </c>
      <c r="AW151" s="12" t="s">
        <v>30</v>
      </c>
      <c r="AX151" s="12" t="s">
        <v>73</v>
      </c>
      <c r="AY151" s="146" t="s">
        <v>147</v>
      </c>
    </row>
    <row r="152" spans="2:65" s="12" customFormat="1" ht="11.25">
      <c r="B152" s="144"/>
      <c r="D152" s="145" t="s">
        <v>156</v>
      </c>
      <c r="E152" s="146" t="s">
        <v>1</v>
      </c>
      <c r="F152" s="147" t="s">
        <v>637</v>
      </c>
      <c r="H152" s="148">
        <v>10.54</v>
      </c>
      <c r="I152" s="149"/>
      <c r="L152" s="144"/>
      <c r="M152" s="150"/>
      <c r="T152" s="151"/>
      <c r="AT152" s="146" t="s">
        <v>156</v>
      </c>
      <c r="AU152" s="146" t="s">
        <v>83</v>
      </c>
      <c r="AV152" s="12" t="s">
        <v>83</v>
      </c>
      <c r="AW152" s="12" t="s">
        <v>30</v>
      </c>
      <c r="AX152" s="12" t="s">
        <v>73</v>
      </c>
      <c r="AY152" s="146" t="s">
        <v>147</v>
      </c>
    </row>
    <row r="153" spans="2:65" s="12" customFormat="1" ht="11.25">
      <c r="B153" s="144"/>
      <c r="D153" s="145" t="s">
        <v>156</v>
      </c>
      <c r="E153" s="146" t="s">
        <v>1</v>
      </c>
      <c r="F153" s="147" t="s">
        <v>638</v>
      </c>
      <c r="H153" s="148">
        <v>11.558</v>
      </c>
      <c r="I153" s="149"/>
      <c r="L153" s="144"/>
      <c r="M153" s="150"/>
      <c r="T153" s="151"/>
      <c r="AT153" s="146" t="s">
        <v>156</v>
      </c>
      <c r="AU153" s="146" t="s">
        <v>83</v>
      </c>
      <c r="AV153" s="12" t="s">
        <v>83</v>
      </c>
      <c r="AW153" s="12" t="s">
        <v>30</v>
      </c>
      <c r="AX153" s="12" t="s">
        <v>73</v>
      </c>
      <c r="AY153" s="146" t="s">
        <v>147</v>
      </c>
    </row>
    <row r="154" spans="2:65" s="12" customFormat="1" ht="11.25">
      <c r="B154" s="144"/>
      <c r="D154" s="145" t="s">
        <v>156</v>
      </c>
      <c r="E154" s="146" t="s">
        <v>1</v>
      </c>
      <c r="F154" s="147" t="s">
        <v>639</v>
      </c>
      <c r="H154" s="148">
        <v>10.44</v>
      </c>
      <c r="I154" s="149"/>
      <c r="L154" s="144"/>
      <c r="M154" s="150"/>
      <c r="T154" s="151"/>
      <c r="AT154" s="146" t="s">
        <v>156</v>
      </c>
      <c r="AU154" s="146" t="s">
        <v>83</v>
      </c>
      <c r="AV154" s="12" t="s">
        <v>83</v>
      </c>
      <c r="AW154" s="12" t="s">
        <v>30</v>
      </c>
      <c r="AX154" s="12" t="s">
        <v>73</v>
      </c>
      <c r="AY154" s="146" t="s">
        <v>147</v>
      </c>
    </row>
    <row r="155" spans="2:65" s="12" customFormat="1" ht="11.25">
      <c r="B155" s="144"/>
      <c r="D155" s="145" t="s">
        <v>156</v>
      </c>
      <c r="E155" s="146" t="s">
        <v>1</v>
      </c>
      <c r="F155" s="147" t="s">
        <v>640</v>
      </c>
      <c r="H155" s="148">
        <v>10.44</v>
      </c>
      <c r="I155" s="149"/>
      <c r="L155" s="144"/>
      <c r="M155" s="150"/>
      <c r="T155" s="151"/>
      <c r="AT155" s="146" t="s">
        <v>156</v>
      </c>
      <c r="AU155" s="146" t="s">
        <v>83</v>
      </c>
      <c r="AV155" s="12" t="s">
        <v>83</v>
      </c>
      <c r="AW155" s="12" t="s">
        <v>30</v>
      </c>
      <c r="AX155" s="12" t="s">
        <v>73</v>
      </c>
      <c r="AY155" s="146" t="s">
        <v>147</v>
      </c>
    </row>
    <row r="156" spans="2:65" s="13" customFormat="1" ht="11.25">
      <c r="B156" s="152"/>
      <c r="D156" s="145" t="s">
        <v>156</v>
      </c>
      <c r="E156" s="153" t="s">
        <v>1</v>
      </c>
      <c r="F156" s="154" t="s">
        <v>166</v>
      </c>
      <c r="H156" s="155">
        <v>129.05499999999998</v>
      </c>
      <c r="I156" s="156"/>
      <c r="L156" s="152"/>
      <c r="M156" s="157"/>
      <c r="T156" s="158"/>
      <c r="AT156" s="153" t="s">
        <v>156</v>
      </c>
      <c r="AU156" s="153" t="s">
        <v>83</v>
      </c>
      <c r="AV156" s="13" t="s">
        <v>154</v>
      </c>
      <c r="AW156" s="13" t="s">
        <v>30</v>
      </c>
      <c r="AX156" s="13" t="s">
        <v>81</v>
      </c>
      <c r="AY156" s="153" t="s">
        <v>147</v>
      </c>
    </row>
    <row r="157" spans="2:65" s="1" customFormat="1" ht="24.2" customHeight="1">
      <c r="B157" s="31"/>
      <c r="C157" s="131" t="s">
        <v>184</v>
      </c>
      <c r="D157" s="131" t="s">
        <v>149</v>
      </c>
      <c r="E157" s="132" t="s">
        <v>192</v>
      </c>
      <c r="F157" s="133" t="s">
        <v>193</v>
      </c>
      <c r="G157" s="134" t="s">
        <v>187</v>
      </c>
      <c r="H157" s="135">
        <v>129.05500000000001</v>
      </c>
      <c r="I157" s="136"/>
      <c r="J157" s="137">
        <f>ROUND(I157*H157,2)</f>
        <v>0</v>
      </c>
      <c r="K157" s="133" t="s">
        <v>153</v>
      </c>
      <c r="L157" s="31"/>
      <c r="M157" s="138" t="s">
        <v>1</v>
      </c>
      <c r="N157" s="139" t="s">
        <v>38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154</v>
      </c>
      <c r="AT157" s="142" t="s">
        <v>149</v>
      </c>
      <c r="AU157" s="142" t="s">
        <v>83</v>
      </c>
      <c r="AY157" s="16" t="s">
        <v>147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81</v>
      </c>
      <c r="BK157" s="143">
        <f>ROUND(I157*H157,2)</f>
        <v>0</v>
      </c>
      <c r="BL157" s="16" t="s">
        <v>154</v>
      </c>
      <c r="BM157" s="142" t="s">
        <v>641</v>
      </c>
    </row>
    <row r="158" spans="2:65" s="1" customFormat="1" ht="37.9" customHeight="1">
      <c r="B158" s="31"/>
      <c r="C158" s="131" t="s">
        <v>191</v>
      </c>
      <c r="D158" s="131" t="s">
        <v>149</v>
      </c>
      <c r="E158" s="132" t="s">
        <v>642</v>
      </c>
      <c r="F158" s="133" t="s">
        <v>643</v>
      </c>
      <c r="G158" s="134" t="s">
        <v>170</v>
      </c>
      <c r="H158" s="135">
        <v>40.713999999999999</v>
      </c>
      <c r="I158" s="136"/>
      <c r="J158" s="137">
        <f>ROUND(I158*H158,2)</f>
        <v>0</v>
      </c>
      <c r="K158" s="133" t="s">
        <v>153</v>
      </c>
      <c r="L158" s="31"/>
      <c r="M158" s="138" t="s">
        <v>1</v>
      </c>
      <c r="N158" s="139" t="s">
        <v>38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154</v>
      </c>
      <c r="AT158" s="142" t="s">
        <v>149</v>
      </c>
      <c r="AU158" s="142" t="s">
        <v>83</v>
      </c>
      <c r="AY158" s="16" t="s">
        <v>147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81</v>
      </c>
      <c r="BK158" s="143">
        <f>ROUND(I158*H158,2)</f>
        <v>0</v>
      </c>
      <c r="BL158" s="16" t="s">
        <v>154</v>
      </c>
      <c r="BM158" s="142" t="s">
        <v>644</v>
      </c>
    </row>
    <row r="159" spans="2:65" s="12" customFormat="1" ht="11.25">
      <c r="B159" s="144"/>
      <c r="D159" s="145" t="s">
        <v>156</v>
      </c>
      <c r="E159" s="146" t="s">
        <v>1</v>
      </c>
      <c r="F159" s="147" t="s">
        <v>645</v>
      </c>
      <c r="H159" s="148">
        <v>40.713999999999999</v>
      </c>
      <c r="I159" s="149"/>
      <c r="L159" s="144"/>
      <c r="M159" s="150"/>
      <c r="T159" s="151"/>
      <c r="AT159" s="146" t="s">
        <v>156</v>
      </c>
      <c r="AU159" s="146" t="s">
        <v>83</v>
      </c>
      <c r="AV159" s="12" t="s">
        <v>83</v>
      </c>
      <c r="AW159" s="12" t="s">
        <v>30</v>
      </c>
      <c r="AX159" s="12" t="s">
        <v>73</v>
      </c>
      <c r="AY159" s="146" t="s">
        <v>147</v>
      </c>
    </row>
    <row r="160" spans="2:65" s="13" customFormat="1" ht="11.25">
      <c r="B160" s="152"/>
      <c r="D160" s="145" t="s">
        <v>156</v>
      </c>
      <c r="E160" s="153" t="s">
        <v>1</v>
      </c>
      <c r="F160" s="154" t="s">
        <v>166</v>
      </c>
      <c r="H160" s="155">
        <v>40.713999999999999</v>
      </c>
      <c r="I160" s="156"/>
      <c r="L160" s="152"/>
      <c r="M160" s="157"/>
      <c r="T160" s="158"/>
      <c r="AT160" s="153" t="s">
        <v>156</v>
      </c>
      <c r="AU160" s="153" t="s">
        <v>83</v>
      </c>
      <c r="AV160" s="13" t="s">
        <v>154</v>
      </c>
      <c r="AW160" s="13" t="s">
        <v>30</v>
      </c>
      <c r="AX160" s="13" t="s">
        <v>81</v>
      </c>
      <c r="AY160" s="153" t="s">
        <v>147</v>
      </c>
    </row>
    <row r="161" spans="2:65" s="1" customFormat="1" ht="16.5" customHeight="1">
      <c r="B161" s="31"/>
      <c r="C161" s="131" t="s">
        <v>200</v>
      </c>
      <c r="D161" s="131" t="s">
        <v>149</v>
      </c>
      <c r="E161" s="132" t="s">
        <v>206</v>
      </c>
      <c r="F161" s="133" t="s">
        <v>207</v>
      </c>
      <c r="G161" s="134" t="s">
        <v>170</v>
      </c>
      <c r="H161" s="135">
        <v>40.713999999999999</v>
      </c>
      <c r="I161" s="136"/>
      <c r="J161" s="137">
        <f>ROUND(I161*H161,2)</f>
        <v>0</v>
      </c>
      <c r="K161" s="133" t="s">
        <v>153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154</v>
      </c>
      <c r="AT161" s="142" t="s">
        <v>149</v>
      </c>
      <c r="AU161" s="142" t="s">
        <v>83</v>
      </c>
      <c r="AY161" s="16" t="s">
        <v>147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154</v>
      </c>
      <c r="BM161" s="142" t="s">
        <v>646</v>
      </c>
    </row>
    <row r="162" spans="2:65" s="1" customFormat="1" ht="33" customHeight="1">
      <c r="B162" s="31"/>
      <c r="C162" s="131" t="s">
        <v>195</v>
      </c>
      <c r="D162" s="131" t="s">
        <v>149</v>
      </c>
      <c r="E162" s="132" t="s">
        <v>210</v>
      </c>
      <c r="F162" s="133" t="s">
        <v>211</v>
      </c>
      <c r="G162" s="134" t="s">
        <v>212</v>
      </c>
      <c r="H162" s="135">
        <v>77.356999999999999</v>
      </c>
      <c r="I162" s="136"/>
      <c r="J162" s="137">
        <f>ROUND(I162*H162,2)</f>
        <v>0</v>
      </c>
      <c r="K162" s="133" t="s">
        <v>153</v>
      </c>
      <c r="L162" s="31"/>
      <c r="M162" s="138" t="s">
        <v>1</v>
      </c>
      <c r="N162" s="139" t="s">
        <v>38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154</v>
      </c>
      <c r="AT162" s="142" t="s">
        <v>149</v>
      </c>
      <c r="AU162" s="142" t="s">
        <v>83</v>
      </c>
      <c r="AY162" s="16" t="s">
        <v>147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6" t="s">
        <v>81</v>
      </c>
      <c r="BK162" s="143">
        <f>ROUND(I162*H162,2)</f>
        <v>0</v>
      </c>
      <c r="BL162" s="16" t="s">
        <v>154</v>
      </c>
      <c r="BM162" s="142" t="s">
        <v>647</v>
      </c>
    </row>
    <row r="163" spans="2:65" s="12" customFormat="1" ht="11.25">
      <c r="B163" s="144"/>
      <c r="D163" s="145" t="s">
        <v>156</v>
      </c>
      <c r="E163" s="146" t="s">
        <v>1</v>
      </c>
      <c r="F163" s="147" t="s">
        <v>648</v>
      </c>
      <c r="H163" s="148">
        <v>77.356999999999999</v>
      </c>
      <c r="I163" s="149"/>
      <c r="L163" s="144"/>
      <c r="M163" s="150"/>
      <c r="T163" s="151"/>
      <c r="AT163" s="146" t="s">
        <v>156</v>
      </c>
      <c r="AU163" s="146" t="s">
        <v>83</v>
      </c>
      <c r="AV163" s="12" t="s">
        <v>83</v>
      </c>
      <c r="AW163" s="12" t="s">
        <v>30</v>
      </c>
      <c r="AX163" s="12" t="s">
        <v>73</v>
      </c>
      <c r="AY163" s="146" t="s">
        <v>147</v>
      </c>
    </row>
    <row r="164" spans="2:65" s="13" customFormat="1" ht="11.25">
      <c r="B164" s="152"/>
      <c r="D164" s="145" t="s">
        <v>156</v>
      </c>
      <c r="E164" s="153" t="s">
        <v>1</v>
      </c>
      <c r="F164" s="154" t="s">
        <v>166</v>
      </c>
      <c r="H164" s="155">
        <v>77.356999999999999</v>
      </c>
      <c r="I164" s="156"/>
      <c r="L164" s="152"/>
      <c r="M164" s="157"/>
      <c r="T164" s="158"/>
      <c r="AT164" s="153" t="s">
        <v>156</v>
      </c>
      <c r="AU164" s="153" t="s">
        <v>83</v>
      </c>
      <c r="AV164" s="13" t="s">
        <v>154</v>
      </c>
      <c r="AW164" s="13" t="s">
        <v>30</v>
      </c>
      <c r="AX164" s="13" t="s">
        <v>81</v>
      </c>
      <c r="AY164" s="153" t="s">
        <v>147</v>
      </c>
    </row>
    <row r="165" spans="2:65" s="1" customFormat="1" ht="24.2" customHeight="1">
      <c r="B165" s="31"/>
      <c r="C165" s="131" t="s">
        <v>209</v>
      </c>
      <c r="D165" s="131" t="s">
        <v>149</v>
      </c>
      <c r="E165" s="132" t="s">
        <v>216</v>
      </c>
      <c r="F165" s="133" t="s">
        <v>217</v>
      </c>
      <c r="G165" s="134" t="s">
        <v>170</v>
      </c>
      <c r="H165" s="135">
        <v>26.326000000000001</v>
      </c>
      <c r="I165" s="136"/>
      <c r="J165" s="137">
        <f>ROUND(I165*H165,2)</f>
        <v>0</v>
      </c>
      <c r="K165" s="133" t="s">
        <v>153</v>
      </c>
      <c r="L165" s="31"/>
      <c r="M165" s="138" t="s">
        <v>1</v>
      </c>
      <c r="N165" s="139" t="s">
        <v>38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154</v>
      </c>
      <c r="AT165" s="142" t="s">
        <v>149</v>
      </c>
      <c r="AU165" s="142" t="s">
        <v>83</v>
      </c>
      <c r="AY165" s="16" t="s">
        <v>147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81</v>
      </c>
      <c r="BK165" s="143">
        <f>ROUND(I165*H165,2)</f>
        <v>0</v>
      </c>
      <c r="BL165" s="16" t="s">
        <v>154</v>
      </c>
      <c r="BM165" s="142" t="s">
        <v>649</v>
      </c>
    </row>
    <row r="166" spans="2:65" s="12" customFormat="1" ht="11.25">
      <c r="B166" s="144"/>
      <c r="D166" s="145" t="s">
        <v>156</v>
      </c>
      <c r="E166" s="146" t="s">
        <v>1</v>
      </c>
      <c r="F166" s="147" t="s">
        <v>650</v>
      </c>
      <c r="H166" s="148">
        <v>40.713999999999999</v>
      </c>
      <c r="I166" s="149"/>
      <c r="L166" s="144"/>
      <c r="M166" s="150"/>
      <c r="T166" s="151"/>
      <c r="AT166" s="146" t="s">
        <v>156</v>
      </c>
      <c r="AU166" s="146" t="s">
        <v>83</v>
      </c>
      <c r="AV166" s="12" t="s">
        <v>83</v>
      </c>
      <c r="AW166" s="12" t="s">
        <v>30</v>
      </c>
      <c r="AX166" s="12" t="s">
        <v>73</v>
      </c>
      <c r="AY166" s="146" t="s">
        <v>147</v>
      </c>
    </row>
    <row r="167" spans="2:65" s="14" customFormat="1" ht="11.25">
      <c r="B167" s="159"/>
      <c r="D167" s="145" t="s">
        <v>156</v>
      </c>
      <c r="E167" s="160" t="s">
        <v>1</v>
      </c>
      <c r="F167" s="161" t="s">
        <v>651</v>
      </c>
      <c r="H167" s="160" t="s">
        <v>1</v>
      </c>
      <c r="I167" s="162"/>
      <c r="L167" s="159"/>
      <c r="M167" s="163"/>
      <c r="T167" s="164"/>
      <c r="AT167" s="160" t="s">
        <v>156</v>
      </c>
      <c r="AU167" s="160" t="s">
        <v>83</v>
      </c>
      <c r="AV167" s="14" t="s">
        <v>81</v>
      </c>
      <c r="AW167" s="14" t="s">
        <v>30</v>
      </c>
      <c r="AX167" s="14" t="s">
        <v>73</v>
      </c>
      <c r="AY167" s="160" t="s">
        <v>147</v>
      </c>
    </row>
    <row r="168" spans="2:65" s="12" customFormat="1" ht="11.25">
      <c r="B168" s="144"/>
      <c r="D168" s="145" t="s">
        <v>156</v>
      </c>
      <c r="E168" s="146" t="s">
        <v>1</v>
      </c>
      <c r="F168" s="147" t="s">
        <v>652</v>
      </c>
      <c r="H168" s="148">
        <v>-3.331</v>
      </c>
      <c r="I168" s="149"/>
      <c r="L168" s="144"/>
      <c r="M168" s="150"/>
      <c r="T168" s="151"/>
      <c r="AT168" s="146" t="s">
        <v>156</v>
      </c>
      <c r="AU168" s="146" t="s">
        <v>83</v>
      </c>
      <c r="AV168" s="12" t="s">
        <v>83</v>
      </c>
      <c r="AW168" s="12" t="s">
        <v>30</v>
      </c>
      <c r="AX168" s="12" t="s">
        <v>73</v>
      </c>
      <c r="AY168" s="146" t="s">
        <v>147</v>
      </c>
    </row>
    <row r="169" spans="2:65" s="12" customFormat="1" ht="11.25">
      <c r="B169" s="144"/>
      <c r="D169" s="145" t="s">
        <v>156</v>
      </c>
      <c r="E169" s="146" t="s">
        <v>1</v>
      </c>
      <c r="F169" s="147" t="s">
        <v>653</v>
      </c>
      <c r="H169" s="148">
        <v>-11.057</v>
      </c>
      <c r="I169" s="149"/>
      <c r="L169" s="144"/>
      <c r="M169" s="150"/>
      <c r="T169" s="151"/>
      <c r="AT169" s="146" t="s">
        <v>156</v>
      </c>
      <c r="AU169" s="146" t="s">
        <v>83</v>
      </c>
      <c r="AV169" s="12" t="s">
        <v>83</v>
      </c>
      <c r="AW169" s="12" t="s">
        <v>30</v>
      </c>
      <c r="AX169" s="12" t="s">
        <v>73</v>
      </c>
      <c r="AY169" s="146" t="s">
        <v>147</v>
      </c>
    </row>
    <row r="170" spans="2:65" s="13" customFormat="1" ht="11.25">
      <c r="B170" s="152"/>
      <c r="D170" s="145" t="s">
        <v>156</v>
      </c>
      <c r="E170" s="153" t="s">
        <v>1</v>
      </c>
      <c r="F170" s="154" t="s">
        <v>166</v>
      </c>
      <c r="H170" s="155">
        <v>26.325999999999993</v>
      </c>
      <c r="I170" s="156"/>
      <c r="L170" s="152"/>
      <c r="M170" s="157"/>
      <c r="T170" s="158"/>
      <c r="AT170" s="153" t="s">
        <v>156</v>
      </c>
      <c r="AU170" s="153" t="s">
        <v>83</v>
      </c>
      <c r="AV170" s="13" t="s">
        <v>154</v>
      </c>
      <c r="AW170" s="13" t="s">
        <v>30</v>
      </c>
      <c r="AX170" s="13" t="s">
        <v>81</v>
      </c>
      <c r="AY170" s="153" t="s">
        <v>147</v>
      </c>
    </row>
    <row r="171" spans="2:65" s="1" customFormat="1" ht="16.5" customHeight="1">
      <c r="B171" s="31"/>
      <c r="C171" s="165" t="s">
        <v>205</v>
      </c>
      <c r="D171" s="165" t="s">
        <v>223</v>
      </c>
      <c r="E171" s="166" t="s">
        <v>224</v>
      </c>
      <c r="F171" s="167" t="s">
        <v>225</v>
      </c>
      <c r="G171" s="168" t="s">
        <v>212</v>
      </c>
      <c r="H171" s="169">
        <v>53.573</v>
      </c>
      <c r="I171" s="170"/>
      <c r="J171" s="171">
        <f>ROUND(I171*H171,2)</f>
        <v>0</v>
      </c>
      <c r="K171" s="167" t="s">
        <v>153</v>
      </c>
      <c r="L171" s="172"/>
      <c r="M171" s="173" t="s">
        <v>1</v>
      </c>
      <c r="N171" s="174" t="s">
        <v>38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200</v>
      </c>
      <c r="AT171" s="142" t="s">
        <v>223</v>
      </c>
      <c r="AU171" s="142" t="s">
        <v>83</v>
      </c>
      <c r="AY171" s="16" t="s">
        <v>147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154</v>
      </c>
      <c r="BM171" s="142" t="s">
        <v>654</v>
      </c>
    </row>
    <row r="172" spans="2:65" s="12" customFormat="1" ht="11.25">
      <c r="B172" s="144"/>
      <c r="D172" s="145" t="s">
        <v>156</v>
      </c>
      <c r="F172" s="147" t="s">
        <v>655</v>
      </c>
      <c r="H172" s="148">
        <v>53.573</v>
      </c>
      <c r="I172" s="149"/>
      <c r="L172" s="144"/>
      <c r="M172" s="150"/>
      <c r="T172" s="151"/>
      <c r="AT172" s="146" t="s">
        <v>156</v>
      </c>
      <c r="AU172" s="146" t="s">
        <v>83</v>
      </c>
      <c r="AV172" s="12" t="s">
        <v>83</v>
      </c>
      <c r="AW172" s="12" t="s">
        <v>4</v>
      </c>
      <c r="AX172" s="12" t="s">
        <v>81</v>
      </c>
      <c r="AY172" s="146" t="s">
        <v>147</v>
      </c>
    </row>
    <row r="173" spans="2:65" s="1" customFormat="1" ht="24.2" customHeight="1">
      <c r="B173" s="31"/>
      <c r="C173" s="131" t="s">
        <v>215</v>
      </c>
      <c r="D173" s="131" t="s">
        <v>149</v>
      </c>
      <c r="E173" s="132" t="s">
        <v>229</v>
      </c>
      <c r="F173" s="133" t="s">
        <v>230</v>
      </c>
      <c r="G173" s="134" t="s">
        <v>170</v>
      </c>
      <c r="H173" s="135">
        <v>11.057</v>
      </c>
      <c r="I173" s="136"/>
      <c r="J173" s="137">
        <f>ROUND(I173*H173,2)</f>
        <v>0</v>
      </c>
      <c r="K173" s="133" t="s">
        <v>153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154</v>
      </c>
      <c r="AT173" s="142" t="s">
        <v>149</v>
      </c>
      <c r="AU173" s="142" t="s">
        <v>83</v>
      </c>
      <c r="AY173" s="16" t="s">
        <v>147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154</v>
      </c>
      <c r="BM173" s="142" t="s">
        <v>656</v>
      </c>
    </row>
    <row r="174" spans="2:65" s="12" customFormat="1" ht="11.25">
      <c r="B174" s="144"/>
      <c r="D174" s="145" t="s">
        <v>156</v>
      </c>
      <c r="E174" s="146" t="s">
        <v>1</v>
      </c>
      <c r="F174" s="147" t="s">
        <v>657</v>
      </c>
      <c r="H174" s="148">
        <v>1.1950000000000001</v>
      </c>
      <c r="I174" s="149"/>
      <c r="L174" s="144"/>
      <c r="M174" s="150"/>
      <c r="T174" s="151"/>
      <c r="AT174" s="146" t="s">
        <v>156</v>
      </c>
      <c r="AU174" s="146" t="s">
        <v>83</v>
      </c>
      <c r="AV174" s="12" t="s">
        <v>83</v>
      </c>
      <c r="AW174" s="12" t="s">
        <v>30</v>
      </c>
      <c r="AX174" s="12" t="s">
        <v>73</v>
      </c>
      <c r="AY174" s="146" t="s">
        <v>147</v>
      </c>
    </row>
    <row r="175" spans="2:65" s="12" customFormat="1" ht="11.25">
      <c r="B175" s="144"/>
      <c r="D175" s="145" t="s">
        <v>156</v>
      </c>
      <c r="E175" s="146" t="s">
        <v>1</v>
      </c>
      <c r="F175" s="147" t="s">
        <v>658</v>
      </c>
      <c r="H175" s="148">
        <v>1.1950000000000001</v>
      </c>
      <c r="I175" s="149"/>
      <c r="L175" s="144"/>
      <c r="M175" s="150"/>
      <c r="T175" s="151"/>
      <c r="AT175" s="146" t="s">
        <v>156</v>
      </c>
      <c r="AU175" s="146" t="s">
        <v>83</v>
      </c>
      <c r="AV175" s="12" t="s">
        <v>83</v>
      </c>
      <c r="AW175" s="12" t="s">
        <v>30</v>
      </c>
      <c r="AX175" s="12" t="s">
        <v>73</v>
      </c>
      <c r="AY175" s="146" t="s">
        <v>147</v>
      </c>
    </row>
    <row r="176" spans="2:65" s="12" customFormat="1" ht="11.25">
      <c r="B176" s="144"/>
      <c r="D176" s="145" t="s">
        <v>156</v>
      </c>
      <c r="E176" s="146" t="s">
        <v>1</v>
      </c>
      <c r="F176" s="147" t="s">
        <v>659</v>
      </c>
      <c r="H176" s="148">
        <v>1.2250000000000001</v>
      </c>
      <c r="I176" s="149"/>
      <c r="L176" s="144"/>
      <c r="M176" s="150"/>
      <c r="T176" s="151"/>
      <c r="AT176" s="146" t="s">
        <v>156</v>
      </c>
      <c r="AU176" s="146" t="s">
        <v>83</v>
      </c>
      <c r="AV176" s="12" t="s">
        <v>83</v>
      </c>
      <c r="AW176" s="12" t="s">
        <v>30</v>
      </c>
      <c r="AX176" s="12" t="s">
        <v>73</v>
      </c>
      <c r="AY176" s="146" t="s">
        <v>147</v>
      </c>
    </row>
    <row r="177" spans="2:65" s="12" customFormat="1" ht="11.25">
      <c r="B177" s="144"/>
      <c r="D177" s="145" t="s">
        <v>156</v>
      </c>
      <c r="E177" s="146" t="s">
        <v>1</v>
      </c>
      <c r="F177" s="147" t="s">
        <v>660</v>
      </c>
      <c r="H177" s="148">
        <v>1.24</v>
      </c>
      <c r="I177" s="149"/>
      <c r="L177" s="144"/>
      <c r="M177" s="150"/>
      <c r="T177" s="151"/>
      <c r="AT177" s="146" t="s">
        <v>156</v>
      </c>
      <c r="AU177" s="146" t="s">
        <v>83</v>
      </c>
      <c r="AV177" s="12" t="s">
        <v>83</v>
      </c>
      <c r="AW177" s="12" t="s">
        <v>30</v>
      </c>
      <c r="AX177" s="12" t="s">
        <v>73</v>
      </c>
      <c r="AY177" s="146" t="s">
        <v>147</v>
      </c>
    </row>
    <row r="178" spans="2:65" s="12" customFormat="1" ht="11.25">
      <c r="B178" s="144"/>
      <c r="D178" s="145" t="s">
        <v>156</v>
      </c>
      <c r="E178" s="146" t="s">
        <v>1</v>
      </c>
      <c r="F178" s="147" t="s">
        <v>661</v>
      </c>
      <c r="H178" s="148">
        <v>1.2250000000000001</v>
      </c>
      <c r="I178" s="149"/>
      <c r="L178" s="144"/>
      <c r="M178" s="150"/>
      <c r="T178" s="151"/>
      <c r="AT178" s="146" t="s">
        <v>156</v>
      </c>
      <c r="AU178" s="146" t="s">
        <v>83</v>
      </c>
      <c r="AV178" s="12" t="s">
        <v>83</v>
      </c>
      <c r="AW178" s="12" t="s">
        <v>30</v>
      </c>
      <c r="AX178" s="12" t="s">
        <v>73</v>
      </c>
      <c r="AY178" s="146" t="s">
        <v>147</v>
      </c>
    </row>
    <row r="179" spans="2:65" s="12" customFormat="1" ht="11.25">
      <c r="B179" s="144"/>
      <c r="D179" s="145" t="s">
        <v>156</v>
      </c>
      <c r="E179" s="146" t="s">
        <v>1</v>
      </c>
      <c r="F179" s="147" t="s">
        <v>662</v>
      </c>
      <c r="H179" s="148">
        <v>1.2549999999999999</v>
      </c>
      <c r="I179" s="149"/>
      <c r="L179" s="144"/>
      <c r="M179" s="150"/>
      <c r="T179" s="151"/>
      <c r="AT179" s="146" t="s">
        <v>156</v>
      </c>
      <c r="AU179" s="146" t="s">
        <v>83</v>
      </c>
      <c r="AV179" s="12" t="s">
        <v>83</v>
      </c>
      <c r="AW179" s="12" t="s">
        <v>30</v>
      </c>
      <c r="AX179" s="12" t="s">
        <v>73</v>
      </c>
      <c r="AY179" s="146" t="s">
        <v>147</v>
      </c>
    </row>
    <row r="180" spans="2:65" s="12" customFormat="1" ht="11.25">
      <c r="B180" s="144"/>
      <c r="D180" s="145" t="s">
        <v>156</v>
      </c>
      <c r="E180" s="146" t="s">
        <v>1</v>
      </c>
      <c r="F180" s="147" t="s">
        <v>663</v>
      </c>
      <c r="H180" s="148">
        <v>0.92600000000000005</v>
      </c>
      <c r="I180" s="149"/>
      <c r="L180" s="144"/>
      <c r="M180" s="150"/>
      <c r="T180" s="151"/>
      <c r="AT180" s="146" t="s">
        <v>156</v>
      </c>
      <c r="AU180" s="146" t="s">
        <v>83</v>
      </c>
      <c r="AV180" s="12" t="s">
        <v>83</v>
      </c>
      <c r="AW180" s="12" t="s">
        <v>30</v>
      </c>
      <c r="AX180" s="12" t="s">
        <v>73</v>
      </c>
      <c r="AY180" s="146" t="s">
        <v>147</v>
      </c>
    </row>
    <row r="181" spans="2:65" s="12" customFormat="1" ht="11.25">
      <c r="B181" s="144"/>
      <c r="D181" s="145" t="s">
        <v>156</v>
      </c>
      <c r="E181" s="146" t="s">
        <v>1</v>
      </c>
      <c r="F181" s="147" t="s">
        <v>664</v>
      </c>
      <c r="H181" s="148">
        <v>1.004</v>
      </c>
      <c r="I181" s="149"/>
      <c r="L181" s="144"/>
      <c r="M181" s="150"/>
      <c r="T181" s="151"/>
      <c r="AT181" s="146" t="s">
        <v>156</v>
      </c>
      <c r="AU181" s="146" t="s">
        <v>83</v>
      </c>
      <c r="AV181" s="12" t="s">
        <v>83</v>
      </c>
      <c r="AW181" s="12" t="s">
        <v>30</v>
      </c>
      <c r="AX181" s="12" t="s">
        <v>73</v>
      </c>
      <c r="AY181" s="146" t="s">
        <v>147</v>
      </c>
    </row>
    <row r="182" spans="2:65" s="12" customFormat="1" ht="11.25">
      <c r="B182" s="144"/>
      <c r="D182" s="145" t="s">
        <v>156</v>
      </c>
      <c r="E182" s="146" t="s">
        <v>1</v>
      </c>
      <c r="F182" s="147" t="s">
        <v>665</v>
      </c>
      <c r="H182" s="148">
        <v>0.89600000000000002</v>
      </c>
      <c r="I182" s="149"/>
      <c r="L182" s="144"/>
      <c r="M182" s="150"/>
      <c r="T182" s="151"/>
      <c r="AT182" s="146" t="s">
        <v>156</v>
      </c>
      <c r="AU182" s="146" t="s">
        <v>83</v>
      </c>
      <c r="AV182" s="12" t="s">
        <v>83</v>
      </c>
      <c r="AW182" s="12" t="s">
        <v>30</v>
      </c>
      <c r="AX182" s="12" t="s">
        <v>73</v>
      </c>
      <c r="AY182" s="146" t="s">
        <v>147</v>
      </c>
    </row>
    <row r="183" spans="2:65" s="12" customFormat="1" ht="11.25">
      <c r="B183" s="144"/>
      <c r="D183" s="145" t="s">
        <v>156</v>
      </c>
      <c r="E183" s="146" t="s">
        <v>1</v>
      </c>
      <c r="F183" s="147" t="s">
        <v>666</v>
      </c>
      <c r="H183" s="148">
        <v>0.89600000000000002</v>
      </c>
      <c r="I183" s="149"/>
      <c r="L183" s="144"/>
      <c r="M183" s="150"/>
      <c r="T183" s="151"/>
      <c r="AT183" s="146" t="s">
        <v>156</v>
      </c>
      <c r="AU183" s="146" t="s">
        <v>83</v>
      </c>
      <c r="AV183" s="12" t="s">
        <v>83</v>
      </c>
      <c r="AW183" s="12" t="s">
        <v>30</v>
      </c>
      <c r="AX183" s="12" t="s">
        <v>73</v>
      </c>
      <c r="AY183" s="146" t="s">
        <v>147</v>
      </c>
    </row>
    <row r="184" spans="2:65" s="13" customFormat="1" ht="11.25">
      <c r="B184" s="152"/>
      <c r="D184" s="145" t="s">
        <v>156</v>
      </c>
      <c r="E184" s="153" t="s">
        <v>1</v>
      </c>
      <c r="F184" s="154" t="s">
        <v>166</v>
      </c>
      <c r="H184" s="155">
        <v>11.057</v>
      </c>
      <c r="I184" s="156"/>
      <c r="L184" s="152"/>
      <c r="M184" s="157"/>
      <c r="T184" s="158"/>
      <c r="AT184" s="153" t="s">
        <v>156</v>
      </c>
      <c r="AU184" s="153" t="s">
        <v>83</v>
      </c>
      <c r="AV184" s="13" t="s">
        <v>154</v>
      </c>
      <c r="AW184" s="13" t="s">
        <v>30</v>
      </c>
      <c r="AX184" s="13" t="s">
        <v>81</v>
      </c>
      <c r="AY184" s="153" t="s">
        <v>147</v>
      </c>
    </row>
    <row r="185" spans="2:65" s="1" customFormat="1" ht="16.5" customHeight="1">
      <c r="B185" s="31"/>
      <c r="C185" s="165" t="s">
        <v>8</v>
      </c>
      <c r="D185" s="165" t="s">
        <v>223</v>
      </c>
      <c r="E185" s="166" t="s">
        <v>236</v>
      </c>
      <c r="F185" s="167" t="s">
        <v>237</v>
      </c>
      <c r="G185" s="168" t="s">
        <v>212</v>
      </c>
      <c r="H185" s="169">
        <v>22.501000000000001</v>
      </c>
      <c r="I185" s="170"/>
      <c r="J185" s="171">
        <f>ROUND(I185*H185,2)</f>
        <v>0</v>
      </c>
      <c r="K185" s="167" t="s">
        <v>153</v>
      </c>
      <c r="L185" s="172"/>
      <c r="M185" s="173" t="s">
        <v>1</v>
      </c>
      <c r="N185" s="174" t="s">
        <v>38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200</v>
      </c>
      <c r="AT185" s="142" t="s">
        <v>223</v>
      </c>
      <c r="AU185" s="142" t="s">
        <v>83</v>
      </c>
      <c r="AY185" s="16" t="s">
        <v>147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6" t="s">
        <v>81</v>
      </c>
      <c r="BK185" s="143">
        <f>ROUND(I185*H185,2)</f>
        <v>0</v>
      </c>
      <c r="BL185" s="16" t="s">
        <v>154</v>
      </c>
      <c r="BM185" s="142" t="s">
        <v>667</v>
      </c>
    </row>
    <row r="186" spans="2:65" s="12" customFormat="1" ht="11.25">
      <c r="B186" s="144"/>
      <c r="D186" s="145" t="s">
        <v>156</v>
      </c>
      <c r="F186" s="147" t="s">
        <v>668</v>
      </c>
      <c r="H186" s="148">
        <v>22.501000000000001</v>
      </c>
      <c r="I186" s="149"/>
      <c r="L186" s="144"/>
      <c r="M186" s="150"/>
      <c r="T186" s="151"/>
      <c r="AT186" s="146" t="s">
        <v>156</v>
      </c>
      <c r="AU186" s="146" t="s">
        <v>83</v>
      </c>
      <c r="AV186" s="12" t="s">
        <v>83</v>
      </c>
      <c r="AW186" s="12" t="s">
        <v>4</v>
      </c>
      <c r="AX186" s="12" t="s">
        <v>81</v>
      </c>
      <c r="AY186" s="146" t="s">
        <v>147</v>
      </c>
    </row>
    <row r="187" spans="2:65" s="11" customFormat="1" ht="20.85" customHeight="1">
      <c r="B187" s="119"/>
      <c r="D187" s="120" t="s">
        <v>72</v>
      </c>
      <c r="E187" s="129" t="s">
        <v>154</v>
      </c>
      <c r="F187" s="129" t="s">
        <v>240</v>
      </c>
      <c r="I187" s="122"/>
      <c r="J187" s="130">
        <f>BK187</f>
        <v>0</v>
      </c>
      <c r="L187" s="119"/>
      <c r="M187" s="124"/>
      <c r="P187" s="125">
        <f>SUM(P188:P199)</f>
        <v>0</v>
      </c>
      <c r="R187" s="125">
        <f>SUM(R188:R199)</f>
        <v>0</v>
      </c>
      <c r="T187" s="126">
        <f>SUM(T188:T199)</f>
        <v>0</v>
      </c>
      <c r="AR187" s="120" t="s">
        <v>81</v>
      </c>
      <c r="AT187" s="127" t="s">
        <v>72</v>
      </c>
      <c r="AU187" s="127" t="s">
        <v>83</v>
      </c>
      <c r="AY187" s="120" t="s">
        <v>147</v>
      </c>
      <c r="BK187" s="128">
        <f>SUM(BK188:BK199)</f>
        <v>0</v>
      </c>
    </row>
    <row r="188" spans="2:65" s="1" customFormat="1" ht="24.2" customHeight="1">
      <c r="B188" s="31"/>
      <c r="C188" s="131" t="s">
        <v>308</v>
      </c>
      <c r="D188" s="131" t="s">
        <v>149</v>
      </c>
      <c r="E188" s="132" t="s">
        <v>242</v>
      </c>
      <c r="F188" s="133" t="s">
        <v>243</v>
      </c>
      <c r="G188" s="134" t="s">
        <v>170</v>
      </c>
      <c r="H188" s="135">
        <v>3.331</v>
      </c>
      <c r="I188" s="136"/>
      <c r="J188" s="137">
        <f>ROUND(I188*H188,2)</f>
        <v>0</v>
      </c>
      <c r="K188" s="133" t="s">
        <v>153</v>
      </c>
      <c r="L188" s="31"/>
      <c r="M188" s="138" t="s">
        <v>1</v>
      </c>
      <c r="N188" s="139" t="s">
        <v>38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154</v>
      </c>
      <c r="AT188" s="142" t="s">
        <v>149</v>
      </c>
      <c r="AU188" s="142" t="s">
        <v>167</v>
      </c>
      <c r="AY188" s="16" t="s">
        <v>147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81</v>
      </c>
      <c r="BK188" s="143">
        <f>ROUND(I188*H188,2)</f>
        <v>0</v>
      </c>
      <c r="BL188" s="16" t="s">
        <v>154</v>
      </c>
      <c r="BM188" s="142" t="s">
        <v>669</v>
      </c>
    </row>
    <row r="189" spans="2:65" s="12" customFormat="1" ht="11.25">
      <c r="B189" s="144"/>
      <c r="D189" s="145" t="s">
        <v>156</v>
      </c>
      <c r="E189" s="146" t="s">
        <v>1</v>
      </c>
      <c r="F189" s="147" t="s">
        <v>670</v>
      </c>
      <c r="H189" s="148">
        <v>0.36</v>
      </c>
      <c r="I189" s="149"/>
      <c r="L189" s="144"/>
      <c r="M189" s="150"/>
      <c r="T189" s="151"/>
      <c r="AT189" s="146" t="s">
        <v>156</v>
      </c>
      <c r="AU189" s="146" t="s">
        <v>167</v>
      </c>
      <c r="AV189" s="12" t="s">
        <v>83</v>
      </c>
      <c r="AW189" s="12" t="s">
        <v>30</v>
      </c>
      <c r="AX189" s="12" t="s">
        <v>73</v>
      </c>
      <c r="AY189" s="146" t="s">
        <v>147</v>
      </c>
    </row>
    <row r="190" spans="2:65" s="12" customFormat="1" ht="11.25">
      <c r="B190" s="144"/>
      <c r="D190" s="145" t="s">
        <v>156</v>
      </c>
      <c r="E190" s="146" t="s">
        <v>1</v>
      </c>
      <c r="F190" s="147" t="s">
        <v>671</v>
      </c>
      <c r="H190" s="148">
        <v>0.36</v>
      </c>
      <c r="I190" s="149"/>
      <c r="L190" s="144"/>
      <c r="M190" s="150"/>
      <c r="T190" s="151"/>
      <c r="AT190" s="146" t="s">
        <v>156</v>
      </c>
      <c r="AU190" s="146" t="s">
        <v>167</v>
      </c>
      <c r="AV190" s="12" t="s">
        <v>83</v>
      </c>
      <c r="AW190" s="12" t="s">
        <v>30</v>
      </c>
      <c r="AX190" s="12" t="s">
        <v>73</v>
      </c>
      <c r="AY190" s="146" t="s">
        <v>147</v>
      </c>
    </row>
    <row r="191" spans="2:65" s="12" customFormat="1" ht="11.25">
      <c r="B191" s="144"/>
      <c r="D191" s="145" t="s">
        <v>156</v>
      </c>
      <c r="E191" s="146" t="s">
        <v>1</v>
      </c>
      <c r="F191" s="147" t="s">
        <v>672</v>
      </c>
      <c r="H191" s="148">
        <v>0.36899999999999999</v>
      </c>
      <c r="I191" s="149"/>
      <c r="L191" s="144"/>
      <c r="M191" s="150"/>
      <c r="T191" s="151"/>
      <c r="AT191" s="146" t="s">
        <v>156</v>
      </c>
      <c r="AU191" s="146" t="s">
        <v>167</v>
      </c>
      <c r="AV191" s="12" t="s">
        <v>83</v>
      </c>
      <c r="AW191" s="12" t="s">
        <v>30</v>
      </c>
      <c r="AX191" s="12" t="s">
        <v>73</v>
      </c>
      <c r="AY191" s="146" t="s">
        <v>147</v>
      </c>
    </row>
    <row r="192" spans="2:65" s="12" customFormat="1" ht="11.25">
      <c r="B192" s="144"/>
      <c r="D192" s="145" t="s">
        <v>156</v>
      </c>
      <c r="E192" s="146" t="s">
        <v>1</v>
      </c>
      <c r="F192" s="147" t="s">
        <v>673</v>
      </c>
      <c r="H192" s="148">
        <v>0.374</v>
      </c>
      <c r="I192" s="149"/>
      <c r="L192" s="144"/>
      <c r="M192" s="150"/>
      <c r="T192" s="151"/>
      <c r="AT192" s="146" t="s">
        <v>156</v>
      </c>
      <c r="AU192" s="146" t="s">
        <v>167</v>
      </c>
      <c r="AV192" s="12" t="s">
        <v>83</v>
      </c>
      <c r="AW192" s="12" t="s">
        <v>30</v>
      </c>
      <c r="AX192" s="12" t="s">
        <v>73</v>
      </c>
      <c r="AY192" s="146" t="s">
        <v>147</v>
      </c>
    </row>
    <row r="193" spans="2:65" s="12" customFormat="1" ht="11.25">
      <c r="B193" s="144"/>
      <c r="D193" s="145" t="s">
        <v>156</v>
      </c>
      <c r="E193" s="146" t="s">
        <v>1</v>
      </c>
      <c r="F193" s="147" t="s">
        <v>674</v>
      </c>
      <c r="H193" s="148">
        <v>0.36899999999999999</v>
      </c>
      <c r="I193" s="149"/>
      <c r="L193" s="144"/>
      <c r="M193" s="150"/>
      <c r="T193" s="151"/>
      <c r="AT193" s="146" t="s">
        <v>156</v>
      </c>
      <c r="AU193" s="146" t="s">
        <v>167</v>
      </c>
      <c r="AV193" s="12" t="s">
        <v>83</v>
      </c>
      <c r="AW193" s="12" t="s">
        <v>30</v>
      </c>
      <c r="AX193" s="12" t="s">
        <v>73</v>
      </c>
      <c r="AY193" s="146" t="s">
        <v>147</v>
      </c>
    </row>
    <row r="194" spans="2:65" s="12" customFormat="1" ht="11.25">
      <c r="B194" s="144"/>
      <c r="D194" s="145" t="s">
        <v>156</v>
      </c>
      <c r="E194" s="146" t="s">
        <v>1</v>
      </c>
      <c r="F194" s="147" t="s">
        <v>675</v>
      </c>
      <c r="H194" s="148">
        <v>0.378</v>
      </c>
      <c r="I194" s="149"/>
      <c r="L194" s="144"/>
      <c r="M194" s="150"/>
      <c r="T194" s="151"/>
      <c r="AT194" s="146" t="s">
        <v>156</v>
      </c>
      <c r="AU194" s="146" t="s">
        <v>167</v>
      </c>
      <c r="AV194" s="12" t="s">
        <v>83</v>
      </c>
      <c r="AW194" s="12" t="s">
        <v>30</v>
      </c>
      <c r="AX194" s="12" t="s">
        <v>73</v>
      </c>
      <c r="AY194" s="146" t="s">
        <v>147</v>
      </c>
    </row>
    <row r="195" spans="2:65" s="12" customFormat="1" ht="11.25">
      <c r="B195" s="144"/>
      <c r="D195" s="145" t="s">
        <v>156</v>
      </c>
      <c r="E195" s="146" t="s">
        <v>1</v>
      </c>
      <c r="F195" s="147" t="s">
        <v>676</v>
      </c>
      <c r="H195" s="148">
        <v>0.27900000000000003</v>
      </c>
      <c r="I195" s="149"/>
      <c r="L195" s="144"/>
      <c r="M195" s="150"/>
      <c r="T195" s="151"/>
      <c r="AT195" s="146" t="s">
        <v>156</v>
      </c>
      <c r="AU195" s="146" t="s">
        <v>167</v>
      </c>
      <c r="AV195" s="12" t="s">
        <v>83</v>
      </c>
      <c r="AW195" s="12" t="s">
        <v>30</v>
      </c>
      <c r="AX195" s="12" t="s">
        <v>73</v>
      </c>
      <c r="AY195" s="146" t="s">
        <v>147</v>
      </c>
    </row>
    <row r="196" spans="2:65" s="12" customFormat="1" ht="11.25">
      <c r="B196" s="144"/>
      <c r="D196" s="145" t="s">
        <v>156</v>
      </c>
      <c r="E196" s="146" t="s">
        <v>1</v>
      </c>
      <c r="F196" s="147" t="s">
        <v>677</v>
      </c>
      <c r="H196" s="148">
        <v>0.30199999999999999</v>
      </c>
      <c r="I196" s="149"/>
      <c r="L196" s="144"/>
      <c r="M196" s="150"/>
      <c r="T196" s="151"/>
      <c r="AT196" s="146" t="s">
        <v>156</v>
      </c>
      <c r="AU196" s="146" t="s">
        <v>167</v>
      </c>
      <c r="AV196" s="12" t="s">
        <v>83</v>
      </c>
      <c r="AW196" s="12" t="s">
        <v>30</v>
      </c>
      <c r="AX196" s="12" t="s">
        <v>73</v>
      </c>
      <c r="AY196" s="146" t="s">
        <v>147</v>
      </c>
    </row>
    <row r="197" spans="2:65" s="12" customFormat="1" ht="11.25">
      <c r="B197" s="144"/>
      <c r="D197" s="145" t="s">
        <v>156</v>
      </c>
      <c r="E197" s="146" t="s">
        <v>1</v>
      </c>
      <c r="F197" s="147" t="s">
        <v>678</v>
      </c>
      <c r="H197" s="148">
        <v>0.27</v>
      </c>
      <c r="I197" s="149"/>
      <c r="L197" s="144"/>
      <c r="M197" s="150"/>
      <c r="T197" s="151"/>
      <c r="AT197" s="146" t="s">
        <v>156</v>
      </c>
      <c r="AU197" s="146" t="s">
        <v>167</v>
      </c>
      <c r="AV197" s="12" t="s">
        <v>83</v>
      </c>
      <c r="AW197" s="12" t="s">
        <v>30</v>
      </c>
      <c r="AX197" s="12" t="s">
        <v>73</v>
      </c>
      <c r="AY197" s="146" t="s">
        <v>147</v>
      </c>
    </row>
    <row r="198" spans="2:65" s="12" customFormat="1" ht="11.25">
      <c r="B198" s="144"/>
      <c r="D198" s="145" t="s">
        <v>156</v>
      </c>
      <c r="E198" s="146" t="s">
        <v>1</v>
      </c>
      <c r="F198" s="147" t="s">
        <v>679</v>
      </c>
      <c r="H198" s="148">
        <v>0.27</v>
      </c>
      <c r="I198" s="149"/>
      <c r="L198" s="144"/>
      <c r="M198" s="150"/>
      <c r="T198" s="151"/>
      <c r="AT198" s="146" t="s">
        <v>156</v>
      </c>
      <c r="AU198" s="146" t="s">
        <v>167</v>
      </c>
      <c r="AV198" s="12" t="s">
        <v>83</v>
      </c>
      <c r="AW198" s="12" t="s">
        <v>30</v>
      </c>
      <c r="AX198" s="12" t="s">
        <v>73</v>
      </c>
      <c r="AY198" s="146" t="s">
        <v>147</v>
      </c>
    </row>
    <row r="199" spans="2:65" s="13" customFormat="1" ht="11.25">
      <c r="B199" s="152"/>
      <c r="D199" s="145" t="s">
        <v>156</v>
      </c>
      <c r="E199" s="153" t="s">
        <v>1</v>
      </c>
      <c r="F199" s="154" t="s">
        <v>166</v>
      </c>
      <c r="H199" s="155">
        <v>3.331</v>
      </c>
      <c r="I199" s="156"/>
      <c r="L199" s="152"/>
      <c r="M199" s="157"/>
      <c r="T199" s="158"/>
      <c r="AT199" s="153" t="s">
        <v>156</v>
      </c>
      <c r="AU199" s="153" t="s">
        <v>167</v>
      </c>
      <c r="AV199" s="13" t="s">
        <v>154</v>
      </c>
      <c r="AW199" s="13" t="s">
        <v>30</v>
      </c>
      <c r="AX199" s="13" t="s">
        <v>81</v>
      </c>
      <c r="AY199" s="153" t="s">
        <v>147</v>
      </c>
    </row>
    <row r="200" spans="2:65" s="11" customFormat="1" ht="22.9" customHeight="1">
      <c r="B200" s="119"/>
      <c r="D200" s="120" t="s">
        <v>72</v>
      </c>
      <c r="E200" s="129" t="s">
        <v>200</v>
      </c>
      <c r="F200" s="129" t="s">
        <v>249</v>
      </c>
      <c r="I200" s="122"/>
      <c r="J200" s="130">
        <f>BK200</f>
        <v>0</v>
      </c>
      <c r="L200" s="119"/>
      <c r="M200" s="124"/>
      <c r="P200" s="125">
        <f>SUM(P201:P221)</f>
        <v>0</v>
      </c>
      <c r="R200" s="125">
        <f>SUM(R201:R221)</f>
        <v>0.62049599999999994</v>
      </c>
      <c r="T200" s="126">
        <f>SUM(T201:T221)</f>
        <v>0</v>
      </c>
      <c r="AR200" s="120" t="s">
        <v>81</v>
      </c>
      <c r="AT200" s="127" t="s">
        <v>72</v>
      </c>
      <c r="AU200" s="127" t="s">
        <v>81</v>
      </c>
      <c r="AY200" s="120" t="s">
        <v>147</v>
      </c>
      <c r="BK200" s="128">
        <f>SUM(BK201:BK221)</f>
        <v>0</v>
      </c>
    </row>
    <row r="201" spans="2:65" s="1" customFormat="1" ht="21.75" customHeight="1">
      <c r="B201" s="31"/>
      <c r="C201" s="131" t="s">
        <v>235</v>
      </c>
      <c r="D201" s="131" t="s">
        <v>149</v>
      </c>
      <c r="E201" s="132" t="s">
        <v>680</v>
      </c>
      <c r="F201" s="133" t="s">
        <v>681</v>
      </c>
      <c r="G201" s="134" t="s">
        <v>259</v>
      </c>
      <c r="H201" s="135">
        <v>10</v>
      </c>
      <c r="I201" s="136"/>
      <c r="J201" s="137">
        <f>ROUND(I201*H201,2)</f>
        <v>0</v>
      </c>
      <c r="K201" s="133" t="s">
        <v>1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7.2000000000000005E-4</v>
      </c>
      <c r="R201" s="140">
        <f>Q201*H201</f>
        <v>7.2000000000000007E-3</v>
      </c>
      <c r="S201" s="140">
        <v>0</v>
      </c>
      <c r="T201" s="141">
        <f>S201*H201</f>
        <v>0</v>
      </c>
      <c r="AR201" s="142" t="s">
        <v>154</v>
      </c>
      <c r="AT201" s="142" t="s">
        <v>149</v>
      </c>
      <c r="AU201" s="142" t="s">
        <v>83</v>
      </c>
      <c r="AY201" s="16" t="s">
        <v>147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154</v>
      </c>
      <c r="BM201" s="142" t="s">
        <v>682</v>
      </c>
    </row>
    <row r="202" spans="2:65" s="1" customFormat="1" ht="24.2" customHeight="1">
      <c r="B202" s="31"/>
      <c r="C202" s="165" t="s">
        <v>241</v>
      </c>
      <c r="D202" s="165" t="s">
        <v>223</v>
      </c>
      <c r="E202" s="166" t="s">
        <v>683</v>
      </c>
      <c r="F202" s="167" t="s">
        <v>684</v>
      </c>
      <c r="G202" s="168" t="s">
        <v>259</v>
      </c>
      <c r="H202" s="169">
        <v>10</v>
      </c>
      <c r="I202" s="170"/>
      <c r="J202" s="171">
        <f>ROUND(I202*H202,2)</f>
        <v>0</v>
      </c>
      <c r="K202" s="167" t="s">
        <v>1</v>
      </c>
      <c r="L202" s="172"/>
      <c r="M202" s="173" t="s">
        <v>1</v>
      </c>
      <c r="N202" s="174" t="s">
        <v>38</v>
      </c>
      <c r="P202" s="140">
        <f>O202*H202</f>
        <v>0</v>
      </c>
      <c r="Q202" s="140">
        <v>3.5000000000000001E-3</v>
      </c>
      <c r="R202" s="140">
        <f>Q202*H202</f>
        <v>3.5000000000000003E-2</v>
      </c>
      <c r="S202" s="140">
        <v>0</v>
      </c>
      <c r="T202" s="141">
        <f>S202*H202</f>
        <v>0</v>
      </c>
      <c r="AR202" s="142" t="s">
        <v>200</v>
      </c>
      <c r="AT202" s="142" t="s">
        <v>223</v>
      </c>
      <c r="AU202" s="142" t="s">
        <v>83</v>
      </c>
      <c r="AY202" s="16" t="s">
        <v>147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6" t="s">
        <v>81</v>
      </c>
      <c r="BK202" s="143">
        <f>ROUND(I202*H202,2)</f>
        <v>0</v>
      </c>
      <c r="BL202" s="16" t="s">
        <v>154</v>
      </c>
      <c r="BM202" s="142" t="s">
        <v>685</v>
      </c>
    </row>
    <row r="203" spans="2:65" s="12" customFormat="1" ht="11.25">
      <c r="B203" s="144"/>
      <c r="D203" s="145" t="s">
        <v>156</v>
      </c>
      <c r="E203" s="146" t="s">
        <v>1</v>
      </c>
      <c r="F203" s="147" t="s">
        <v>686</v>
      </c>
      <c r="H203" s="148">
        <v>10</v>
      </c>
      <c r="I203" s="149"/>
      <c r="L203" s="144"/>
      <c r="M203" s="150"/>
      <c r="T203" s="151"/>
      <c r="AT203" s="146" t="s">
        <v>156</v>
      </c>
      <c r="AU203" s="146" t="s">
        <v>83</v>
      </c>
      <c r="AV203" s="12" t="s">
        <v>83</v>
      </c>
      <c r="AW203" s="12" t="s">
        <v>30</v>
      </c>
      <c r="AX203" s="12" t="s">
        <v>73</v>
      </c>
      <c r="AY203" s="146" t="s">
        <v>147</v>
      </c>
    </row>
    <row r="204" spans="2:65" s="13" customFormat="1" ht="11.25">
      <c r="B204" s="152"/>
      <c r="D204" s="145" t="s">
        <v>156</v>
      </c>
      <c r="E204" s="153" t="s">
        <v>1</v>
      </c>
      <c r="F204" s="154" t="s">
        <v>166</v>
      </c>
      <c r="H204" s="155">
        <v>10</v>
      </c>
      <c r="I204" s="156"/>
      <c r="L204" s="152"/>
      <c r="M204" s="157"/>
      <c r="T204" s="158"/>
      <c r="AT204" s="153" t="s">
        <v>156</v>
      </c>
      <c r="AU204" s="153" t="s">
        <v>83</v>
      </c>
      <c r="AV204" s="13" t="s">
        <v>154</v>
      </c>
      <c r="AW204" s="13" t="s">
        <v>30</v>
      </c>
      <c r="AX204" s="13" t="s">
        <v>81</v>
      </c>
      <c r="AY204" s="153" t="s">
        <v>147</v>
      </c>
    </row>
    <row r="205" spans="2:65" s="1" customFormat="1" ht="24.2" customHeight="1">
      <c r="B205" s="31"/>
      <c r="C205" s="165" t="s">
        <v>250</v>
      </c>
      <c r="D205" s="165" t="s">
        <v>223</v>
      </c>
      <c r="E205" s="166" t="s">
        <v>687</v>
      </c>
      <c r="F205" s="167" t="s">
        <v>688</v>
      </c>
      <c r="G205" s="168" t="s">
        <v>259</v>
      </c>
      <c r="H205" s="169">
        <v>10</v>
      </c>
      <c r="I205" s="170"/>
      <c r="J205" s="171">
        <f>ROUND(I205*H205,2)</f>
        <v>0</v>
      </c>
      <c r="K205" s="167" t="s">
        <v>1</v>
      </c>
      <c r="L205" s="172"/>
      <c r="M205" s="173" t="s">
        <v>1</v>
      </c>
      <c r="N205" s="174" t="s">
        <v>38</v>
      </c>
      <c r="P205" s="140">
        <f>O205*H205</f>
        <v>0</v>
      </c>
      <c r="Q205" s="140">
        <v>5.0000000000000001E-3</v>
      </c>
      <c r="R205" s="140">
        <f>Q205*H205</f>
        <v>0.05</v>
      </c>
      <c r="S205" s="140">
        <v>0</v>
      </c>
      <c r="T205" s="141">
        <f>S205*H205</f>
        <v>0</v>
      </c>
      <c r="AR205" s="142" t="s">
        <v>200</v>
      </c>
      <c r="AT205" s="142" t="s">
        <v>223</v>
      </c>
      <c r="AU205" s="142" t="s">
        <v>83</v>
      </c>
      <c r="AY205" s="16" t="s">
        <v>147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81</v>
      </c>
      <c r="BK205" s="143">
        <f>ROUND(I205*H205,2)</f>
        <v>0</v>
      </c>
      <c r="BL205" s="16" t="s">
        <v>154</v>
      </c>
      <c r="BM205" s="142" t="s">
        <v>689</v>
      </c>
    </row>
    <row r="206" spans="2:65" s="12" customFormat="1" ht="11.25">
      <c r="B206" s="144"/>
      <c r="D206" s="145" t="s">
        <v>156</v>
      </c>
      <c r="E206" s="146" t="s">
        <v>1</v>
      </c>
      <c r="F206" s="147" t="s">
        <v>690</v>
      </c>
      <c r="H206" s="148">
        <v>10</v>
      </c>
      <c r="I206" s="149"/>
      <c r="L206" s="144"/>
      <c r="M206" s="150"/>
      <c r="T206" s="151"/>
      <c r="AT206" s="146" t="s">
        <v>156</v>
      </c>
      <c r="AU206" s="146" t="s">
        <v>83</v>
      </c>
      <c r="AV206" s="12" t="s">
        <v>83</v>
      </c>
      <c r="AW206" s="12" t="s">
        <v>30</v>
      </c>
      <c r="AX206" s="12" t="s">
        <v>73</v>
      </c>
      <c r="AY206" s="146" t="s">
        <v>147</v>
      </c>
    </row>
    <row r="207" spans="2:65" s="13" customFormat="1" ht="11.25">
      <c r="B207" s="152"/>
      <c r="D207" s="145" t="s">
        <v>156</v>
      </c>
      <c r="E207" s="153" t="s">
        <v>1</v>
      </c>
      <c r="F207" s="154" t="s">
        <v>166</v>
      </c>
      <c r="H207" s="155">
        <v>10</v>
      </c>
      <c r="I207" s="156"/>
      <c r="L207" s="152"/>
      <c r="M207" s="157"/>
      <c r="T207" s="158"/>
      <c r="AT207" s="153" t="s">
        <v>156</v>
      </c>
      <c r="AU207" s="153" t="s">
        <v>83</v>
      </c>
      <c r="AV207" s="13" t="s">
        <v>154</v>
      </c>
      <c r="AW207" s="13" t="s">
        <v>30</v>
      </c>
      <c r="AX207" s="13" t="s">
        <v>81</v>
      </c>
      <c r="AY207" s="153" t="s">
        <v>147</v>
      </c>
    </row>
    <row r="208" spans="2:65" s="1" customFormat="1" ht="24.2" customHeight="1">
      <c r="B208" s="31"/>
      <c r="C208" s="131" t="s">
        <v>256</v>
      </c>
      <c r="D208" s="131" t="s">
        <v>149</v>
      </c>
      <c r="E208" s="132" t="s">
        <v>691</v>
      </c>
      <c r="F208" s="133" t="s">
        <v>692</v>
      </c>
      <c r="G208" s="134" t="s">
        <v>259</v>
      </c>
      <c r="H208" s="135">
        <v>10</v>
      </c>
      <c r="I208" s="136"/>
      <c r="J208" s="137">
        <f>ROUND(I208*H208,2)</f>
        <v>0</v>
      </c>
      <c r="K208" s="133" t="s">
        <v>153</v>
      </c>
      <c r="L208" s="31"/>
      <c r="M208" s="138" t="s">
        <v>1</v>
      </c>
      <c r="N208" s="139" t="s">
        <v>38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154</v>
      </c>
      <c r="AT208" s="142" t="s">
        <v>149</v>
      </c>
      <c r="AU208" s="142" t="s">
        <v>83</v>
      </c>
      <c r="AY208" s="16" t="s">
        <v>147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81</v>
      </c>
      <c r="BK208" s="143">
        <f>ROUND(I208*H208,2)</f>
        <v>0</v>
      </c>
      <c r="BL208" s="16" t="s">
        <v>154</v>
      </c>
      <c r="BM208" s="142" t="s">
        <v>693</v>
      </c>
    </row>
    <row r="209" spans="2:65" s="1" customFormat="1" ht="24.2" customHeight="1">
      <c r="B209" s="31"/>
      <c r="C209" s="165" t="s">
        <v>261</v>
      </c>
      <c r="D209" s="165" t="s">
        <v>223</v>
      </c>
      <c r="E209" s="166" t="s">
        <v>694</v>
      </c>
      <c r="F209" s="167" t="s">
        <v>695</v>
      </c>
      <c r="G209" s="168" t="s">
        <v>259</v>
      </c>
      <c r="H209" s="169">
        <v>10</v>
      </c>
      <c r="I209" s="170"/>
      <c r="J209" s="171">
        <f>ROUND(I209*H209,2)</f>
        <v>0</v>
      </c>
      <c r="K209" s="167" t="s">
        <v>1</v>
      </c>
      <c r="L209" s="172"/>
      <c r="M209" s="173" t="s">
        <v>1</v>
      </c>
      <c r="N209" s="174" t="s">
        <v>38</v>
      </c>
      <c r="P209" s="140">
        <f>O209*H209</f>
        <v>0</v>
      </c>
      <c r="Q209" s="140">
        <v>3.0000000000000001E-3</v>
      </c>
      <c r="R209" s="140">
        <f>Q209*H209</f>
        <v>0.03</v>
      </c>
      <c r="S209" s="140">
        <v>0</v>
      </c>
      <c r="T209" s="141">
        <f>S209*H209</f>
        <v>0</v>
      </c>
      <c r="AR209" s="142" t="s">
        <v>200</v>
      </c>
      <c r="AT209" s="142" t="s">
        <v>223</v>
      </c>
      <c r="AU209" s="142" t="s">
        <v>83</v>
      </c>
      <c r="AY209" s="16" t="s">
        <v>147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81</v>
      </c>
      <c r="BK209" s="143">
        <f>ROUND(I209*H209,2)</f>
        <v>0</v>
      </c>
      <c r="BL209" s="16" t="s">
        <v>154</v>
      </c>
      <c r="BM209" s="142" t="s">
        <v>696</v>
      </c>
    </row>
    <row r="210" spans="2:65" s="12" customFormat="1" ht="11.25">
      <c r="B210" s="144"/>
      <c r="D210" s="145" t="s">
        <v>156</v>
      </c>
      <c r="E210" s="146" t="s">
        <v>1</v>
      </c>
      <c r="F210" s="147" t="s">
        <v>697</v>
      </c>
      <c r="H210" s="148">
        <v>10</v>
      </c>
      <c r="I210" s="149"/>
      <c r="L210" s="144"/>
      <c r="M210" s="150"/>
      <c r="T210" s="151"/>
      <c r="AT210" s="146" t="s">
        <v>156</v>
      </c>
      <c r="AU210" s="146" t="s">
        <v>83</v>
      </c>
      <c r="AV210" s="12" t="s">
        <v>83</v>
      </c>
      <c r="AW210" s="12" t="s">
        <v>30</v>
      </c>
      <c r="AX210" s="12" t="s">
        <v>73</v>
      </c>
      <c r="AY210" s="146" t="s">
        <v>147</v>
      </c>
    </row>
    <row r="211" spans="2:65" s="13" customFormat="1" ht="11.25">
      <c r="B211" s="152"/>
      <c r="D211" s="145" t="s">
        <v>156</v>
      </c>
      <c r="E211" s="153" t="s">
        <v>1</v>
      </c>
      <c r="F211" s="154" t="s">
        <v>166</v>
      </c>
      <c r="H211" s="155">
        <v>10</v>
      </c>
      <c r="I211" s="156"/>
      <c r="L211" s="152"/>
      <c r="M211" s="157"/>
      <c r="T211" s="158"/>
      <c r="AT211" s="153" t="s">
        <v>156</v>
      </c>
      <c r="AU211" s="153" t="s">
        <v>83</v>
      </c>
      <c r="AV211" s="13" t="s">
        <v>154</v>
      </c>
      <c r="AW211" s="13" t="s">
        <v>30</v>
      </c>
      <c r="AX211" s="13" t="s">
        <v>81</v>
      </c>
      <c r="AY211" s="153" t="s">
        <v>147</v>
      </c>
    </row>
    <row r="212" spans="2:65" s="1" customFormat="1" ht="16.5" customHeight="1">
      <c r="B212" s="31"/>
      <c r="C212" s="131" t="s">
        <v>266</v>
      </c>
      <c r="D212" s="131" t="s">
        <v>149</v>
      </c>
      <c r="E212" s="132" t="s">
        <v>698</v>
      </c>
      <c r="F212" s="133" t="s">
        <v>699</v>
      </c>
      <c r="G212" s="134" t="s">
        <v>259</v>
      </c>
      <c r="H212" s="135">
        <v>10</v>
      </c>
      <c r="I212" s="136"/>
      <c r="J212" s="137">
        <f>ROUND(I212*H212,2)</f>
        <v>0</v>
      </c>
      <c r="K212" s="133" t="s">
        <v>153</v>
      </c>
      <c r="L212" s="31"/>
      <c r="M212" s="138" t="s">
        <v>1</v>
      </c>
      <c r="N212" s="139" t="s">
        <v>38</v>
      </c>
      <c r="P212" s="140">
        <f>O212*H212</f>
        <v>0</v>
      </c>
      <c r="Q212" s="140">
        <v>0.04</v>
      </c>
      <c r="R212" s="140">
        <f>Q212*H212</f>
        <v>0.4</v>
      </c>
      <c r="S212" s="140">
        <v>0</v>
      </c>
      <c r="T212" s="141">
        <f>S212*H212</f>
        <v>0</v>
      </c>
      <c r="AR212" s="142" t="s">
        <v>154</v>
      </c>
      <c r="AT212" s="142" t="s">
        <v>149</v>
      </c>
      <c r="AU212" s="142" t="s">
        <v>83</v>
      </c>
      <c r="AY212" s="16" t="s">
        <v>147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6" t="s">
        <v>81</v>
      </c>
      <c r="BK212" s="143">
        <f>ROUND(I212*H212,2)</f>
        <v>0</v>
      </c>
      <c r="BL212" s="16" t="s">
        <v>154</v>
      </c>
      <c r="BM212" s="142" t="s">
        <v>700</v>
      </c>
    </row>
    <row r="213" spans="2:65" s="1" customFormat="1" ht="16.5" customHeight="1">
      <c r="B213" s="31"/>
      <c r="C213" s="165" t="s">
        <v>271</v>
      </c>
      <c r="D213" s="165" t="s">
        <v>223</v>
      </c>
      <c r="E213" s="166" t="s">
        <v>701</v>
      </c>
      <c r="F213" s="167" t="s">
        <v>702</v>
      </c>
      <c r="G213" s="168" t="s">
        <v>259</v>
      </c>
      <c r="H213" s="169">
        <v>10</v>
      </c>
      <c r="I213" s="170"/>
      <c r="J213" s="171">
        <f>ROUND(I213*H213,2)</f>
        <v>0</v>
      </c>
      <c r="K213" s="167" t="s">
        <v>153</v>
      </c>
      <c r="L213" s="172"/>
      <c r="M213" s="173" t="s">
        <v>1</v>
      </c>
      <c r="N213" s="174" t="s">
        <v>38</v>
      </c>
      <c r="P213" s="140">
        <f>O213*H213</f>
        <v>0</v>
      </c>
      <c r="Q213" s="140">
        <v>9.1999999999999998E-3</v>
      </c>
      <c r="R213" s="140">
        <f>Q213*H213</f>
        <v>9.1999999999999998E-2</v>
      </c>
      <c r="S213" s="140">
        <v>0</v>
      </c>
      <c r="T213" s="141">
        <f>S213*H213</f>
        <v>0</v>
      </c>
      <c r="AR213" s="142" t="s">
        <v>200</v>
      </c>
      <c r="AT213" s="142" t="s">
        <v>223</v>
      </c>
      <c r="AU213" s="142" t="s">
        <v>83</v>
      </c>
      <c r="AY213" s="16" t="s">
        <v>147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6" t="s">
        <v>81</v>
      </c>
      <c r="BK213" s="143">
        <f>ROUND(I213*H213,2)</f>
        <v>0</v>
      </c>
      <c r="BL213" s="16" t="s">
        <v>154</v>
      </c>
      <c r="BM213" s="142" t="s">
        <v>703</v>
      </c>
    </row>
    <row r="214" spans="2:65" s="12" customFormat="1" ht="11.25">
      <c r="B214" s="144"/>
      <c r="D214" s="145" t="s">
        <v>156</v>
      </c>
      <c r="E214" s="146" t="s">
        <v>1</v>
      </c>
      <c r="F214" s="147" t="s">
        <v>704</v>
      </c>
      <c r="H214" s="148">
        <v>10</v>
      </c>
      <c r="I214" s="149"/>
      <c r="L214" s="144"/>
      <c r="M214" s="150"/>
      <c r="T214" s="151"/>
      <c r="AT214" s="146" t="s">
        <v>156</v>
      </c>
      <c r="AU214" s="146" t="s">
        <v>83</v>
      </c>
      <c r="AV214" s="12" t="s">
        <v>83</v>
      </c>
      <c r="AW214" s="12" t="s">
        <v>30</v>
      </c>
      <c r="AX214" s="12" t="s">
        <v>73</v>
      </c>
      <c r="AY214" s="146" t="s">
        <v>147</v>
      </c>
    </row>
    <row r="215" spans="2:65" s="13" customFormat="1" ht="11.25">
      <c r="B215" s="152"/>
      <c r="D215" s="145" t="s">
        <v>156</v>
      </c>
      <c r="E215" s="153" t="s">
        <v>1</v>
      </c>
      <c r="F215" s="154" t="s">
        <v>166</v>
      </c>
      <c r="H215" s="155">
        <v>10</v>
      </c>
      <c r="I215" s="156"/>
      <c r="L215" s="152"/>
      <c r="M215" s="157"/>
      <c r="T215" s="158"/>
      <c r="AT215" s="153" t="s">
        <v>156</v>
      </c>
      <c r="AU215" s="153" t="s">
        <v>83</v>
      </c>
      <c r="AV215" s="13" t="s">
        <v>154</v>
      </c>
      <c r="AW215" s="13" t="s">
        <v>30</v>
      </c>
      <c r="AX215" s="13" t="s">
        <v>81</v>
      </c>
      <c r="AY215" s="153" t="s">
        <v>147</v>
      </c>
    </row>
    <row r="216" spans="2:65" s="1" customFormat="1" ht="16.5" customHeight="1">
      <c r="B216" s="31"/>
      <c r="C216" s="131" t="s">
        <v>7</v>
      </c>
      <c r="D216" s="131" t="s">
        <v>149</v>
      </c>
      <c r="E216" s="132" t="s">
        <v>478</v>
      </c>
      <c r="F216" s="133" t="s">
        <v>479</v>
      </c>
      <c r="G216" s="134" t="s">
        <v>259</v>
      </c>
      <c r="H216" s="135">
        <v>10</v>
      </c>
      <c r="I216" s="136"/>
      <c r="J216" s="137">
        <f>ROUND(I216*H216,2)</f>
        <v>0</v>
      </c>
      <c r="K216" s="133" t="s">
        <v>153</v>
      </c>
      <c r="L216" s="31"/>
      <c r="M216" s="138" t="s">
        <v>1</v>
      </c>
      <c r="N216" s="139" t="s">
        <v>38</v>
      </c>
      <c r="P216" s="140">
        <f>O216*H216</f>
        <v>0</v>
      </c>
      <c r="Q216" s="140">
        <v>3.3E-4</v>
      </c>
      <c r="R216" s="140">
        <f>Q216*H216</f>
        <v>3.3E-3</v>
      </c>
      <c r="S216" s="140">
        <v>0</v>
      </c>
      <c r="T216" s="141">
        <f>S216*H216</f>
        <v>0</v>
      </c>
      <c r="AR216" s="142" t="s">
        <v>154</v>
      </c>
      <c r="AT216" s="142" t="s">
        <v>149</v>
      </c>
      <c r="AU216" s="142" t="s">
        <v>83</v>
      </c>
      <c r="AY216" s="16" t="s">
        <v>147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81</v>
      </c>
      <c r="BK216" s="143">
        <f>ROUND(I216*H216,2)</f>
        <v>0</v>
      </c>
      <c r="BL216" s="16" t="s">
        <v>154</v>
      </c>
      <c r="BM216" s="142" t="s">
        <v>705</v>
      </c>
    </row>
    <row r="217" spans="2:65" s="12" customFormat="1" ht="11.25">
      <c r="B217" s="144"/>
      <c r="D217" s="145" t="s">
        <v>156</v>
      </c>
      <c r="E217" s="146" t="s">
        <v>1</v>
      </c>
      <c r="F217" s="147" t="s">
        <v>706</v>
      </c>
      <c r="H217" s="148">
        <v>10</v>
      </c>
      <c r="I217" s="149"/>
      <c r="L217" s="144"/>
      <c r="M217" s="150"/>
      <c r="T217" s="151"/>
      <c r="AT217" s="146" t="s">
        <v>156</v>
      </c>
      <c r="AU217" s="146" t="s">
        <v>83</v>
      </c>
      <c r="AV217" s="12" t="s">
        <v>83</v>
      </c>
      <c r="AW217" s="12" t="s">
        <v>30</v>
      </c>
      <c r="AX217" s="12" t="s">
        <v>73</v>
      </c>
      <c r="AY217" s="146" t="s">
        <v>147</v>
      </c>
    </row>
    <row r="218" spans="2:65" s="13" customFormat="1" ht="11.25">
      <c r="B218" s="152"/>
      <c r="D218" s="145" t="s">
        <v>156</v>
      </c>
      <c r="E218" s="153" t="s">
        <v>1</v>
      </c>
      <c r="F218" s="154" t="s">
        <v>166</v>
      </c>
      <c r="H218" s="155">
        <v>10</v>
      </c>
      <c r="I218" s="156"/>
      <c r="L218" s="152"/>
      <c r="M218" s="157"/>
      <c r="T218" s="158"/>
      <c r="AT218" s="153" t="s">
        <v>156</v>
      </c>
      <c r="AU218" s="153" t="s">
        <v>83</v>
      </c>
      <c r="AV218" s="13" t="s">
        <v>154</v>
      </c>
      <c r="AW218" s="13" t="s">
        <v>30</v>
      </c>
      <c r="AX218" s="13" t="s">
        <v>81</v>
      </c>
      <c r="AY218" s="153" t="s">
        <v>147</v>
      </c>
    </row>
    <row r="219" spans="2:65" s="1" customFormat="1" ht="24.2" customHeight="1">
      <c r="B219" s="31"/>
      <c r="C219" s="131" t="s">
        <v>280</v>
      </c>
      <c r="D219" s="131" t="s">
        <v>149</v>
      </c>
      <c r="E219" s="132" t="s">
        <v>489</v>
      </c>
      <c r="F219" s="133" t="s">
        <v>490</v>
      </c>
      <c r="G219" s="134" t="s">
        <v>152</v>
      </c>
      <c r="H219" s="135">
        <v>42.8</v>
      </c>
      <c r="I219" s="136"/>
      <c r="J219" s="137">
        <f>ROUND(I219*H219,2)</f>
        <v>0</v>
      </c>
      <c r="K219" s="133" t="s">
        <v>153</v>
      </c>
      <c r="L219" s="31"/>
      <c r="M219" s="138" t="s">
        <v>1</v>
      </c>
      <c r="N219" s="139" t="s">
        <v>38</v>
      </c>
      <c r="P219" s="140">
        <f>O219*H219</f>
        <v>0</v>
      </c>
      <c r="Q219" s="140">
        <v>6.9999999999999994E-5</v>
      </c>
      <c r="R219" s="140">
        <f>Q219*H219</f>
        <v>2.9959999999999995E-3</v>
      </c>
      <c r="S219" s="140">
        <v>0</v>
      </c>
      <c r="T219" s="141">
        <f>S219*H219</f>
        <v>0</v>
      </c>
      <c r="AR219" s="142" t="s">
        <v>154</v>
      </c>
      <c r="AT219" s="142" t="s">
        <v>149</v>
      </c>
      <c r="AU219" s="142" t="s">
        <v>83</v>
      </c>
      <c r="AY219" s="16" t="s">
        <v>147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154</v>
      </c>
      <c r="BM219" s="142" t="s">
        <v>707</v>
      </c>
    </row>
    <row r="220" spans="2:65" s="12" customFormat="1" ht="11.25">
      <c r="B220" s="144"/>
      <c r="D220" s="145" t="s">
        <v>156</v>
      </c>
      <c r="E220" s="146" t="s">
        <v>1</v>
      </c>
      <c r="F220" s="147" t="s">
        <v>708</v>
      </c>
      <c r="H220" s="148">
        <v>42.8</v>
      </c>
      <c r="I220" s="149"/>
      <c r="L220" s="144"/>
      <c r="M220" s="150"/>
      <c r="T220" s="151"/>
      <c r="AT220" s="146" t="s">
        <v>156</v>
      </c>
      <c r="AU220" s="146" t="s">
        <v>83</v>
      </c>
      <c r="AV220" s="12" t="s">
        <v>83</v>
      </c>
      <c r="AW220" s="12" t="s">
        <v>30</v>
      </c>
      <c r="AX220" s="12" t="s">
        <v>73</v>
      </c>
      <c r="AY220" s="146" t="s">
        <v>147</v>
      </c>
    </row>
    <row r="221" spans="2:65" s="13" customFormat="1" ht="11.25">
      <c r="B221" s="152"/>
      <c r="D221" s="145" t="s">
        <v>156</v>
      </c>
      <c r="E221" s="153" t="s">
        <v>1</v>
      </c>
      <c r="F221" s="154" t="s">
        <v>166</v>
      </c>
      <c r="H221" s="155">
        <v>42.8</v>
      </c>
      <c r="I221" s="156"/>
      <c r="L221" s="152"/>
      <c r="M221" s="157"/>
      <c r="T221" s="158"/>
      <c r="AT221" s="153" t="s">
        <v>156</v>
      </c>
      <c r="AU221" s="153" t="s">
        <v>83</v>
      </c>
      <c r="AV221" s="13" t="s">
        <v>154</v>
      </c>
      <c r="AW221" s="13" t="s">
        <v>30</v>
      </c>
      <c r="AX221" s="13" t="s">
        <v>81</v>
      </c>
      <c r="AY221" s="153" t="s">
        <v>147</v>
      </c>
    </row>
    <row r="222" spans="2:65" s="11" customFormat="1" ht="22.9" customHeight="1">
      <c r="B222" s="119"/>
      <c r="D222" s="120" t="s">
        <v>72</v>
      </c>
      <c r="E222" s="129" t="s">
        <v>709</v>
      </c>
      <c r="F222" s="129" t="s">
        <v>710</v>
      </c>
      <c r="I222" s="122"/>
      <c r="J222" s="130">
        <f>BK222</f>
        <v>0</v>
      </c>
      <c r="L222" s="119"/>
      <c r="M222" s="124"/>
      <c r="P222" s="125">
        <f>SUM(P223:P230)</f>
        <v>0</v>
      </c>
      <c r="R222" s="125">
        <f>SUM(R223:R230)</f>
        <v>1.2455999999999998E-2</v>
      </c>
      <c r="T222" s="126">
        <f>SUM(T223:T230)</f>
        <v>0</v>
      </c>
      <c r="AR222" s="120" t="s">
        <v>81</v>
      </c>
      <c r="AT222" s="127" t="s">
        <v>72</v>
      </c>
      <c r="AU222" s="127" t="s">
        <v>81</v>
      </c>
      <c r="AY222" s="120" t="s">
        <v>147</v>
      </c>
      <c r="BK222" s="128">
        <f>SUM(BK223:BK230)</f>
        <v>0</v>
      </c>
    </row>
    <row r="223" spans="2:65" s="1" customFormat="1" ht="24.2" customHeight="1">
      <c r="B223" s="31"/>
      <c r="C223" s="131" t="s">
        <v>285</v>
      </c>
      <c r="D223" s="131" t="s">
        <v>149</v>
      </c>
      <c r="E223" s="132" t="s">
        <v>711</v>
      </c>
      <c r="F223" s="133" t="s">
        <v>712</v>
      </c>
      <c r="G223" s="134" t="s">
        <v>152</v>
      </c>
      <c r="H223" s="135">
        <v>42.8</v>
      </c>
      <c r="I223" s="136"/>
      <c r="J223" s="137">
        <f>ROUND(I223*H223,2)</f>
        <v>0</v>
      </c>
      <c r="K223" s="133" t="s">
        <v>153</v>
      </c>
      <c r="L223" s="31"/>
      <c r="M223" s="138" t="s">
        <v>1</v>
      </c>
      <c r="N223" s="139" t="s">
        <v>38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154</v>
      </c>
      <c r="AT223" s="142" t="s">
        <v>149</v>
      </c>
      <c r="AU223" s="142" t="s">
        <v>83</v>
      </c>
      <c r="AY223" s="16" t="s">
        <v>147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6" t="s">
        <v>81</v>
      </c>
      <c r="BK223" s="143">
        <f>ROUND(I223*H223,2)</f>
        <v>0</v>
      </c>
      <c r="BL223" s="16" t="s">
        <v>154</v>
      </c>
      <c r="BM223" s="142" t="s">
        <v>713</v>
      </c>
    </row>
    <row r="224" spans="2:65" s="1" customFormat="1" ht="24.2" customHeight="1">
      <c r="B224" s="31"/>
      <c r="C224" s="165" t="s">
        <v>290</v>
      </c>
      <c r="D224" s="165" t="s">
        <v>223</v>
      </c>
      <c r="E224" s="166" t="s">
        <v>714</v>
      </c>
      <c r="F224" s="167" t="s">
        <v>715</v>
      </c>
      <c r="G224" s="168" t="s">
        <v>152</v>
      </c>
      <c r="H224" s="169">
        <v>42.8</v>
      </c>
      <c r="I224" s="170"/>
      <c r="J224" s="171">
        <f>ROUND(I224*H224,2)</f>
        <v>0</v>
      </c>
      <c r="K224" s="167" t="s">
        <v>153</v>
      </c>
      <c r="L224" s="172"/>
      <c r="M224" s="173" t="s">
        <v>1</v>
      </c>
      <c r="N224" s="174" t="s">
        <v>38</v>
      </c>
      <c r="P224" s="140">
        <f>O224*H224</f>
        <v>0</v>
      </c>
      <c r="Q224" s="140">
        <v>2.7E-4</v>
      </c>
      <c r="R224" s="140">
        <f>Q224*H224</f>
        <v>1.1555999999999999E-2</v>
      </c>
      <c r="S224" s="140">
        <v>0</v>
      </c>
      <c r="T224" s="141">
        <f>S224*H224</f>
        <v>0</v>
      </c>
      <c r="AR224" s="142" t="s">
        <v>200</v>
      </c>
      <c r="AT224" s="142" t="s">
        <v>223</v>
      </c>
      <c r="AU224" s="142" t="s">
        <v>83</v>
      </c>
      <c r="AY224" s="16" t="s">
        <v>147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6" t="s">
        <v>81</v>
      </c>
      <c r="BK224" s="143">
        <f>ROUND(I224*H224,2)</f>
        <v>0</v>
      </c>
      <c r="BL224" s="16" t="s">
        <v>154</v>
      </c>
      <c r="BM224" s="142" t="s">
        <v>716</v>
      </c>
    </row>
    <row r="225" spans="2:65" s="12" customFormat="1" ht="11.25">
      <c r="B225" s="144"/>
      <c r="D225" s="145" t="s">
        <v>156</v>
      </c>
      <c r="E225" s="146" t="s">
        <v>1</v>
      </c>
      <c r="F225" s="147" t="s">
        <v>717</v>
      </c>
      <c r="H225" s="148">
        <v>42.8</v>
      </c>
      <c r="I225" s="149"/>
      <c r="L225" s="144"/>
      <c r="M225" s="150"/>
      <c r="T225" s="151"/>
      <c r="AT225" s="146" t="s">
        <v>156</v>
      </c>
      <c r="AU225" s="146" t="s">
        <v>83</v>
      </c>
      <c r="AV225" s="12" t="s">
        <v>83</v>
      </c>
      <c r="AW225" s="12" t="s">
        <v>30</v>
      </c>
      <c r="AX225" s="12" t="s">
        <v>73</v>
      </c>
      <c r="AY225" s="146" t="s">
        <v>147</v>
      </c>
    </row>
    <row r="226" spans="2:65" s="13" customFormat="1" ht="11.25">
      <c r="B226" s="152"/>
      <c r="D226" s="145" t="s">
        <v>156</v>
      </c>
      <c r="E226" s="153" t="s">
        <v>1</v>
      </c>
      <c r="F226" s="154" t="s">
        <v>166</v>
      </c>
      <c r="H226" s="155">
        <v>42.8</v>
      </c>
      <c r="I226" s="156"/>
      <c r="L226" s="152"/>
      <c r="M226" s="157"/>
      <c r="T226" s="158"/>
      <c r="AT226" s="153" t="s">
        <v>156</v>
      </c>
      <c r="AU226" s="153" t="s">
        <v>83</v>
      </c>
      <c r="AV226" s="13" t="s">
        <v>154</v>
      </c>
      <c r="AW226" s="13" t="s">
        <v>30</v>
      </c>
      <c r="AX226" s="13" t="s">
        <v>81</v>
      </c>
      <c r="AY226" s="153" t="s">
        <v>147</v>
      </c>
    </row>
    <row r="227" spans="2:65" s="1" customFormat="1" ht="24.2" customHeight="1">
      <c r="B227" s="31"/>
      <c r="C227" s="131" t="s">
        <v>294</v>
      </c>
      <c r="D227" s="131" t="s">
        <v>149</v>
      </c>
      <c r="E227" s="132" t="s">
        <v>718</v>
      </c>
      <c r="F227" s="133" t="s">
        <v>719</v>
      </c>
      <c r="G227" s="134" t="s">
        <v>259</v>
      </c>
      <c r="H227" s="135">
        <v>10</v>
      </c>
      <c r="I227" s="136"/>
      <c r="J227" s="137">
        <f>ROUND(I227*H227,2)</f>
        <v>0</v>
      </c>
      <c r="K227" s="133" t="s">
        <v>1</v>
      </c>
      <c r="L227" s="31"/>
      <c r="M227" s="138" t="s">
        <v>1</v>
      </c>
      <c r="N227" s="139" t="s">
        <v>38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154</v>
      </c>
      <c r="AT227" s="142" t="s">
        <v>149</v>
      </c>
      <c r="AU227" s="142" t="s">
        <v>83</v>
      </c>
      <c r="AY227" s="16" t="s">
        <v>147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6" t="s">
        <v>81</v>
      </c>
      <c r="BK227" s="143">
        <f>ROUND(I227*H227,2)</f>
        <v>0</v>
      </c>
      <c r="BL227" s="16" t="s">
        <v>154</v>
      </c>
      <c r="BM227" s="142" t="s">
        <v>720</v>
      </c>
    </row>
    <row r="228" spans="2:65" s="1" customFormat="1" ht="24.2" customHeight="1">
      <c r="B228" s="31"/>
      <c r="C228" s="165" t="s">
        <v>299</v>
      </c>
      <c r="D228" s="165" t="s">
        <v>223</v>
      </c>
      <c r="E228" s="166" t="s">
        <v>721</v>
      </c>
      <c r="F228" s="167" t="s">
        <v>722</v>
      </c>
      <c r="G228" s="168" t="s">
        <v>259</v>
      </c>
      <c r="H228" s="169">
        <v>10</v>
      </c>
      <c r="I228" s="170"/>
      <c r="J228" s="171">
        <f>ROUND(I228*H228,2)</f>
        <v>0</v>
      </c>
      <c r="K228" s="167" t="s">
        <v>1</v>
      </c>
      <c r="L228" s="172"/>
      <c r="M228" s="173" t="s">
        <v>1</v>
      </c>
      <c r="N228" s="174" t="s">
        <v>38</v>
      </c>
      <c r="P228" s="140">
        <f>O228*H228</f>
        <v>0</v>
      </c>
      <c r="Q228" s="140">
        <v>9.0000000000000006E-5</v>
      </c>
      <c r="R228" s="140">
        <f>Q228*H228</f>
        <v>9.0000000000000008E-4</v>
      </c>
      <c r="S228" s="140">
        <v>0</v>
      </c>
      <c r="T228" s="141">
        <f>S228*H228</f>
        <v>0</v>
      </c>
      <c r="AR228" s="142" t="s">
        <v>200</v>
      </c>
      <c r="AT228" s="142" t="s">
        <v>223</v>
      </c>
      <c r="AU228" s="142" t="s">
        <v>83</v>
      </c>
      <c r="AY228" s="16" t="s">
        <v>147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6" t="s">
        <v>81</v>
      </c>
      <c r="BK228" s="143">
        <f>ROUND(I228*H228,2)</f>
        <v>0</v>
      </c>
      <c r="BL228" s="16" t="s">
        <v>154</v>
      </c>
      <c r="BM228" s="142" t="s">
        <v>723</v>
      </c>
    </row>
    <row r="229" spans="2:65" s="12" customFormat="1" ht="11.25">
      <c r="B229" s="144"/>
      <c r="D229" s="145" t="s">
        <v>156</v>
      </c>
      <c r="E229" s="146" t="s">
        <v>1</v>
      </c>
      <c r="F229" s="147" t="s">
        <v>724</v>
      </c>
      <c r="H229" s="148">
        <v>10</v>
      </c>
      <c r="I229" s="149"/>
      <c r="L229" s="144"/>
      <c r="M229" s="150"/>
      <c r="T229" s="151"/>
      <c r="AT229" s="146" t="s">
        <v>156</v>
      </c>
      <c r="AU229" s="146" t="s">
        <v>83</v>
      </c>
      <c r="AV229" s="12" t="s">
        <v>83</v>
      </c>
      <c r="AW229" s="12" t="s">
        <v>30</v>
      </c>
      <c r="AX229" s="12" t="s">
        <v>73</v>
      </c>
      <c r="AY229" s="146" t="s">
        <v>147</v>
      </c>
    </row>
    <row r="230" spans="2:65" s="13" customFormat="1" ht="11.25">
      <c r="B230" s="152"/>
      <c r="D230" s="145" t="s">
        <v>156</v>
      </c>
      <c r="E230" s="153" t="s">
        <v>1</v>
      </c>
      <c r="F230" s="154" t="s">
        <v>166</v>
      </c>
      <c r="H230" s="155">
        <v>10</v>
      </c>
      <c r="I230" s="156"/>
      <c r="L230" s="152"/>
      <c r="M230" s="157"/>
      <c r="T230" s="158"/>
      <c r="AT230" s="153" t="s">
        <v>156</v>
      </c>
      <c r="AU230" s="153" t="s">
        <v>83</v>
      </c>
      <c r="AV230" s="13" t="s">
        <v>154</v>
      </c>
      <c r="AW230" s="13" t="s">
        <v>30</v>
      </c>
      <c r="AX230" s="13" t="s">
        <v>81</v>
      </c>
      <c r="AY230" s="153" t="s">
        <v>147</v>
      </c>
    </row>
    <row r="231" spans="2:65" s="11" customFormat="1" ht="22.9" customHeight="1">
      <c r="B231" s="119"/>
      <c r="D231" s="120" t="s">
        <v>72</v>
      </c>
      <c r="E231" s="129" t="s">
        <v>525</v>
      </c>
      <c r="F231" s="129" t="s">
        <v>526</v>
      </c>
      <c r="I231" s="122"/>
      <c r="J231" s="130">
        <f>BK231</f>
        <v>0</v>
      </c>
      <c r="L231" s="119"/>
      <c r="M231" s="124"/>
      <c r="P231" s="125">
        <f>P232</f>
        <v>0</v>
      </c>
      <c r="R231" s="125">
        <f>R232</f>
        <v>0</v>
      </c>
      <c r="T231" s="126">
        <f>T232</f>
        <v>0</v>
      </c>
      <c r="AR231" s="120" t="s">
        <v>81</v>
      </c>
      <c r="AT231" s="127" t="s">
        <v>72</v>
      </c>
      <c r="AU231" s="127" t="s">
        <v>81</v>
      </c>
      <c r="AY231" s="120" t="s">
        <v>147</v>
      </c>
      <c r="BK231" s="128">
        <f>BK232</f>
        <v>0</v>
      </c>
    </row>
    <row r="232" spans="2:65" s="1" customFormat="1" ht="24.2" customHeight="1">
      <c r="B232" s="31"/>
      <c r="C232" s="131" t="s">
        <v>303</v>
      </c>
      <c r="D232" s="131" t="s">
        <v>149</v>
      </c>
      <c r="E232" s="132" t="s">
        <v>528</v>
      </c>
      <c r="F232" s="133" t="s">
        <v>529</v>
      </c>
      <c r="G232" s="134" t="s">
        <v>212</v>
      </c>
      <c r="H232" s="135">
        <v>1.538</v>
      </c>
      <c r="I232" s="136"/>
      <c r="J232" s="137">
        <f>ROUND(I232*H232,2)</f>
        <v>0</v>
      </c>
      <c r="K232" s="133" t="s">
        <v>153</v>
      </c>
      <c r="L232" s="31"/>
      <c r="M232" s="175" t="s">
        <v>1</v>
      </c>
      <c r="N232" s="176" t="s">
        <v>38</v>
      </c>
      <c r="O232" s="177"/>
      <c r="P232" s="178">
        <f>O232*H232</f>
        <v>0</v>
      </c>
      <c r="Q232" s="178">
        <v>0</v>
      </c>
      <c r="R232" s="178">
        <f>Q232*H232</f>
        <v>0</v>
      </c>
      <c r="S232" s="178">
        <v>0</v>
      </c>
      <c r="T232" s="179">
        <f>S232*H232</f>
        <v>0</v>
      </c>
      <c r="AR232" s="142" t="s">
        <v>154</v>
      </c>
      <c r="AT232" s="142" t="s">
        <v>149</v>
      </c>
      <c r="AU232" s="142" t="s">
        <v>83</v>
      </c>
      <c r="AY232" s="16" t="s">
        <v>147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6" t="s">
        <v>81</v>
      </c>
      <c r="BK232" s="143">
        <f>ROUND(I232*H232,2)</f>
        <v>0</v>
      </c>
      <c r="BL232" s="16" t="s">
        <v>154</v>
      </c>
      <c r="BM232" s="142" t="s">
        <v>725</v>
      </c>
    </row>
    <row r="233" spans="2:65" s="1" customFormat="1" ht="6.95" customHeight="1">
      <c r="B233" s="43"/>
      <c r="C233" s="44"/>
      <c r="D233" s="44"/>
      <c r="E233" s="44"/>
      <c r="F233" s="44"/>
      <c r="G233" s="44"/>
      <c r="H233" s="44"/>
      <c r="I233" s="44"/>
      <c r="J233" s="44"/>
      <c r="K233" s="44"/>
      <c r="L233" s="31"/>
    </row>
  </sheetData>
  <sheetProtection algorithmName="SHA-512" hashValue="+UL/v2KesyYR6GtvfxiyTwT446+5k3kUvYThqszwnbwQOr2CxSKHedY2lxDAzl9sQy6q1nwuuKhOMN4+wa91jQ==" saltValue="SxBYfBAT3ltKuNZmFyrMtBnCruVHRByptDzndi7N1UFSylTJZ300Xp0NIHfg451onrPWGKhST8K2bUAcl+EccQ==" spinCount="100000" sheet="1" objects="1" scenarios="1" formatColumns="0" formatRows="0" autoFilter="0"/>
  <autoFilter ref="C121:K232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726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ROUND((SUM(BE122:BE215)),  2)</f>
        <v>0</v>
      </c>
      <c r="I33" s="91">
        <v>0.21</v>
      </c>
      <c r="J33" s="90">
        <f>ROUND(((SUM(BE122:BE215))*I33),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ROUND((SUM(BF122:BF215)),  2)</f>
        <v>0</v>
      </c>
      <c r="I34" s="91">
        <v>0.12</v>
      </c>
      <c r="J34" s="90">
        <f>ROUND(((SUM(BF122:BF215))*I34),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ROUND((SUM(BG122:BG215)),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ROUND((SUM(BH122:BH215)),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ROUND((SUM(BI122:BI215)),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02.2 - Oprava MK po překopech vodovodních přípojek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J122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532</v>
      </c>
      <c r="E99" s="109"/>
      <c r="F99" s="109"/>
      <c r="G99" s="109"/>
      <c r="H99" s="109"/>
      <c r="I99" s="109"/>
      <c r="J99" s="110">
        <f>J145</f>
        <v>0</v>
      </c>
      <c r="L99" s="107"/>
    </row>
    <row r="100" spans="2:12" s="9" customFormat="1" ht="19.899999999999999" customHeight="1">
      <c r="B100" s="107"/>
      <c r="D100" s="108" t="s">
        <v>533</v>
      </c>
      <c r="E100" s="109"/>
      <c r="F100" s="109"/>
      <c r="G100" s="109"/>
      <c r="H100" s="109"/>
      <c r="I100" s="109"/>
      <c r="J100" s="110">
        <f>J179</f>
        <v>0</v>
      </c>
      <c r="L100" s="107"/>
    </row>
    <row r="101" spans="2:12" s="9" customFormat="1" ht="19.899999999999999" customHeight="1">
      <c r="B101" s="107"/>
      <c r="D101" s="108" t="s">
        <v>130</v>
      </c>
      <c r="E101" s="109"/>
      <c r="F101" s="109"/>
      <c r="G101" s="109"/>
      <c r="H101" s="109"/>
      <c r="I101" s="109"/>
      <c r="J101" s="110">
        <f>J189</f>
        <v>0</v>
      </c>
      <c r="L101" s="107"/>
    </row>
    <row r="102" spans="2:12" s="9" customFormat="1" ht="19.899999999999999" customHeight="1">
      <c r="B102" s="107"/>
      <c r="D102" s="108" t="s">
        <v>131</v>
      </c>
      <c r="E102" s="109"/>
      <c r="F102" s="109"/>
      <c r="G102" s="109"/>
      <c r="H102" s="109"/>
      <c r="I102" s="109"/>
      <c r="J102" s="110">
        <f>J214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132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1" t="str">
        <f>E7</f>
        <v>Tábor, Mostecká - Rekonstrukce vodovodu a kanalizace</v>
      </c>
      <c r="F112" s="222"/>
      <c r="G112" s="222"/>
      <c r="H112" s="222"/>
      <c r="L112" s="31"/>
    </row>
    <row r="113" spans="2:65" s="1" customFormat="1" ht="12" customHeight="1">
      <c r="B113" s="31"/>
      <c r="C113" s="26" t="s">
        <v>118</v>
      </c>
      <c r="L113" s="31"/>
    </row>
    <row r="114" spans="2:65" s="1" customFormat="1" ht="16.5" customHeight="1">
      <c r="B114" s="31"/>
      <c r="E114" s="187" t="str">
        <f>E9</f>
        <v>SO 02.2 - Oprava MK po překopech vodovodních přípojek</v>
      </c>
      <c r="F114" s="223"/>
      <c r="G114" s="223"/>
      <c r="H114" s="22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2. 11. 2024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133</v>
      </c>
      <c r="D121" s="113" t="s">
        <v>58</v>
      </c>
      <c r="E121" s="113" t="s">
        <v>54</v>
      </c>
      <c r="F121" s="113" t="s">
        <v>55</v>
      </c>
      <c r="G121" s="113" t="s">
        <v>134</v>
      </c>
      <c r="H121" s="113" t="s">
        <v>135</v>
      </c>
      <c r="I121" s="113" t="s">
        <v>136</v>
      </c>
      <c r="J121" s="113" t="s">
        <v>122</v>
      </c>
      <c r="K121" s="114" t="s">
        <v>137</v>
      </c>
      <c r="L121" s="111"/>
      <c r="M121" s="58" t="s">
        <v>1</v>
      </c>
      <c r="N121" s="59" t="s">
        <v>37</v>
      </c>
      <c r="O121" s="59" t="s">
        <v>138</v>
      </c>
      <c r="P121" s="59" t="s">
        <v>139</v>
      </c>
      <c r="Q121" s="59" t="s">
        <v>140</v>
      </c>
      <c r="R121" s="59" t="s">
        <v>141</v>
      </c>
      <c r="S121" s="59" t="s">
        <v>142</v>
      </c>
      <c r="T121" s="60" t="s">
        <v>143</v>
      </c>
    </row>
    <row r="122" spans="2:65" s="1" customFormat="1" ht="22.9" customHeight="1">
      <c r="B122" s="31"/>
      <c r="C122" s="63" t="s">
        <v>144</v>
      </c>
      <c r="J122" s="115">
        <f>BK122</f>
        <v>0</v>
      </c>
      <c r="L122" s="31"/>
      <c r="M122" s="61"/>
      <c r="N122" s="52"/>
      <c r="O122" s="52"/>
      <c r="P122" s="116">
        <f>P123</f>
        <v>0</v>
      </c>
      <c r="Q122" s="52"/>
      <c r="R122" s="116">
        <f>R123</f>
        <v>4.7021168000000007</v>
      </c>
      <c r="S122" s="52"/>
      <c r="T122" s="117">
        <f>T123</f>
        <v>8.6656099999999991</v>
      </c>
      <c r="AT122" s="16" t="s">
        <v>72</v>
      </c>
      <c r="AU122" s="16" t="s">
        <v>124</v>
      </c>
      <c r="BK122" s="118">
        <f>BK123</f>
        <v>0</v>
      </c>
    </row>
    <row r="123" spans="2:65" s="11" customFormat="1" ht="25.9" customHeight="1">
      <c r="B123" s="119"/>
      <c r="D123" s="120" t="s">
        <v>72</v>
      </c>
      <c r="E123" s="121" t="s">
        <v>145</v>
      </c>
      <c r="F123" s="121" t="s">
        <v>146</v>
      </c>
      <c r="I123" s="122"/>
      <c r="J123" s="123">
        <f>BK123</f>
        <v>0</v>
      </c>
      <c r="L123" s="119"/>
      <c r="M123" s="124"/>
      <c r="P123" s="125">
        <f>P124+P145+P179+P189+P214</f>
        <v>0</v>
      </c>
      <c r="R123" s="125">
        <f>R124+R145+R179+R189+R214</f>
        <v>4.7021168000000007</v>
      </c>
      <c r="T123" s="126">
        <f>T124+T145+T179+T189+T214</f>
        <v>8.6656099999999991</v>
      </c>
      <c r="AR123" s="120" t="s">
        <v>81</v>
      </c>
      <c r="AT123" s="127" t="s">
        <v>72</v>
      </c>
      <c r="AU123" s="127" t="s">
        <v>73</v>
      </c>
      <c r="AY123" s="120" t="s">
        <v>147</v>
      </c>
      <c r="BK123" s="128">
        <f>BK124+BK145+BK179+BK189+BK214</f>
        <v>0</v>
      </c>
    </row>
    <row r="124" spans="2:65" s="11" customFormat="1" ht="22.9" customHeight="1">
      <c r="B124" s="119"/>
      <c r="D124" s="120" t="s">
        <v>72</v>
      </c>
      <c r="E124" s="129" t="s">
        <v>81</v>
      </c>
      <c r="F124" s="129" t="s">
        <v>148</v>
      </c>
      <c r="I124" s="122"/>
      <c r="J124" s="130">
        <f>BK124</f>
        <v>0</v>
      </c>
      <c r="L124" s="119"/>
      <c r="M124" s="124"/>
      <c r="P124" s="125">
        <f>SUM(P125:P144)</f>
        <v>0</v>
      </c>
      <c r="R124" s="125">
        <f>SUM(R125:R144)</f>
        <v>0</v>
      </c>
      <c r="T124" s="126">
        <f>SUM(T125:T144)</f>
        <v>8.6656099999999991</v>
      </c>
      <c r="AR124" s="120" t="s">
        <v>81</v>
      </c>
      <c r="AT124" s="127" t="s">
        <v>72</v>
      </c>
      <c r="AU124" s="127" t="s">
        <v>81</v>
      </c>
      <c r="AY124" s="120" t="s">
        <v>147</v>
      </c>
      <c r="BK124" s="128">
        <f>SUM(BK125:BK144)</f>
        <v>0</v>
      </c>
    </row>
    <row r="125" spans="2:65" s="1" customFormat="1" ht="24.2" customHeight="1">
      <c r="B125" s="31"/>
      <c r="C125" s="131" t="s">
        <v>81</v>
      </c>
      <c r="D125" s="131" t="s">
        <v>149</v>
      </c>
      <c r="E125" s="132" t="s">
        <v>727</v>
      </c>
      <c r="F125" s="133" t="s">
        <v>728</v>
      </c>
      <c r="G125" s="134" t="s">
        <v>187</v>
      </c>
      <c r="H125" s="135">
        <v>9.09</v>
      </c>
      <c r="I125" s="136"/>
      <c r="J125" s="137">
        <f>ROUND(I125*H125,2)</f>
        <v>0</v>
      </c>
      <c r="K125" s="133" t="s">
        <v>153</v>
      </c>
      <c r="L125" s="31"/>
      <c r="M125" s="138" t="s">
        <v>1</v>
      </c>
      <c r="N125" s="139" t="s">
        <v>38</v>
      </c>
      <c r="P125" s="140">
        <f>O125*H125</f>
        <v>0</v>
      </c>
      <c r="Q125" s="140">
        <v>0</v>
      </c>
      <c r="R125" s="140">
        <f>Q125*H125</f>
        <v>0</v>
      </c>
      <c r="S125" s="140">
        <v>0.32</v>
      </c>
      <c r="T125" s="141">
        <f>S125*H125</f>
        <v>2.9087999999999998</v>
      </c>
      <c r="AR125" s="142" t="s">
        <v>154</v>
      </c>
      <c r="AT125" s="142" t="s">
        <v>149</v>
      </c>
      <c r="AU125" s="142" t="s">
        <v>83</v>
      </c>
      <c r="AY125" s="16" t="s">
        <v>147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81</v>
      </c>
      <c r="BK125" s="143">
        <f>ROUND(I125*H125,2)</f>
        <v>0</v>
      </c>
      <c r="BL125" s="16" t="s">
        <v>154</v>
      </c>
      <c r="BM125" s="142" t="s">
        <v>729</v>
      </c>
    </row>
    <row r="126" spans="2:65" s="12" customFormat="1" ht="11.25">
      <c r="B126" s="144"/>
      <c r="D126" s="145" t="s">
        <v>156</v>
      </c>
      <c r="E126" s="146" t="s">
        <v>1</v>
      </c>
      <c r="F126" s="147" t="s">
        <v>730</v>
      </c>
      <c r="H126" s="148">
        <v>9.09</v>
      </c>
      <c r="I126" s="149"/>
      <c r="L126" s="144"/>
      <c r="M126" s="150"/>
      <c r="T126" s="151"/>
      <c r="AT126" s="146" t="s">
        <v>156</v>
      </c>
      <c r="AU126" s="146" t="s">
        <v>83</v>
      </c>
      <c r="AV126" s="12" t="s">
        <v>83</v>
      </c>
      <c r="AW126" s="12" t="s">
        <v>30</v>
      </c>
      <c r="AX126" s="12" t="s">
        <v>73</v>
      </c>
      <c r="AY126" s="146" t="s">
        <v>147</v>
      </c>
    </row>
    <row r="127" spans="2:65" s="13" customFormat="1" ht="11.25">
      <c r="B127" s="152"/>
      <c r="D127" s="145" t="s">
        <v>156</v>
      </c>
      <c r="E127" s="153" t="s">
        <v>1</v>
      </c>
      <c r="F127" s="154" t="s">
        <v>166</v>
      </c>
      <c r="H127" s="155">
        <v>9.09</v>
      </c>
      <c r="I127" s="156"/>
      <c r="L127" s="152"/>
      <c r="M127" s="157"/>
      <c r="T127" s="158"/>
      <c r="AT127" s="153" t="s">
        <v>156</v>
      </c>
      <c r="AU127" s="153" t="s">
        <v>83</v>
      </c>
      <c r="AV127" s="13" t="s">
        <v>154</v>
      </c>
      <c r="AW127" s="13" t="s">
        <v>30</v>
      </c>
      <c r="AX127" s="13" t="s">
        <v>81</v>
      </c>
      <c r="AY127" s="153" t="s">
        <v>147</v>
      </c>
    </row>
    <row r="128" spans="2:65" s="1" customFormat="1" ht="33" customHeight="1">
      <c r="B128" s="31"/>
      <c r="C128" s="131" t="s">
        <v>83</v>
      </c>
      <c r="D128" s="131" t="s">
        <v>149</v>
      </c>
      <c r="E128" s="132" t="s">
        <v>534</v>
      </c>
      <c r="F128" s="133" t="s">
        <v>535</v>
      </c>
      <c r="G128" s="134" t="s">
        <v>187</v>
      </c>
      <c r="H128" s="135">
        <v>0.64</v>
      </c>
      <c r="I128" s="136"/>
      <c r="J128" s="137">
        <f>ROUND(I128*H128,2)</f>
        <v>0</v>
      </c>
      <c r="K128" s="133" t="s">
        <v>153</v>
      </c>
      <c r="L128" s="31"/>
      <c r="M128" s="138" t="s">
        <v>1</v>
      </c>
      <c r="N128" s="139" t="s">
        <v>38</v>
      </c>
      <c r="P128" s="140">
        <f>O128*H128</f>
        <v>0</v>
      </c>
      <c r="Q128" s="140">
        <v>0</v>
      </c>
      <c r="R128" s="140">
        <f>Q128*H128</f>
        <v>0</v>
      </c>
      <c r="S128" s="140">
        <v>0.57999999999999996</v>
      </c>
      <c r="T128" s="141">
        <f>S128*H128</f>
        <v>0.37119999999999997</v>
      </c>
      <c r="AR128" s="142" t="s">
        <v>154</v>
      </c>
      <c r="AT128" s="142" t="s">
        <v>149</v>
      </c>
      <c r="AU128" s="142" t="s">
        <v>83</v>
      </c>
      <c r="AY128" s="16" t="s">
        <v>147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81</v>
      </c>
      <c r="BK128" s="143">
        <f>ROUND(I128*H128,2)</f>
        <v>0</v>
      </c>
      <c r="BL128" s="16" t="s">
        <v>154</v>
      </c>
      <c r="BM128" s="142" t="s">
        <v>731</v>
      </c>
    </row>
    <row r="129" spans="2:65" s="12" customFormat="1" ht="11.25">
      <c r="B129" s="144"/>
      <c r="D129" s="145" t="s">
        <v>156</v>
      </c>
      <c r="E129" s="146" t="s">
        <v>1</v>
      </c>
      <c r="F129" s="147" t="s">
        <v>732</v>
      </c>
      <c r="H129" s="148">
        <v>0.64</v>
      </c>
      <c r="I129" s="149"/>
      <c r="L129" s="144"/>
      <c r="M129" s="150"/>
      <c r="T129" s="151"/>
      <c r="AT129" s="146" t="s">
        <v>156</v>
      </c>
      <c r="AU129" s="146" t="s">
        <v>83</v>
      </c>
      <c r="AV129" s="12" t="s">
        <v>83</v>
      </c>
      <c r="AW129" s="12" t="s">
        <v>30</v>
      </c>
      <c r="AX129" s="12" t="s">
        <v>73</v>
      </c>
      <c r="AY129" s="146" t="s">
        <v>147</v>
      </c>
    </row>
    <row r="130" spans="2:65" s="13" customFormat="1" ht="11.25">
      <c r="B130" s="152"/>
      <c r="D130" s="145" t="s">
        <v>156</v>
      </c>
      <c r="E130" s="153" t="s">
        <v>1</v>
      </c>
      <c r="F130" s="154" t="s">
        <v>166</v>
      </c>
      <c r="H130" s="155">
        <v>0.64</v>
      </c>
      <c r="I130" s="156"/>
      <c r="L130" s="152"/>
      <c r="M130" s="157"/>
      <c r="T130" s="158"/>
      <c r="AT130" s="153" t="s">
        <v>156</v>
      </c>
      <c r="AU130" s="153" t="s">
        <v>83</v>
      </c>
      <c r="AV130" s="13" t="s">
        <v>154</v>
      </c>
      <c r="AW130" s="13" t="s">
        <v>30</v>
      </c>
      <c r="AX130" s="13" t="s">
        <v>81</v>
      </c>
      <c r="AY130" s="153" t="s">
        <v>147</v>
      </c>
    </row>
    <row r="131" spans="2:65" s="1" customFormat="1" ht="24.2" customHeight="1">
      <c r="B131" s="31"/>
      <c r="C131" s="131" t="s">
        <v>167</v>
      </c>
      <c r="D131" s="131" t="s">
        <v>149</v>
      </c>
      <c r="E131" s="132" t="s">
        <v>538</v>
      </c>
      <c r="F131" s="133" t="s">
        <v>539</v>
      </c>
      <c r="G131" s="134" t="s">
        <v>187</v>
      </c>
      <c r="H131" s="135">
        <v>8.9499999999999993</v>
      </c>
      <c r="I131" s="136"/>
      <c r="J131" s="137">
        <f>ROUND(I131*H131,2)</f>
        <v>0</v>
      </c>
      <c r="K131" s="133" t="s">
        <v>153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0.28999999999999998</v>
      </c>
      <c r="T131" s="141">
        <f>S131*H131</f>
        <v>2.5954999999999995</v>
      </c>
      <c r="AR131" s="142" t="s">
        <v>154</v>
      </c>
      <c r="AT131" s="142" t="s">
        <v>149</v>
      </c>
      <c r="AU131" s="142" t="s">
        <v>83</v>
      </c>
      <c r="AY131" s="16" t="s">
        <v>147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154</v>
      </c>
      <c r="BM131" s="142" t="s">
        <v>733</v>
      </c>
    </row>
    <row r="132" spans="2:65" s="12" customFormat="1" ht="11.25">
      <c r="B132" s="144"/>
      <c r="D132" s="145" t="s">
        <v>156</v>
      </c>
      <c r="E132" s="146" t="s">
        <v>1</v>
      </c>
      <c r="F132" s="147" t="s">
        <v>734</v>
      </c>
      <c r="H132" s="148">
        <v>8.6999999999999993</v>
      </c>
      <c r="I132" s="149"/>
      <c r="L132" s="144"/>
      <c r="M132" s="150"/>
      <c r="T132" s="151"/>
      <c r="AT132" s="146" t="s">
        <v>156</v>
      </c>
      <c r="AU132" s="146" t="s">
        <v>83</v>
      </c>
      <c r="AV132" s="12" t="s">
        <v>83</v>
      </c>
      <c r="AW132" s="12" t="s">
        <v>30</v>
      </c>
      <c r="AX132" s="12" t="s">
        <v>73</v>
      </c>
      <c r="AY132" s="146" t="s">
        <v>147</v>
      </c>
    </row>
    <row r="133" spans="2:65" s="12" customFormat="1" ht="11.25">
      <c r="B133" s="144"/>
      <c r="D133" s="145" t="s">
        <v>156</v>
      </c>
      <c r="E133" s="146" t="s">
        <v>1</v>
      </c>
      <c r="F133" s="147" t="s">
        <v>735</v>
      </c>
      <c r="H133" s="148">
        <v>0.25</v>
      </c>
      <c r="I133" s="149"/>
      <c r="L133" s="144"/>
      <c r="M133" s="150"/>
      <c r="T133" s="151"/>
      <c r="AT133" s="146" t="s">
        <v>156</v>
      </c>
      <c r="AU133" s="146" t="s">
        <v>83</v>
      </c>
      <c r="AV133" s="12" t="s">
        <v>83</v>
      </c>
      <c r="AW133" s="12" t="s">
        <v>30</v>
      </c>
      <c r="AX133" s="12" t="s">
        <v>73</v>
      </c>
      <c r="AY133" s="146" t="s">
        <v>147</v>
      </c>
    </row>
    <row r="134" spans="2:65" s="13" customFormat="1" ht="11.25">
      <c r="B134" s="152"/>
      <c r="D134" s="145" t="s">
        <v>156</v>
      </c>
      <c r="E134" s="153" t="s">
        <v>1</v>
      </c>
      <c r="F134" s="154" t="s">
        <v>166</v>
      </c>
      <c r="H134" s="155">
        <v>8.9499999999999993</v>
      </c>
      <c r="I134" s="156"/>
      <c r="L134" s="152"/>
      <c r="M134" s="157"/>
      <c r="T134" s="158"/>
      <c r="AT134" s="153" t="s">
        <v>156</v>
      </c>
      <c r="AU134" s="153" t="s">
        <v>83</v>
      </c>
      <c r="AV134" s="13" t="s">
        <v>154</v>
      </c>
      <c r="AW134" s="13" t="s">
        <v>30</v>
      </c>
      <c r="AX134" s="13" t="s">
        <v>81</v>
      </c>
      <c r="AY134" s="153" t="s">
        <v>147</v>
      </c>
    </row>
    <row r="135" spans="2:65" s="1" customFormat="1" ht="24.2" customHeight="1">
      <c r="B135" s="31"/>
      <c r="C135" s="131" t="s">
        <v>154</v>
      </c>
      <c r="D135" s="131" t="s">
        <v>149</v>
      </c>
      <c r="E135" s="132" t="s">
        <v>736</v>
      </c>
      <c r="F135" s="133" t="s">
        <v>737</v>
      </c>
      <c r="G135" s="134" t="s">
        <v>187</v>
      </c>
      <c r="H135" s="135">
        <v>0.25</v>
      </c>
      <c r="I135" s="136"/>
      <c r="J135" s="137">
        <f>ROUND(I135*H135,2)</f>
        <v>0</v>
      </c>
      <c r="K135" s="133" t="s">
        <v>153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0.625</v>
      </c>
      <c r="T135" s="141">
        <f>S135*H135</f>
        <v>0.15625</v>
      </c>
      <c r="AR135" s="142" t="s">
        <v>154</v>
      </c>
      <c r="AT135" s="142" t="s">
        <v>149</v>
      </c>
      <c r="AU135" s="142" t="s">
        <v>83</v>
      </c>
      <c r="AY135" s="16" t="s">
        <v>147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154</v>
      </c>
      <c r="BM135" s="142" t="s">
        <v>738</v>
      </c>
    </row>
    <row r="136" spans="2:65" s="12" customFormat="1" ht="11.25">
      <c r="B136" s="144"/>
      <c r="D136" s="145" t="s">
        <v>156</v>
      </c>
      <c r="E136" s="146" t="s">
        <v>1</v>
      </c>
      <c r="F136" s="147" t="s">
        <v>739</v>
      </c>
      <c r="H136" s="148">
        <v>0.25</v>
      </c>
      <c r="I136" s="149"/>
      <c r="L136" s="144"/>
      <c r="M136" s="150"/>
      <c r="T136" s="151"/>
      <c r="AT136" s="146" t="s">
        <v>156</v>
      </c>
      <c r="AU136" s="146" t="s">
        <v>83</v>
      </c>
      <c r="AV136" s="12" t="s">
        <v>83</v>
      </c>
      <c r="AW136" s="12" t="s">
        <v>30</v>
      </c>
      <c r="AX136" s="12" t="s">
        <v>73</v>
      </c>
      <c r="AY136" s="146" t="s">
        <v>147</v>
      </c>
    </row>
    <row r="137" spans="2:65" s="13" customFormat="1" ht="11.25">
      <c r="B137" s="152"/>
      <c r="D137" s="145" t="s">
        <v>156</v>
      </c>
      <c r="E137" s="153" t="s">
        <v>1</v>
      </c>
      <c r="F137" s="154" t="s">
        <v>166</v>
      </c>
      <c r="H137" s="155">
        <v>0.25</v>
      </c>
      <c r="I137" s="156"/>
      <c r="L137" s="152"/>
      <c r="M137" s="157"/>
      <c r="T137" s="158"/>
      <c r="AT137" s="153" t="s">
        <v>156</v>
      </c>
      <c r="AU137" s="153" t="s">
        <v>83</v>
      </c>
      <c r="AV137" s="13" t="s">
        <v>154</v>
      </c>
      <c r="AW137" s="13" t="s">
        <v>30</v>
      </c>
      <c r="AX137" s="13" t="s">
        <v>81</v>
      </c>
      <c r="AY137" s="153" t="s">
        <v>147</v>
      </c>
    </row>
    <row r="138" spans="2:65" s="1" customFormat="1" ht="24.2" customHeight="1">
      <c r="B138" s="31"/>
      <c r="C138" s="131" t="s">
        <v>184</v>
      </c>
      <c r="D138" s="131" t="s">
        <v>149</v>
      </c>
      <c r="E138" s="132" t="s">
        <v>740</v>
      </c>
      <c r="F138" s="133" t="s">
        <v>741</v>
      </c>
      <c r="G138" s="134" t="s">
        <v>187</v>
      </c>
      <c r="H138" s="135">
        <v>3.35</v>
      </c>
      <c r="I138" s="136"/>
      <c r="J138" s="137">
        <f>ROUND(I138*H138,2)</f>
        <v>0</v>
      </c>
      <c r="K138" s="133" t="s">
        <v>153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9.8000000000000004E-2</v>
      </c>
      <c r="T138" s="141">
        <f>S138*H138</f>
        <v>0.32830000000000004</v>
      </c>
      <c r="AR138" s="142" t="s">
        <v>154</v>
      </c>
      <c r="AT138" s="142" t="s">
        <v>149</v>
      </c>
      <c r="AU138" s="142" t="s">
        <v>83</v>
      </c>
      <c r="AY138" s="16" t="s">
        <v>147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154</v>
      </c>
      <c r="BM138" s="142" t="s">
        <v>742</v>
      </c>
    </row>
    <row r="139" spans="2:65" s="12" customFormat="1" ht="11.25">
      <c r="B139" s="144"/>
      <c r="D139" s="145" t="s">
        <v>156</v>
      </c>
      <c r="E139" s="146" t="s">
        <v>1</v>
      </c>
      <c r="F139" s="147" t="s">
        <v>743</v>
      </c>
      <c r="H139" s="148">
        <v>3.35</v>
      </c>
      <c r="I139" s="149"/>
      <c r="L139" s="144"/>
      <c r="M139" s="150"/>
      <c r="T139" s="151"/>
      <c r="AT139" s="146" t="s">
        <v>156</v>
      </c>
      <c r="AU139" s="146" t="s">
        <v>83</v>
      </c>
      <c r="AV139" s="12" t="s">
        <v>83</v>
      </c>
      <c r="AW139" s="12" t="s">
        <v>30</v>
      </c>
      <c r="AX139" s="12" t="s">
        <v>73</v>
      </c>
      <c r="AY139" s="146" t="s">
        <v>147</v>
      </c>
    </row>
    <row r="140" spans="2:65" s="13" customFormat="1" ht="11.25">
      <c r="B140" s="152"/>
      <c r="D140" s="145" t="s">
        <v>156</v>
      </c>
      <c r="E140" s="153" t="s">
        <v>1</v>
      </c>
      <c r="F140" s="154" t="s">
        <v>166</v>
      </c>
      <c r="H140" s="155">
        <v>3.35</v>
      </c>
      <c r="I140" s="156"/>
      <c r="L140" s="152"/>
      <c r="M140" s="157"/>
      <c r="T140" s="158"/>
      <c r="AT140" s="153" t="s">
        <v>156</v>
      </c>
      <c r="AU140" s="153" t="s">
        <v>83</v>
      </c>
      <c r="AV140" s="13" t="s">
        <v>154</v>
      </c>
      <c r="AW140" s="13" t="s">
        <v>30</v>
      </c>
      <c r="AX140" s="13" t="s">
        <v>81</v>
      </c>
      <c r="AY140" s="153" t="s">
        <v>147</v>
      </c>
    </row>
    <row r="141" spans="2:65" s="1" customFormat="1" ht="24.2" customHeight="1">
      <c r="B141" s="31"/>
      <c r="C141" s="131" t="s">
        <v>191</v>
      </c>
      <c r="D141" s="131" t="s">
        <v>149</v>
      </c>
      <c r="E141" s="132" t="s">
        <v>744</v>
      </c>
      <c r="F141" s="133" t="s">
        <v>745</v>
      </c>
      <c r="G141" s="134" t="s">
        <v>187</v>
      </c>
      <c r="H141" s="135">
        <v>0.16</v>
      </c>
      <c r="I141" s="136"/>
      <c r="J141" s="137">
        <f>ROUND(I141*H141,2)</f>
        <v>0</v>
      </c>
      <c r="K141" s="133" t="s">
        <v>153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0.316</v>
      </c>
      <c r="T141" s="141">
        <f>S141*H141</f>
        <v>5.0560000000000001E-2</v>
      </c>
      <c r="AR141" s="142" t="s">
        <v>154</v>
      </c>
      <c r="AT141" s="142" t="s">
        <v>149</v>
      </c>
      <c r="AU141" s="142" t="s">
        <v>83</v>
      </c>
      <c r="AY141" s="16" t="s">
        <v>147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154</v>
      </c>
      <c r="BM141" s="142" t="s">
        <v>746</v>
      </c>
    </row>
    <row r="142" spans="2:65" s="12" customFormat="1" ht="11.25">
      <c r="B142" s="144"/>
      <c r="D142" s="145" t="s">
        <v>156</v>
      </c>
      <c r="E142" s="146" t="s">
        <v>1</v>
      </c>
      <c r="F142" s="147" t="s">
        <v>747</v>
      </c>
      <c r="H142" s="148">
        <v>0.16</v>
      </c>
      <c r="I142" s="149"/>
      <c r="L142" s="144"/>
      <c r="M142" s="150"/>
      <c r="T142" s="151"/>
      <c r="AT142" s="146" t="s">
        <v>156</v>
      </c>
      <c r="AU142" s="146" t="s">
        <v>83</v>
      </c>
      <c r="AV142" s="12" t="s">
        <v>83</v>
      </c>
      <c r="AW142" s="12" t="s">
        <v>30</v>
      </c>
      <c r="AX142" s="12" t="s">
        <v>73</v>
      </c>
      <c r="AY142" s="146" t="s">
        <v>147</v>
      </c>
    </row>
    <row r="143" spans="2:65" s="13" customFormat="1" ht="11.25">
      <c r="B143" s="152"/>
      <c r="D143" s="145" t="s">
        <v>156</v>
      </c>
      <c r="E143" s="153" t="s">
        <v>1</v>
      </c>
      <c r="F143" s="154" t="s">
        <v>166</v>
      </c>
      <c r="H143" s="155">
        <v>0.16</v>
      </c>
      <c r="I143" s="156"/>
      <c r="L143" s="152"/>
      <c r="M143" s="157"/>
      <c r="T143" s="158"/>
      <c r="AT143" s="153" t="s">
        <v>156</v>
      </c>
      <c r="AU143" s="153" t="s">
        <v>83</v>
      </c>
      <c r="AV143" s="13" t="s">
        <v>154</v>
      </c>
      <c r="AW143" s="13" t="s">
        <v>30</v>
      </c>
      <c r="AX143" s="13" t="s">
        <v>81</v>
      </c>
      <c r="AY143" s="153" t="s">
        <v>147</v>
      </c>
    </row>
    <row r="144" spans="2:65" s="1" customFormat="1" ht="16.5" customHeight="1">
      <c r="B144" s="31"/>
      <c r="C144" s="131" t="s">
        <v>195</v>
      </c>
      <c r="D144" s="131" t="s">
        <v>149</v>
      </c>
      <c r="E144" s="132" t="s">
        <v>748</v>
      </c>
      <c r="F144" s="133" t="s">
        <v>749</v>
      </c>
      <c r="G144" s="134" t="s">
        <v>152</v>
      </c>
      <c r="H144" s="135">
        <v>11</v>
      </c>
      <c r="I144" s="136"/>
      <c r="J144" s="137">
        <f>ROUND(I144*H144,2)</f>
        <v>0</v>
      </c>
      <c r="K144" s="133" t="s">
        <v>153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0.20499999999999999</v>
      </c>
      <c r="T144" s="141">
        <f>S144*H144</f>
        <v>2.2549999999999999</v>
      </c>
      <c r="AR144" s="142" t="s">
        <v>154</v>
      </c>
      <c r="AT144" s="142" t="s">
        <v>149</v>
      </c>
      <c r="AU144" s="142" t="s">
        <v>83</v>
      </c>
      <c r="AY144" s="16" t="s">
        <v>147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154</v>
      </c>
      <c r="BM144" s="142" t="s">
        <v>750</v>
      </c>
    </row>
    <row r="145" spans="2:65" s="11" customFormat="1" ht="22.9" customHeight="1">
      <c r="B145" s="119"/>
      <c r="D145" s="120" t="s">
        <v>72</v>
      </c>
      <c r="E145" s="129" t="s">
        <v>184</v>
      </c>
      <c r="F145" s="129" t="s">
        <v>552</v>
      </c>
      <c r="I145" s="122"/>
      <c r="J145" s="130">
        <f>BK145</f>
        <v>0</v>
      </c>
      <c r="L145" s="119"/>
      <c r="M145" s="124"/>
      <c r="P145" s="125">
        <f>SUM(P146:P178)</f>
        <v>0</v>
      </c>
      <c r="R145" s="125">
        <f>SUM(R146:R178)</f>
        <v>2.8486168000000003</v>
      </c>
      <c r="T145" s="126">
        <f>SUM(T146:T178)</f>
        <v>0</v>
      </c>
      <c r="AR145" s="120" t="s">
        <v>81</v>
      </c>
      <c r="AT145" s="127" t="s">
        <v>72</v>
      </c>
      <c r="AU145" s="127" t="s">
        <v>81</v>
      </c>
      <c r="AY145" s="120" t="s">
        <v>147</v>
      </c>
      <c r="BK145" s="128">
        <f>SUM(BK146:BK178)</f>
        <v>0</v>
      </c>
    </row>
    <row r="146" spans="2:65" s="1" customFormat="1" ht="24.2" customHeight="1">
      <c r="B146" s="31"/>
      <c r="C146" s="131" t="s">
        <v>200</v>
      </c>
      <c r="D146" s="131" t="s">
        <v>149</v>
      </c>
      <c r="E146" s="132" t="s">
        <v>751</v>
      </c>
      <c r="F146" s="133" t="s">
        <v>752</v>
      </c>
      <c r="G146" s="134" t="s">
        <v>187</v>
      </c>
      <c r="H146" s="135">
        <v>9.59</v>
      </c>
      <c r="I146" s="136"/>
      <c r="J146" s="137">
        <f>ROUND(I146*H146,2)</f>
        <v>0</v>
      </c>
      <c r="K146" s="133" t="s">
        <v>1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154</v>
      </c>
      <c r="AT146" s="142" t="s">
        <v>149</v>
      </c>
      <c r="AU146" s="142" t="s">
        <v>83</v>
      </c>
      <c r="AY146" s="16" t="s">
        <v>147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154</v>
      </c>
      <c r="BM146" s="142" t="s">
        <v>753</v>
      </c>
    </row>
    <row r="147" spans="2:65" s="12" customFormat="1" ht="11.25">
      <c r="B147" s="144"/>
      <c r="D147" s="145" t="s">
        <v>156</v>
      </c>
      <c r="E147" s="146" t="s">
        <v>1</v>
      </c>
      <c r="F147" s="147" t="s">
        <v>754</v>
      </c>
      <c r="H147" s="148">
        <v>0.64</v>
      </c>
      <c r="I147" s="149"/>
      <c r="L147" s="144"/>
      <c r="M147" s="150"/>
      <c r="T147" s="151"/>
      <c r="AT147" s="146" t="s">
        <v>156</v>
      </c>
      <c r="AU147" s="146" t="s">
        <v>83</v>
      </c>
      <c r="AV147" s="12" t="s">
        <v>83</v>
      </c>
      <c r="AW147" s="12" t="s">
        <v>30</v>
      </c>
      <c r="AX147" s="12" t="s">
        <v>73</v>
      </c>
      <c r="AY147" s="146" t="s">
        <v>147</v>
      </c>
    </row>
    <row r="148" spans="2:65" s="12" customFormat="1" ht="11.25">
      <c r="B148" s="144"/>
      <c r="D148" s="145" t="s">
        <v>156</v>
      </c>
      <c r="E148" s="146" t="s">
        <v>1</v>
      </c>
      <c r="F148" s="147" t="s">
        <v>734</v>
      </c>
      <c r="H148" s="148">
        <v>8.6999999999999993</v>
      </c>
      <c r="I148" s="149"/>
      <c r="L148" s="144"/>
      <c r="M148" s="150"/>
      <c r="T148" s="151"/>
      <c r="AT148" s="146" t="s">
        <v>156</v>
      </c>
      <c r="AU148" s="146" t="s">
        <v>83</v>
      </c>
      <c r="AV148" s="12" t="s">
        <v>83</v>
      </c>
      <c r="AW148" s="12" t="s">
        <v>30</v>
      </c>
      <c r="AX148" s="12" t="s">
        <v>73</v>
      </c>
      <c r="AY148" s="146" t="s">
        <v>147</v>
      </c>
    </row>
    <row r="149" spans="2:65" s="12" customFormat="1" ht="11.25">
      <c r="B149" s="144"/>
      <c r="D149" s="145" t="s">
        <v>156</v>
      </c>
      <c r="E149" s="146" t="s">
        <v>1</v>
      </c>
      <c r="F149" s="147" t="s">
        <v>735</v>
      </c>
      <c r="H149" s="148">
        <v>0.25</v>
      </c>
      <c r="I149" s="149"/>
      <c r="L149" s="144"/>
      <c r="M149" s="150"/>
      <c r="T149" s="151"/>
      <c r="AT149" s="146" t="s">
        <v>156</v>
      </c>
      <c r="AU149" s="146" t="s">
        <v>83</v>
      </c>
      <c r="AV149" s="12" t="s">
        <v>83</v>
      </c>
      <c r="AW149" s="12" t="s">
        <v>30</v>
      </c>
      <c r="AX149" s="12" t="s">
        <v>73</v>
      </c>
      <c r="AY149" s="146" t="s">
        <v>147</v>
      </c>
    </row>
    <row r="150" spans="2:65" s="13" customFormat="1" ht="11.25">
      <c r="B150" s="152"/>
      <c r="D150" s="145" t="s">
        <v>156</v>
      </c>
      <c r="E150" s="153" t="s">
        <v>1</v>
      </c>
      <c r="F150" s="154" t="s">
        <v>166</v>
      </c>
      <c r="H150" s="155">
        <v>9.59</v>
      </c>
      <c r="I150" s="156"/>
      <c r="L150" s="152"/>
      <c r="M150" s="157"/>
      <c r="T150" s="158"/>
      <c r="AT150" s="153" t="s">
        <v>156</v>
      </c>
      <c r="AU150" s="153" t="s">
        <v>83</v>
      </c>
      <c r="AV150" s="13" t="s">
        <v>154</v>
      </c>
      <c r="AW150" s="13" t="s">
        <v>30</v>
      </c>
      <c r="AX150" s="13" t="s">
        <v>81</v>
      </c>
      <c r="AY150" s="153" t="s">
        <v>147</v>
      </c>
    </row>
    <row r="151" spans="2:65" s="1" customFormat="1" ht="24.2" customHeight="1">
      <c r="B151" s="31"/>
      <c r="C151" s="131" t="s">
        <v>209</v>
      </c>
      <c r="D151" s="131" t="s">
        <v>149</v>
      </c>
      <c r="E151" s="132" t="s">
        <v>755</v>
      </c>
      <c r="F151" s="133" t="s">
        <v>756</v>
      </c>
      <c r="G151" s="134" t="s">
        <v>187</v>
      </c>
      <c r="H151" s="135">
        <v>0.64</v>
      </c>
      <c r="I151" s="136"/>
      <c r="J151" s="137">
        <f>ROUND(I151*H151,2)</f>
        <v>0</v>
      </c>
      <c r="K151" s="133" t="s">
        <v>1</v>
      </c>
      <c r="L151" s="31"/>
      <c r="M151" s="138" t="s">
        <v>1</v>
      </c>
      <c r="N151" s="139" t="s">
        <v>38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154</v>
      </c>
      <c r="AT151" s="142" t="s">
        <v>149</v>
      </c>
      <c r="AU151" s="142" t="s">
        <v>83</v>
      </c>
      <c r="AY151" s="16" t="s">
        <v>147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81</v>
      </c>
      <c r="BK151" s="143">
        <f>ROUND(I151*H151,2)</f>
        <v>0</v>
      </c>
      <c r="BL151" s="16" t="s">
        <v>154</v>
      </c>
      <c r="BM151" s="142" t="s">
        <v>757</v>
      </c>
    </row>
    <row r="152" spans="2:65" s="12" customFormat="1" ht="11.25">
      <c r="B152" s="144"/>
      <c r="D152" s="145" t="s">
        <v>156</v>
      </c>
      <c r="E152" s="146" t="s">
        <v>1</v>
      </c>
      <c r="F152" s="147" t="s">
        <v>754</v>
      </c>
      <c r="H152" s="148">
        <v>0.64</v>
      </c>
      <c r="I152" s="149"/>
      <c r="L152" s="144"/>
      <c r="M152" s="150"/>
      <c r="T152" s="151"/>
      <c r="AT152" s="146" t="s">
        <v>156</v>
      </c>
      <c r="AU152" s="146" t="s">
        <v>83</v>
      </c>
      <c r="AV152" s="12" t="s">
        <v>83</v>
      </c>
      <c r="AW152" s="12" t="s">
        <v>30</v>
      </c>
      <c r="AX152" s="12" t="s">
        <v>73</v>
      </c>
      <c r="AY152" s="146" t="s">
        <v>147</v>
      </c>
    </row>
    <row r="153" spans="2:65" s="13" customFormat="1" ht="11.25">
      <c r="B153" s="152"/>
      <c r="D153" s="145" t="s">
        <v>156</v>
      </c>
      <c r="E153" s="153" t="s">
        <v>1</v>
      </c>
      <c r="F153" s="154" t="s">
        <v>166</v>
      </c>
      <c r="H153" s="155">
        <v>0.64</v>
      </c>
      <c r="I153" s="156"/>
      <c r="L153" s="152"/>
      <c r="M153" s="157"/>
      <c r="T153" s="158"/>
      <c r="AT153" s="153" t="s">
        <v>156</v>
      </c>
      <c r="AU153" s="153" t="s">
        <v>83</v>
      </c>
      <c r="AV153" s="13" t="s">
        <v>154</v>
      </c>
      <c r="AW153" s="13" t="s">
        <v>30</v>
      </c>
      <c r="AX153" s="13" t="s">
        <v>81</v>
      </c>
      <c r="AY153" s="153" t="s">
        <v>147</v>
      </c>
    </row>
    <row r="154" spans="2:65" s="1" customFormat="1" ht="24.2" customHeight="1">
      <c r="B154" s="31"/>
      <c r="C154" s="131" t="s">
        <v>205</v>
      </c>
      <c r="D154" s="131" t="s">
        <v>149</v>
      </c>
      <c r="E154" s="132" t="s">
        <v>758</v>
      </c>
      <c r="F154" s="133" t="s">
        <v>759</v>
      </c>
      <c r="G154" s="134" t="s">
        <v>187</v>
      </c>
      <c r="H154" s="135">
        <v>0.25</v>
      </c>
      <c r="I154" s="136"/>
      <c r="J154" s="137">
        <f>ROUND(I154*H154,2)</f>
        <v>0</v>
      </c>
      <c r="K154" s="133" t="s">
        <v>153</v>
      </c>
      <c r="L154" s="31"/>
      <c r="M154" s="138" t="s">
        <v>1</v>
      </c>
      <c r="N154" s="139" t="s">
        <v>38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154</v>
      </c>
      <c r="AT154" s="142" t="s">
        <v>149</v>
      </c>
      <c r="AU154" s="142" t="s">
        <v>83</v>
      </c>
      <c r="AY154" s="16" t="s">
        <v>147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6" t="s">
        <v>81</v>
      </c>
      <c r="BK154" s="143">
        <f>ROUND(I154*H154,2)</f>
        <v>0</v>
      </c>
      <c r="BL154" s="16" t="s">
        <v>154</v>
      </c>
      <c r="BM154" s="142" t="s">
        <v>760</v>
      </c>
    </row>
    <row r="155" spans="2:65" s="12" customFormat="1" ht="11.25">
      <c r="B155" s="144"/>
      <c r="D155" s="145" t="s">
        <v>156</v>
      </c>
      <c r="E155" s="146" t="s">
        <v>1</v>
      </c>
      <c r="F155" s="147" t="s">
        <v>735</v>
      </c>
      <c r="H155" s="148">
        <v>0.25</v>
      </c>
      <c r="I155" s="149"/>
      <c r="L155" s="144"/>
      <c r="M155" s="150"/>
      <c r="T155" s="151"/>
      <c r="AT155" s="146" t="s">
        <v>156</v>
      </c>
      <c r="AU155" s="146" t="s">
        <v>83</v>
      </c>
      <c r="AV155" s="12" t="s">
        <v>83</v>
      </c>
      <c r="AW155" s="12" t="s">
        <v>30</v>
      </c>
      <c r="AX155" s="12" t="s">
        <v>73</v>
      </c>
      <c r="AY155" s="146" t="s">
        <v>147</v>
      </c>
    </row>
    <row r="156" spans="2:65" s="13" customFormat="1" ht="11.25">
      <c r="B156" s="152"/>
      <c r="D156" s="145" t="s">
        <v>156</v>
      </c>
      <c r="E156" s="153" t="s">
        <v>1</v>
      </c>
      <c r="F156" s="154" t="s">
        <v>166</v>
      </c>
      <c r="H156" s="155">
        <v>0.25</v>
      </c>
      <c r="I156" s="156"/>
      <c r="L156" s="152"/>
      <c r="M156" s="157"/>
      <c r="T156" s="158"/>
      <c r="AT156" s="153" t="s">
        <v>156</v>
      </c>
      <c r="AU156" s="153" t="s">
        <v>83</v>
      </c>
      <c r="AV156" s="13" t="s">
        <v>154</v>
      </c>
      <c r="AW156" s="13" t="s">
        <v>30</v>
      </c>
      <c r="AX156" s="13" t="s">
        <v>81</v>
      </c>
      <c r="AY156" s="153" t="s">
        <v>147</v>
      </c>
    </row>
    <row r="157" spans="2:65" s="1" customFormat="1" ht="24.2" customHeight="1">
      <c r="B157" s="31"/>
      <c r="C157" s="131" t="s">
        <v>215</v>
      </c>
      <c r="D157" s="131" t="s">
        <v>149</v>
      </c>
      <c r="E157" s="132" t="s">
        <v>560</v>
      </c>
      <c r="F157" s="133" t="s">
        <v>561</v>
      </c>
      <c r="G157" s="134" t="s">
        <v>187</v>
      </c>
      <c r="H157" s="135">
        <v>0.16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38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154</v>
      </c>
      <c r="AT157" s="142" t="s">
        <v>149</v>
      </c>
      <c r="AU157" s="142" t="s">
        <v>83</v>
      </c>
      <c r="AY157" s="16" t="s">
        <v>147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81</v>
      </c>
      <c r="BK157" s="143">
        <f>ROUND(I157*H157,2)</f>
        <v>0</v>
      </c>
      <c r="BL157" s="16" t="s">
        <v>154</v>
      </c>
      <c r="BM157" s="142" t="s">
        <v>761</v>
      </c>
    </row>
    <row r="158" spans="2:65" s="12" customFormat="1" ht="11.25">
      <c r="B158" s="144"/>
      <c r="D158" s="145" t="s">
        <v>156</v>
      </c>
      <c r="E158" s="146" t="s">
        <v>1</v>
      </c>
      <c r="F158" s="147" t="s">
        <v>762</v>
      </c>
      <c r="H158" s="148">
        <v>0.16</v>
      </c>
      <c r="I158" s="149"/>
      <c r="L158" s="144"/>
      <c r="M158" s="150"/>
      <c r="T158" s="151"/>
      <c r="AT158" s="146" t="s">
        <v>156</v>
      </c>
      <c r="AU158" s="146" t="s">
        <v>83</v>
      </c>
      <c r="AV158" s="12" t="s">
        <v>83</v>
      </c>
      <c r="AW158" s="12" t="s">
        <v>30</v>
      </c>
      <c r="AX158" s="12" t="s">
        <v>73</v>
      </c>
      <c r="AY158" s="146" t="s">
        <v>147</v>
      </c>
    </row>
    <row r="159" spans="2:65" s="13" customFormat="1" ht="11.25">
      <c r="B159" s="152"/>
      <c r="D159" s="145" t="s">
        <v>156</v>
      </c>
      <c r="E159" s="153" t="s">
        <v>1</v>
      </c>
      <c r="F159" s="154" t="s">
        <v>166</v>
      </c>
      <c r="H159" s="155">
        <v>0.16</v>
      </c>
      <c r="I159" s="156"/>
      <c r="L159" s="152"/>
      <c r="M159" s="157"/>
      <c r="T159" s="158"/>
      <c r="AT159" s="153" t="s">
        <v>156</v>
      </c>
      <c r="AU159" s="153" t="s">
        <v>83</v>
      </c>
      <c r="AV159" s="13" t="s">
        <v>154</v>
      </c>
      <c r="AW159" s="13" t="s">
        <v>30</v>
      </c>
      <c r="AX159" s="13" t="s">
        <v>81</v>
      </c>
      <c r="AY159" s="153" t="s">
        <v>147</v>
      </c>
    </row>
    <row r="160" spans="2:65" s="1" customFormat="1" ht="24.2" customHeight="1">
      <c r="B160" s="31"/>
      <c r="C160" s="131" t="s">
        <v>8</v>
      </c>
      <c r="D160" s="131" t="s">
        <v>149</v>
      </c>
      <c r="E160" s="132" t="s">
        <v>564</v>
      </c>
      <c r="F160" s="133" t="s">
        <v>565</v>
      </c>
      <c r="G160" s="134" t="s">
        <v>187</v>
      </c>
      <c r="H160" s="135">
        <v>0.16</v>
      </c>
      <c r="I160" s="136"/>
      <c r="J160" s="137">
        <f>ROUND(I160*H160,2)</f>
        <v>0</v>
      </c>
      <c r="K160" s="133" t="s">
        <v>153</v>
      </c>
      <c r="L160" s="31"/>
      <c r="M160" s="138" t="s">
        <v>1</v>
      </c>
      <c r="N160" s="139" t="s">
        <v>38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154</v>
      </c>
      <c r="AT160" s="142" t="s">
        <v>149</v>
      </c>
      <c r="AU160" s="142" t="s">
        <v>83</v>
      </c>
      <c r="AY160" s="16" t="s">
        <v>147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6" t="s">
        <v>81</v>
      </c>
      <c r="BK160" s="143">
        <f>ROUND(I160*H160,2)</f>
        <v>0</v>
      </c>
      <c r="BL160" s="16" t="s">
        <v>154</v>
      </c>
      <c r="BM160" s="142" t="s">
        <v>763</v>
      </c>
    </row>
    <row r="161" spans="2:65" s="12" customFormat="1" ht="11.25">
      <c r="B161" s="144"/>
      <c r="D161" s="145" t="s">
        <v>156</v>
      </c>
      <c r="E161" s="146" t="s">
        <v>1</v>
      </c>
      <c r="F161" s="147" t="s">
        <v>762</v>
      </c>
      <c r="H161" s="148">
        <v>0.16</v>
      </c>
      <c r="I161" s="149"/>
      <c r="L161" s="144"/>
      <c r="M161" s="150"/>
      <c r="T161" s="151"/>
      <c r="AT161" s="146" t="s">
        <v>156</v>
      </c>
      <c r="AU161" s="146" t="s">
        <v>83</v>
      </c>
      <c r="AV161" s="12" t="s">
        <v>83</v>
      </c>
      <c r="AW161" s="12" t="s">
        <v>30</v>
      </c>
      <c r="AX161" s="12" t="s">
        <v>73</v>
      </c>
      <c r="AY161" s="146" t="s">
        <v>147</v>
      </c>
    </row>
    <row r="162" spans="2:65" s="13" customFormat="1" ht="11.25">
      <c r="B162" s="152"/>
      <c r="D162" s="145" t="s">
        <v>156</v>
      </c>
      <c r="E162" s="153" t="s">
        <v>1</v>
      </c>
      <c r="F162" s="154" t="s">
        <v>166</v>
      </c>
      <c r="H162" s="155">
        <v>0.16</v>
      </c>
      <c r="I162" s="156"/>
      <c r="L162" s="152"/>
      <c r="M162" s="157"/>
      <c r="T162" s="158"/>
      <c r="AT162" s="153" t="s">
        <v>156</v>
      </c>
      <c r="AU162" s="153" t="s">
        <v>83</v>
      </c>
      <c r="AV162" s="13" t="s">
        <v>154</v>
      </c>
      <c r="AW162" s="13" t="s">
        <v>30</v>
      </c>
      <c r="AX162" s="13" t="s">
        <v>81</v>
      </c>
      <c r="AY162" s="153" t="s">
        <v>147</v>
      </c>
    </row>
    <row r="163" spans="2:65" s="1" customFormat="1" ht="24.2" customHeight="1">
      <c r="B163" s="31"/>
      <c r="C163" s="131" t="s">
        <v>228</v>
      </c>
      <c r="D163" s="131" t="s">
        <v>149</v>
      </c>
      <c r="E163" s="132" t="s">
        <v>567</v>
      </c>
      <c r="F163" s="133" t="s">
        <v>568</v>
      </c>
      <c r="G163" s="134" t="s">
        <v>187</v>
      </c>
      <c r="H163" s="135">
        <v>0.16</v>
      </c>
      <c r="I163" s="136"/>
      <c r="J163" s="137">
        <f>ROUND(I163*H163,2)</f>
        <v>0</v>
      </c>
      <c r="K163" s="133" t="s">
        <v>153</v>
      </c>
      <c r="L163" s="31"/>
      <c r="M163" s="138" t="s">
        <v>1</v>
      </c>
      <c r="N163" s="139" t="s">
        <v>38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154</v>
      </c>
      <c r="AT163" s="142" t="s">
        <v>149</v>
      </c>
      <c r="AU163" s="142" t="s">
        <v>83</v>
      </c>
      <c r="AY163" s="16" t="s">
        <v>147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81</v>
      </c>
      <c r="BK163" s="143">
        <f>ROUND(I163*H163,2)</f>
        <v>0</v>
      </c>
      <c r="BL163" s="16" t="s">
        <v>154</v>
      </c>
      <c r="BM163" s="142" t="s">
        <v>764</v>
      </c>
    </row>
    <row r="164" spans="2:65" s="12" customFormat="1" ht="11.25">
      <c r="B164" s="144"/>
      <c r="D164" s="145" t="s">
        <v>156</v>
      </c>
      <c r="E164" s="146" t="s">
        <v>1</v>
      </c>
      <c r="F164" s="147" t="s">
        <v>762</v>
      </c>
      <c r="H164" s="148">
        <v>0.16</v>
      </c>
      <c r="I164" s="149"/>
      <c r="L164" s="144"/>
      <c r="M164" s="150"/>
      <c r="T164" s="151"/>
      <c r="AT164" s="146" t="s">
        <v>156</v>
      </c>
      <c r="AU164" s="146" t="s">
        <v>83</v>
      </c>
      <c r="AV164" s="12" t="s">
        <v>83</v>
      </c>
      <c r="AW164" s="12" t="s">
        <v>30</v>
      </c>
      <c r="AX164" s="12" t="s">
        <v>73</v>
      </c>
      <c r="AY164" s="146" t="s">
        <v>147</v>
      </c>
    </row>
    <row r="165" spans="2:65" s="13" customFormat="1" ht="11.25">
      <c r="B165" s="152"/>
      <c r="D165" s="145" t="s">
        <v>156</v>
      </c>
      <c r="E165" s="153" t="s">
        <v>1</v>
      </c>
      <c r="F165" s="154" t="s">
        <v>166</v>
      </c>
      <c r="H165" s="155">
        <v>0.16</v>
      </c>
      <c r="I165" s="156"/>
      <c r="L165" s="152"/>
      <c r="M165" s="157"/>
      <c r="T165" s="158"/>
      <c r="AT165" s="153" t="s">
        <v>156</v>
      </c>
      <c r="AU165" s="153" t="s">
        <v>83</v>
      </c>
      <c r="AV165" s="13" t="s">
        <v>154</v>
      </c>
      <c r="AW165" s="13" t="s">
        <v>30</v>
      </c>
      <c r="AX165" s="13" t="s">
        <v>81</v>
      </c>
      <c r="AY165" s="153" t="s">
        <v>147</v>
      </c>
    </row>
    <row r="166" spans="2:65" s="1" customFormat="1" ht="24.2" customHeight="1">
      <c r="B166" s="31"/>
      <c r="C166" s="131" t="s">
        <v>235</v>
      </c>
      <c r="D166" s="131" t="s">
        <v>149</v>
      </c>
      <c r="E166" s="132" t="s">
        <v>570</v>
      </c>
      <c r="F166" s="133" t="s">
        <v>571</v>
      </c>
      <c r="G166" s="134" t="s">
        <v>187</v>
      </c>
      <c r="H166" s="135">
        <v>0.16</v>
      </c>
      <c r="I166" s="136"/>
      <c r="J166" s="137">
        <f>ROUND(I166*H166,2)</f>
        <v>0</v>
      </c>
      <c r="K166" s="133" t="s">
        <v>153</v>
      </c>
      <c r="L166" s="31"/>
      <c r="M166" s="138" t="s">
        <v>1</v>
      </c>
      <c r="N166" s="139" t="s">
        <v>38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154</v>
      </c>
      <c r="AT166" s="142" t="s">
        <v>149</v>
      </c>
      <c r="AU166" s="142" t="s">
        <v>83</v>
      </c>
      <c r="AY166" s="16" t="s">
        <v>147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81</v>
      </c>
      <c r="BK166" s="143">
        <f>ROUND(I166*H166,2)</f>
        <v>0</v>
      </c>
      <c r="BL166" s="16" t="s">
        <v>154</v>
      </c>
      <c r="BM166" s="142" t="s">
        <v>765</v>
      </c>
    </row>
    <row r="167" spans="2:65" s="12" customFormat="1" ht="11.25">
      <c r="B167" s="144"/>
      <c r="D167" s="145" t="s">
        <v>156</v>
      </c>
      <c r="E167" s="146" t="s">
        <v>1</v>
      </c>
      <c r="F167" s="147" t="s">
        <v>762</v>
      </c>
      <c r="H167" s="148">
        <v>0.16</v>
      </c>
      <c r="I167" s="149"/>
      <c r="L167" s="144"/>
      <c r="M167" s="150"/>
      <c r="T167" s="151"/>
      <c r="AT167" s="146" t="s">
        <v>156</v>
      </c>
      <c r="AU167" s="146" t="s">
        <v>83</v>
      </c>
      <c r="AV167" s="12" t="s">
        <v>83</v>
      </c>
      <c r="AW167" s="12" t="s">
        <v>30</v>
      </c>
      <c r="AX167" s="12" t="s">
        <v>73</v>
      </c>
      <c r="AY167" s="146" t="s">
        <v>147</v>
      </c>
    </row>
    <row r="168" spans="2:65" s="13" customFormat="1" ht="11.25">
      <c r="B168" s="152"/>
      <c r="D168" s="145" t="s">
        <v>156</v>
      </c>
      <c r="E168" s="153" t="s">
        <v>1</v>
      </c>
      <c r="F168" s="154" t="s">
        <v>166</v>
      </c>
      <c r="H168" s="155">
        <v>0.16</v>
      </c>
      <c r="I168" s="156"/>
      <c r="L168" s="152"/>
      <c r="M168" s="157"/>
      <c r="T168" s="158"/>
      <c r="AT168" s="153" t="s">
        <v>156</v>
      </c>
      <c r="AU168" s="153" t="s">
        <v>83</v>
      </c>
      <c r="AV168" s="13" t="s">
        <v>154</v>
      </c>
      <c r="AW168" s="13" t="s">
        <v>30</v>
      </c>
      <c r="AX168" s="13" t="s">
        <v>81</v>
      </c>
      <c r="AY168" s="153" t="s">
        <v>147</v>
      </c>
    </row>
    <row r="169" spans="2:65" s="1" customFormat="1" ht="24.2" customHeight="1">
      <c r="B169" s="31"/>
      <c r="C169" s="131" t="s">
        <v>241</v>
      </c>
      <c r="D169" s="131" t="s">
        <v>149</v>
      </c>
      <c r="E169" s="132" t="s">
        <v>573</v>
      </c>
      <c r="F169" s="133" t="s">
        <v>574</v>
      </c>
      <c r="G169" s="134" t="s">
        <v>187</v>
      </c>
      <c r="H169" s="135">
        <v>11.74</v>
      </c>
      <c r="I169" s="136"/>
      <c r="J169" s="137">
        <f>ROUND(I169*H169,2)</f>
        <v>0</v>
      </c>
      <c r="K169" s="133" t="s">
        <v>153</v>
      </c>
      <c r="L169" s="31"/>
      <c r="M169" s="138" t="s">
        <v>1</v>
      </c>
      <c r="N169" s="139" t="s">
        <v>38</v>
      </c>
      <c r="P169" s="140">
        <f>O169*H169</f>
        <v>0</v>
      </c>
      <c r="Q169" s="140">
        <v>8.9219999999999994E-2</v>
      </c>
      <c r="R169" s="140">
        <f>Q169*H169</f>
        <v>1.0474428</v>
      </c>
      <c r="S169" s="140">
        <v>0</v>
      </c>
      <c r="T169" s="141">
        <f>S169*H169</f>
        <v>0</v>
      </c>
      <c r="AR169" s="142" t="s">
        <v>154</v>
      </c>
      <c r="AT169" s="142" t="s">
        <v>149</v>
      </c>
      <c r="AU169" s="142" t="s">
        <v>83</v>
      </c>
      <c r="AY169" s="16" t="s">
        <v>147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6" t="s">
        <v>81</v>
      </c>
      <c r="BK169" s="143">
        <f>ROUND(I169*H169,2)</f>
        <v>0</v>
      </c>
      <c r="BL169" s="16" t="s">
        <v>154</v>
      </c>
      <c r="BM169" s="142" t="s">
        <v>766</v>
      </c>
    </row>
    <row r="170" spans="2:65" s="12" customFormat="1" ht="11.25">
      <c r="B170" s="144"/>
      <c r="D170" s="145" t="s">
        <v>156</v>
      </c>
      <c r="E170" s="146" t="s">
        <v>1</v>
      </c>
      <c r="F170" s="147" t="s">
        <v>767</v>
      </c>
      <c r="H170" s="148">
        <v>11.74</v>
      </c>
      <c r="I170" s="149"/>
      <c r="L170" s="144"/>
      <c r="M170" s="150"/>
      <c r="T170" s="151"/>
      <c r="AT170" s="146" t="s">
        <v>156</v>
      </c>
      <c r="AU170" s="146" t="s">
        <v>83</v>
      </c>
      <c r="AV170" s="12" t="s">
        <v>83</v>
      </c>
      <c r="AW170" s="12" t="s">
        <v>30</v>
      </c>
      <c r="AX170" s="12" t="s">
        <v>73</v>
      </c>
      <c r="AY170" s="146" t="s">
        <v>147</v>
      </c>
    </row>
    <row r="171" spans="2:65" s="13" customFormat="1" ht="11.25">
      <c r="B171" s="152"/>
      <c r="D171" s="145" t="s">
        <v>156</v>
      </c>
      <c r="E171" s="153" t="s">
        <v>1</v>
      </c>
      <c r="F171" s="154" t="s">
        <v>166</v>
      </c>
      <c r="H171" s="155">
        <v>11.74</v>
      </c>
      <c r="I171" s="156"/>
      <c r="L171" s="152"/>
      <c r="M171" s="157"/>
      <c r="T171" s="158"/>
      <c r="AT171" s="153" t="s">
        <v>156</v>
      </c>
      <c r="AU171" s="153" t="s">
        <v>83</v>
      </c>
      <c r="AV171" s="13" t="s">
        <v>154</v>
      </c>
      <c r="AW171" s="13" t="s">
        <v>30</v>
      </c>
      <c r="AX171" s="13" t="s">
        <v>81</v>
      </c>
      <c r="AY171" s="153" t="s">
        <v>147</v>
      </c>
    </row>
    <row r="172" spans="2:65" s="1" customFormat="1" ht="24.2" customHeight="1">
      <c r="B172" s="31"/>
      <c r="C172" s="165" t="s">
        <v>250</v>
      </c>
      <c r="D172" s="165" t="s">
        <v>223</v>
      </c>
      <c r="E172" s="166" t="s">
        <v>577</v>
      </c>
      <c r="F172" s="167" t="s">
        <v>578</v>
      </c>
      <c r="G172" s="168" t="s">
        <v>187</v>
      </c>
      <c r="H172" s="169">
        <v>12.092000000000001</v>
      </c>
      <c r="I172" s="170"/>
      <c r="J172" s="171">
        <f>ROUND(I172*H172,2)</f>
        <v>0</v>
      </c>
      <c r="K172" s="167" t="s">
        <v>153</v>
      </c>
      <c r="L172" s="172"/>
      <c r="M172" s="173" t="s">
        <v>1</v>
      </c>
      <c r="N172" s="174" t="s">
        <v>38</v>
      </c>
      <c r="P172" s="140">
        <f>O172*H172</f>
        <v>0</v>
      </c>
      <c r="Q172" s="140">
        <v>0.13200000000000001</v>
      </c>
      <c r="R172" s="140">
        <f>Q172*H172</f>
        <v>1.5961440000000002</v>
      </c>
      <c r="S172" s="140">
        <v>0</v>
      </c>
      <c r="T172" s="141">
        <f>S172*H172</f>
        <v>0</v>
      </c>
      <c r="AR172" s="142" t="s">
        <v>200</v>
      </c>
      <c r="AT172" s="142" t="s">
        <v>223</v>
      </c>
      <c r="AU172" s="142" t="s">
        <v>83</v>
      </c>
      <c r="AY172" s="16" t="s">
        <v>147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81</v>
      </c>
      <c r="BK172" s="143">
        <f>ROUND(I172*H172,2)</f>
        <v>0</v>
      </c>
      <c r="BL172" s="16" t="s">
        <v>154</v>
      </c>
      <c r="BM172" s="142" t="s">
        <v>768</v>
      </c>
    </row>
    <row r="173" spans="2:65" s="12" customFormat="1" ht="11.25">
      <c r="B173" s="144"/>
      <c r="D173" s="145" t="s">
        <v>156</v>
      </c>
      <c r="F173" s="147" t="s">
        <v>769</v>
      </c>
      <c r="H173" s="148">
        <v>12.092000000000001</v>
      </c>
      <c r="I173" s="149"/>
      <c r="L173" s="144"/>
      <c r="M173" s="150"/>
      <c r="T173" s="151"/>
      <c r="AT173" s="146" t="s">
        <v>156</v>
      </c>
      <c r="AU173" s="146" t="s">
        <v>83</v>
      </c>
      <c r="AV173" s="12" t="s">
        <v>83</v>
      </c>
      <c r="AW173" s="12" t="s">
        <v>4</v>
      </c>
      <c r="AX173" s="12" t="s">
        <v>81</v>
      </c>
      <c r="AY173" s="146" t="s">
        <v>147</v>
      </c>
    </row>
    <row r="174" spans="2:65" s="1" customFormat="1" ht="24.2" customHeight="1">
      <c r="B174" s="31"/>
      <c r="C174" s="131" t="s">
        <v>256</v>
      </c>
      <c r="D174" s="131" t="s">
        <v>149</v>
      </c>
      <c r="E174" s="132" t="s">
        <v>770</v>
      </c>
      <c r="F174" s="133" t="s">
        <v>771</v>
      </c>
      <c r="G174" s="134" t="s">
        <v>187</v>
      </c>
      <c r="H174" s="135">
        <v>0.7</v>
      </c>
      <c r="I174" s="136"/>
      <c r="J174" s="137">
        <f>ROUND(I174*H174,2)</f>
        <v>0</v>
      </c>
      <c r="K174" s="133" t="s">
        <v>153</v>
      </c>
      <c r="L174" s="31"/>
      <c r="M174" s="138" t="s">
        <v>1</v>
      </c>
      <c r="N174" s="139" t="s">
        <v>38</v>
      </c>
      <c r="P174" s="140">
        <f>O174*H174</f>
        <v>0</v>
      </c>
      <c r="Q174" s="140">
        <v>0.11162</v>
      </c>
      <c r="R174" s="140">
        <f>Q174*H174</f>
        <v>7.8133999999999995E-2</v>
      </c>
      <c r="S174" s="140">
        <v>0</v>
      </c>
      <c r="T174" s="141">
        <f>S174*H174</f>
        <v>0</v>
      </c>
      <c r="AR174" s="142" t="s">
        <v>154</v>
      </c>
      <c r="AT174" s="142" t="s">
        <v>149</v>
      </c>
      <c r="AU174" s="142" t="s">
        <v>83</v>
      </c>
      <c r="AY174" s="16" t="s">
        <v>147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81</v>
      </c>
      <c r="BK174" s="143">
        <f>ROUND(I174*H174,2)</f>
        <v>0</v>
      </c>
      <c r="BL174" s="16" t="s">
        <v>154</v>
      </c>
      <c r="BM174" s="142" t="s">
        <v>772</v>
      </c>
    </row>
    <row r="175" spans="2:65" s="12" customFormat="1" ht="11.25">
      <c r="B175" s="144"/>
      <c r="D175" s="145" t="s">
        <v>156</v>
      </c>
      <c r="E175" s="146" t="s">
        <v>1</v>
      </c>
      <c r="F175" s="147" t="s">
        <v>773</v>
      </c>
      <c r="H175" s="148">
        <v>0.7</v>
      </c>
      <c r="I175" s="149"/>
      <c r="L175" s="144"/>
      <c r="M175" s="150"/>
      <c r="T175" s="151"/>
      <c r="AT175" s="146" t="s">
        <v>156</v>
      </c>
      <c r="AU175" s="146" t="s">
        <v>83</v>
      </c>
      <c r="AV175" s="12" t="s">
        <v>83</v>
      </c>
      <c r="AW175" s="12" t="s">
        <v>30</v>
      </c>
      <c r="AX175" s="12" t="s">
        <v>73</v>
      </c>
      <c r="AY175" s="146" t="s">
        <v>147</v>
      </c>
    </row>
    <row r="176" spans="2:65" s="13" customFormat="1" ht="11.25">
      <c r="B176" s="152"/>
      <c r="D176" s="145" t="s">
        <v>156</v>
      </c>
      <c r="E176" s="153" t="s">
        <v>1</v>
      </c>
      <c r="F176" s="154" t="s">
        <v>166</v>
      </c>
      <c r="H176" s="155">
        <v>0.7</v>
      </c>
      <c r="I176" s="156"/>
      <c r="L176" s="152"/>
      <c r="M176" s="157"/>
      <c r="T176" s="158"/>
      <c r="AT176" s="153" t="s">
        <v>156</v>
      </c>
      <c r="AU176" s="153" t="s">
        <v>83</v>
      </c>
      <c r="AV176" s="13" t="s">
        <v>154</v>
      </c>
      <c r="AW176" s="13" t="s">
        <v>30</v>
      </c>
      <c r="AX176" s="13" t="s">
        <v>81</v>
      </c>
      <c r="AY176" s="153" t="s">
        <v>147</v>
      </c>
    </row>
    <row r="177" spans="2:65" s="1" customFormat="1" ht="24.2" customHeight="1">
      <c r="B177" s="31"/>
      <c r="C177" s="165" t="s">
        <v>261</v>
      </c>
      <c r="D177" s="165" t="s">
        <v>223</v>
      </c>
      <c r="E177" s="166" t="s">
        <v>774</v>
      </c>
      <c r="F177" s="167" t="s">
        <v>775</v>
      </c>
      <c r="G177" s="168" t="s">
        <v>187</v>
      </c>
      <c r="H177" s="169">
        <v>0.72099999999999997</v>
      </c>
      <c r="I177" s="170"/>
      <c r="J177" s="171">
        <f>ROUND(I177*H177,2)</f>
        <v>0</v>
      </c>
      <c r="K177" s="167" t="s">
        <v>153</v>
      </c>
      <c r="L177" s="172"/>
      <c r="M177" s="173" t="s">
        <v>1</v>
      </c>
      <c r="N177" s="174" t="s">
        <v>38</v>
      </c>
      <c r="P177" s="140">
        <f>O177*H177</f>
        <v>0</v>
      </c>
      <c r="Q177" s="140">
        <v>0.17599999999999999</v>
      </c>
      <c r="R177" s="140">
        <f>Q177*H177</f>
        <v>0.12689599999999998</v>
      </c>
      <c r="S177" s="140">
        <v>0</v>
      </c>
      <c r="T177" s="141">
        <f>S177*H177</f>
        <v>0</v>
      </c>
      <c r="AR177" s="142" t="s">
        <v>200</v>
      </c>
      <c r="AT177" s="142" t="s">
        <v>223</v>
      </c>
      <c r="AU177" s="142" t="s">
        <v>83</v>
      </c>
      <c r="AY177" s="16" t="s">
        <v>147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154</v>
      </c>
      <c r="BM177" s="142" t="s">
        <v>776</v>
      </c>
    </row>
    <row r="178" spans="2:65" s="12" customFormat="1" ht="11.25">
      <c r="B178" s="144"/>
      <c r="D178" s="145" t="s">
        <v>156</v>
      </c>
      <c r="F178" s="147" t="s">
        <v>777</v>
      </c>
      <c r="H178" s="148">
        <v>0.72099999999999997</v>
      </c>
      <c r="I178" s="149"/>
      <c r="L178" s="144"/>
      <c r="M178" s="150"/>
      <c r="T178" s="151"/>
      <c r="AT178" s="146" t="s">
        <v>156</v>
      </c>
      <c r="AU178" s="146" t="s">
        <v>83</v>
      </c>
      <c r="AV178" s="12" t="s">
        <v>83</v>
      </c>
      <c r="AW178" s="12" t="s">
        <v>4</v>
      </c>
      <c r="AX178" s="12" t="s">
        <v>81</v>
      </c>
      <c r="AY178" s="146" t="s">
        <v>147</v>
      </c>
    </row>
    <row r="179" spans="2:65" s="11" customFormat="1" ht="22.9" customHeight="1">
      <c r="B179" s="119"/>
      <c r="D179" s="120" t="s">
        <v>72</v>
      </c>
      <c r="E179" s="129" t="s">
        <v>209</v>
      </c>
      <c r="F179" s="129" t="s">
        <v>581</v>
      </c>
      <c r="I179" s="122"/>
      <c r="J179" s="130">
        <f>BK179</f>
        <v>0</v>
      </c>
      <c r="L179" s="119"/>
      <c r="M179" s="124"/>
      <c r="P179" s="125">
        <f>SUM(P180:P188)</f>
        <v>0</v>
      </c>
      <c r="R179" s="125">
        <f>SUM(R180:R188)</f>
        <v>1.8535000000000001</v>
      </c>
      <c r="T179" s="126">
        <f>SUM(T180:T188)</f>
        <v>0</v>
      </c>
      <c r="AR179" s="120" t="s">
        <v>81</v>
      </c>
      <c r="AT179" s="127" t="s">
        <v>72</v>
      </c>
      <c r="AU179" s="127" t="s">
        <v>81</v>
      </c>
      <c r="AY179" s="120" t="s">
        <v>147</v>
      </c>
      <c r="BK179" s="128">
        <f>SUM(BK180:BK188)</f>
        <v>0</v>
      </c>
    </row>
    <row r="180" spans="2:65" s="1" customFormat="1" ht="33" customHeight="1">
      <c r="B180" s="31"/>
      <c r="C180" s="131" t="s">
        <v>266</v>
      </c>
      <c r="D180" s="131" t="s">
        <v>149</v>
      </c>
      <c r="E180" s="132" t="s">
        <v>778</v>
      </c>
      <c r="F180" s="133" t="s">
        <v>779</v>
      </c>
      <c r="G180" s="134" t="s">
        <v>152</v>
      </c>
      <c r="H180" s="135">
        <v>11</v>
      </c>
      <c r="I180" s="136"/>
      <c r="J180" s="137">
        <f>ROUND(I180*H180,2)</f>
        <v>0</v>
      </c>
      <c r="K180" s="133" t="s">
        <v>153</v>
      </c>
      <c r="L180" s="31"/>
      <c r="M180" s="138" t="s">
        <v>1</v>
      </c>
      <c r="N180" s="139" t="s">
        <v>38</v>
      </c>
      <c r="P180" s="140">
        <f>O180*H180</f>
        <v>0</v>
      </c>
      <c r="Q180" s="140">
        <v>0.16850000000000001</v>
      </c>
      <c r="R180" s="140">
        <f>Q180*H180</f>
        <v>1.8535000000000001</v>
      </c>
      <c r="S180" s="140">
        <v>0</v>
      </c>
      <c r="T180" s="141">
        <f>S180*H180</f>
        <v>0</v>
      </c>
      <c r="AR180" s="142" t="s">
        <v>154</v>
      </c>
      <c r="AT180" s="142" t="s">
        <v>149</v>
      </c>
      <c r="AU180" s="142" t="s">
        <v>83</v>
      </c>
      <c r="AY180" s="16" t="s">
        <v>147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81</v>
      </c>
      <c r="BK180" s="143">
        <f>ROUND(I180*H180,2)</f>
        <v>0</v>
      </c>
      <c r="BL180" s="16" t="s">
        <v>154</v>
      </c>
      <c r="BM180" s="142" t="s">
        <v>780</v>
      </c>
    </row>
    <row r="181" spans="2:65" s="1" customFormat="1" ht="16.5" customHeight="1">
      <c r="B181" s="31"/>
      <c r="C181" s="131" t="s">
        <v>271</v>
      </c>
      <c r="D181" s="131" t="s">
        <v>149</v>
      </c>
      <c r="E181" s="132" t="s">
        <v>781</v>
      </c>
      <c r="F181" s="133" t="s">
        <v>782</v>
      </c>
      <c r="G181" s="134" t="s">
        <v>152</v>
      </c>
      <c r="H181" s="135">
        <v>16</v>
      </c>
      <c r="I181" s="136"/>
      <c r="J181" s="137">
        <f>ROUND(I181*H181,2)</f>
        <v>0</v>
      </c>
      <c r="K181" s="133" t="s">
        <v>153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154</v>
      </c>
      <c r="AT181" s="142" t="s">
        <v>149</v>
      </c>
      <c r="AU181" s="142" t="s">
        <v>83</v>
      </c>
      <c r="AY181" s="16" t="s">
        <v>147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154</v>
      </c>
      <c r="BM181" s="142" t="s">
        <v>783</v>
      </c>
    </row>
    <row r="182" spans="2:65" s="12" customFormat="1" ht="11.25">
      <c r="B182" s="144"/>
      <c r="D182" s="145" t="s">
        <v>156</v>
      </c>
      <c r="E182" s="146" t="s">
        <v>1</v>
      </c>
      <c r="F182" s="147" t="s">
        <v>784</v>
      </c>
      <c r="H182" s="148">
        <v>16</v>
      </c>
      <c r="I182" s="149"/>
      <c r="L182" s="144"/>
      <c r="M182" s="150"/>
      <c r="T182" s="151"/>
      <c r="AT182" s="146" t="s">
        <v>156</v>
      </c>
      <c r="AU182" s="146" t="s">
        <v>83</v>
      </c>
      <c r="AV182" s="12" t="s">
        <v>83</v>
      </c>
      <c r="AW182" s="12" t="s">
        <v>30</v>
      </c>
      <c r="AX182" s="12" t="s">
        <v>73</v>
      </c>
      <c r="AY182" s="146" t="s">
        <v>147</v>
      </c>
    </row>
    <row r="183" spans="2:65" s="13" customFormat="1" ht="11.25">
      <c r="B183" s="152"/>
      <c r="D183" s="145" t="s">
        <v>156</v>
      </c>
      <c r="E183" s="153" t="s">
        <v>1</v>
      </c>
      <c r="F183" s="154" t="s">
        <v>166</v>
      </c>
      <c r="H183" s="155">
        <v>16</v>
      </c>
      <c r="I183" s="156"/>
      <c r="L183" s="152"/>
      <c r="M183" s="157"/>
      <c r="T183" s="158"/>
      <c r="AT183" s="153" t="s">
        <v>156</v>
      </c>
      <c r="AU183" s="153" t="s">
        <v>83</v>
      </c>
      <c r="AV183" s="13" t="s">
        <v>154</v>
      </c>
      <c r="AW183" s="13" t="s">
        <v>30</v>
      </c>
      <c r="AX183" s="13" t="s">
        <v>81</v>
      </c>
      <c r="AY183" s="153" t="s">
        <v>147</v>
      </c>
    </row>
    <row r="184" spans="2:65" s="1" customFormat="1" ht="24.2" customHeight="1">
      <c r="B184" s="31"/>
      <c r="C184" s="131" t="s">
        <v>7</v>
      </c>
      <c r="D184" s="131" t="s">
        <v>149</v>
      </c>
      <c r="E184" s="132" t="s">
        <v>586</v>
      </c>
      <c r="F184" s="133" t="s">
        <v>587</v>
      </c>
      <c r="G184" s="134" t="s">
        <v>152</v>
      </c>
      <c r="H184" s="135">
        <v>10</v>
      </c>
      <c r="I184" s="136"/>
      <c r="J184" s="137">
        <f>ROUND(I184*H184,2)</f>
        <v>0</v>
      </c>
      <c r="K184" s="133" t="s">
        <v>153</v>
      </c>
      <c r="L184" s="31"/>
      <c r="M184" s="138" t="s">
        <v>1</v>
      </c>
      <c r="N184" s="139" t="s">
        <v>38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154</v>
      </c>
      <c r="AT184" s="142" t="s">
        <v>149</v>
      </c>
      <c r="AU184" s="142" t="s">
        <v>83</v>
      </c>
      <c r="AY184" s="16" t="s">
        <v>147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81</v>
      </c>
      <c r="BK184" s="143">
        <f>ROUND(I184*H184,2)</f>
        <v>0</v>
      </c>
      <c r="BL184" s="16" t="s">
        <v>154</v>
      </c>
      <c r="BM184" s="142" t="s">
        <v>785</v>
      </c>
    </row>
    <row r="185" spans="2:65" s="12" customFormat="1" ht="11.25">
      <c r="B185" s="144"/>
      <c r="D185" s="145" t="s">
        <v>156</v>
      </c>
      <c r="E185" s="146" t="s">
        <v>1</v>
      </c>
      <c r="F185" s="147" t="s">
        <v>786</v>
      </c>
      <c r="H185" s="148">
        <v>10</v>
      </c>
      <c r="I185" s="149"/>
      <c r="L185" s="144"/>
      <c r="M185" s="150"/>
      <c r="T185" s="151"/>
      <c r="AT185" s="146" t="s">
        <v>156</v>
      </c>
      <c r="AU185" s="146" t="s">
        <v>83</v>
      </c>
      <c r="AV185" s="12" t="s">
        <v>83</v>
      </c>
      <c r="AW185" s="12" t="s">
        <v>30</v>
      </c>
      <c r="AX185" s="12" t="s">
        <v>73</v>
      </c>
      <c r="AY185" s="146" t="s">
        <v>147</v>
      </c>
    </row>
    <row r="186" spans="2:65" s="13" customFormat="1" ht="11.25">
      <c r="B186" s="152"/>
      <c r="D186" s="145" t="s">
        <v>156</v>
      </c>
      <c r="E186" s="153" t="s">
        <v>1</v>
      </c>
      <c r="F186" s="154" t="s">
        <v>166</v>
      </c>
      <c r="H186" s="155">
        <v>10</v>
      </c>
      <c r="I186" s="156"/>
      <c r="L186" s="152"/>
      <c r="M186" s="157"/>
      <c r="T186" s="158"/>
      <c r="AT186" s="153" t="s">
        <v>156</v>
      </c>
      <c r="AU186" s="153" t="s">
        <v>83</v>
      </c>
      <c r="AV186" s="13" t="s">
        <v>154</v>
      </c>
      <c r="AW186" s="13" t="s">
        <v>30</v>
      </c>
      <c r="AX186" s="13" t="s">
        <v>81</v>
      </c>
      <c r="AY186" s="153" t="s">
        <v>147</v>
      </c>
    </row>
    <row r="187" spans="2:65" s="1" customFormat="1" ht="21.75" customHeight="1">
      <c r="B187" s="31"/>
      <c r="C187" s="131" t="s">
        <v>280</v>
      </c>
      <c r="D187" s="131" t="s">
        <v>149</v>
      </c>
      <c r="E187" s="132" t="s">
        <v>787</v>
      </c>
      <c r="F187" s="133" t="s">
        <v>788</v>
      </c>
      <c r="G187" s="134" t="s">
        <v>152</v>
      </c>
      <c r="H187" s="135">
        <v>11</v>
      </c>
      <c r="I187" s="136"/>
      <c r="J187" s="137">
        <f>ROUND(I187*H187,2)</f>
        <v>0</v>
      </c>
      <c r="K187" s="133" t="s">
        <v>153</v>
      </c>
      <c r="L187" s="31"/>
      <c r="M187" s="138" t="s">
        <v>1</v>
      </c>
      <c r="N187" s="139" t="s">
        <v>38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154</v>
      </c>
      <c r="AT187" s="142" t="s">
        <v>149</v>
      </c>
      <c r="AU187" s="142" t="s">
        <v>83</v>
      </c>
      <c r="AY187" s="16" t="s">
        <v>147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6" t="s">
        <v>81</v>
      </c>
      <c r="BK187" s="143">
        <f>ROUND(I187*H187,2)</f>
        <v>0</v>
      </c>
      <c r="BL187" s="16" t="s">
        <v>154</v>
      </c>
      <c r="BM187" s="142" t="s">
        <v>789</v>
      </c>
    </row>
    <row r="188" spans="2:65" s="1" customFormat="1" ht="24.2" customHeight="1">
      <c r="B188" s="31"/>
      <c r="C188" s="131" t="s">
        <v>285</v>
      </c>
      <c r="D188" s="131" t="s">
        <v>149</v>
      </c>
      <c r="E188" s="132" t="s">
        <v>790</v>
      </c>
      <c r="F188" s="133" t="s">
        <v>791</v>
      </c>
      <c r="G188" s="134" t="s">
        <v>187</v>
      </c>
      <c r="H188" s="135">
        <v>9.09</v>
      </c>
      <c r="I188" s="136"/>
      <c r="J188" s="137">
        <f>ROUND(I188*H188,2)</f>
        <v>0</v>
      </c>
      <c r="K188" s="133" t="s">
        <v>153</v>
      </c>
      <c r="L188" s="31"/>
      <c r="M188" s="138" t="s">
        <v>1</v>
      </c>
      <c r="N188" s="139" t="s">
        <v>38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154</v>
      </c>
      <c r="AT188" s="142" t="s">
        <v>149</v>
      </c>
      <c r="AU188" s="142" t="s">
        <v>83</v>
      </c>
      <c r="AY188" s="16" t="s">
        <v>147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81</v>
      </c>
      <c r="BK188" s="143">
        <f>ROUND(I188*H188,2)</f>
        <v>0</v>
      </c>
      <c r="BL188" s="16" t="s">
        <v>154</v>
      </c>
      <c r="BM188" s="142" t="s">
        <v>792</v>
      </c>
    </row>
    <row r="189" spans="2:65" s="11" customFormat="1" ht="22.9" customHeight="1">
      <c r="B189" s="119"/>
      <c r="D189" s="120" t="s">
        <v>72</v>
      </c>
      <c r="E189" s="129" t="s">
        <v>509</v>
      </c>
      <c r="F189" s="129" t="s">
        <v>510</v>
      </c>
      <c r="I189" s="122"/>
      <c r="J189" s="130">
        <f>BK189</f>
        <v>0</v>
      </c>
      <c r="L189" s="119"/>
      <c r="M189" s="124"/>
      <c r="P189" s="125">
        <f>SUM(P190:P213)</f>
        <v>0</v>
      </c>
      <c r="R189" s="125">
        <f>SUM(R190:R213)</f>
        <v>0</v>
      </c>
      <c r="T189" s="126">
        <f>SUM(T190:T213)</f>
        <v>0</v>
      </c>
      <c r="AR189" s="120" t="s">
        <v>81</v>
      </c>
      <c r="AT189" s="127" t="s">
        <v>72</v>
      </c>
      <c r="AU189" s="127" t="s">
        <v>81</v>
      </c>
      <c r="AY189" s="120" t="s">
        <v>147</v>
      </c>
      <c r="BK189" s="128">
        <f>SUM(BK190:BK213)</f>
        <v>0</v>
      </c>
    </row>
    <row r="190" spans="2:65" s="1" customFormat="1" ht="21.75" customHeight="1">
      <c r="B190" s="31"/>
      <c r="C190" s="131" t="s">
        <v>290</v>
      </c>
      <c r="D190" s="131" t="s">
        <v>149</v>
      </c>
      <c r="E190" s="132" t="s">
        <v>589</v>
      </c>
      <c r="F190" s="133" t="s">
        <v>590</v>
      </c>
      <c r="G190" s="134" t="s">
        <v>212</v>
      </c>
      <c r="H190" s="135">
        <v>2.9670000000000001</v>
      </c>
      <c r="I190" s="136"/>
      <c r="J190" s="137">
        <f>ROUND(I190*H190,2)</f>
        <v>0</v>
      </c>
      <c r="K190" s="133" t="s">
        <v>153</v>
      </c>
      <c r="L190" s="31"/>
      <c r="M190" s="138" t="s">
        <v>1</v>
      </c>
      <c r="N190" s="139" t="s">
        <v>38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154</v>
      </c>
      <c r="AT190" s="142" t="s">
        <v>149</v>
      </c>
      <c r="AU190" s="142" t="s">
        <v>83</v>
      </c>
      <c r="AY190" s="16" t="s">
        <v>147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81</v>
      </c>
      <c r="BK190" s="143">
        <f>ROUND(I190*H190,2)</f>
        <v>0</v>
      </c>
      <c r="BL190" s="16" t="s">
        <v>154</v>
      </c>
      <c r="BM190" s="142" t="s">
        <v>793</v>
      </c>
    </row>
    <row r="191" spans="2:65" s="12" customFormat="1" ht="11.25">
      <c r="B191" s="144"/>
      <c r="D191" s="145" t="s">
        <v>156</v>
      </c>
      <c r="E191" s="146" t="s">
        <v>1</v>
      </c>
      <c r="F191" s="147" t="s">
        <v>794</v>
      </c>
      <c r="H191" s="148">
        <v>2.9670000000000001</v>
      </c>
      <c r="I191" s="149"/>
      <c r="L191" s="144"/>
      <c r="M191" s="150"/>
      <c r="T191" s="151"/>
      <c r="AT191" s="146" t="s">
        <v>156</v>
      </c>
      <c r="AU191" s="146" t="s">
        <v>83</v>
      </c>
      <c r="AV191" s="12" t="s">
        <v>83</v>
      </c>
      <c r="AW191" s="12" t="s">
        <v>30</v>
      </c>
      <c r="AX191" s="12" t="s">
        <v>73</v>
      </c>
      <c r="AY191" s="146" t="s">
        <v>147</v>
      </c>
    </row>
    <row r="192" spans="2:65" s="13" customFormat="1" ht="11.25">
      <c r="B192" s="152"/>
      <c r="D192" s="145" t="s">
        <v>156</v>
      </c>
      <c r="E192" s="153" t="s">
        <v>1</v>
      </c>
      <c r="F192" s="154" t="s">
        <v>166</v>
      </c>
      <c r="H192" s="155">
        <v>2.9670000000000001</v>
      </c>
      <c r="I192" s="156"/>
      <c r="L192" s="152"/>
      <c r="M192" s="157"/>
      <c r="T192" s="158"/>
      <c r="AT192" s="153" t="s">
        <v>156</v>
      </c>
      <c r="AU192" s="153" t="s">
        <v>83</v>
      </c>
      <c r="AV192" s="13" t="s">
        <v>154</v>
      </c>
      <c r="AW192" s="13" t="s">
        <v>30</v>
      </c>
      <c r="AX192" s="13" t="s">
        <v>81</v>
      </c>
      <c r="AY192" s="153" t="s">
        <v>147</v>
      </c>
    </row>
    <row r="193" spans="2:65" s="1" customFormat="1" ht="24.2" customHeight="1">
      <c r="B193" s="31"/>
      <c r="C193" s="131" t="s">
        <v>294</v>
      </c>
      <c r="D193" s="131" t="s">
        <v>149</v>
      </c>
      <c r="E193" s="132" t="s">
        <v>593</v>
      </c>
      <c r="F193" s="133" t="s">
        <v>594</v>
      </c>
      <c r="G193" s="134" t="s">
        <v>212</v>
      </c>
      <c r="H193" s="135">
        <v>32.637</v>
      </c>
      <c r="I193" s="136"/>
      <c r="J193" s="137">
        <f>ROUND(I193*H193,2)</f>
        <v>0</v>
      </c>
      <c r="K193" s="133" t="s">
        <v>153</v>
      </c>
      <c r="L193" s="31"/>
      <c r="M193" s="138" t="s">
        <v>1</v>
      </c>
      <c r="N193" s="139" t="s">
        <v>38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154</v>
      </c>
      <c r="AT193" s="142" t="s">
        <v>149</v>
      </c>
      <c r="AU193" s="142" t="s">
        <v>83</v>
      </c>
      <c r="AY193" s="16" t="s">
        <v>147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81</v>
      </c>
      <c r="BK193" s="143">
        <f>ROUND(I193*H193,2)</f>
        <v>0</v>
      </c>
      <c r="BL193" s="16" t="s">
        <v>154</v>
      </c>
      <c r="BM193" s="142" t="s">
        <v>795</v>
      </c>
    </row>
    <row r="194" spans="2:65" s="12" customFormat="1" ht="11.25">
      <c r="B194" s="144"/>
      <c r="D194" s="145" t="s">
        <v>156</v>
      </c>
      <c r="E194" s="146" t="s">
        <v>1</v>
      </c>
      <c r="F194" s="147" t="s">
        <v>796</v>
      </c>
      <c r="H194" s="148">
        <v>32.637</v>
      </c>
      <c r="I194" s="149"/>
      <c r="L194" s="144"/>
      <c r="M194" s="150"/>
      <c r="T194" s="151"/>
      <c r="AT194" s="146" t="s">
        <v>156</v>
      </c>
      <c r="AU194" s="146" t="s">
        <v>83</v>
      </c>
      <c r="AV194" s="12" t="s">
        <v>83</v>
      </c>
      <c r="AW194" s="12" t="s">
        <v>30</v>
      </c>
      <c r="AX194" s="12" t="s">
        <v>73</v>
      </c>
      <c r="AY194" s="146" t="s">
        <v>147</v>
      </c>
    </row>
    <row r="195" spans="2:65" s="13" customFormat="1" ht="11.25">
      <c r="B195" s="152"/>
      <c r="D195" s="145" t="s">
        <v>156</v>
      </c>
      <c r="E195" s="153" t="s">
        <v>1</v>
      </c>
      <c r="F195" s="154" t="s">
        <v>166</v>
      </c>
      <c r="H195" s="155">
        <v>32.637</v>
      </c>
      <c r="I195" s="156"/>
      <c r="L195" s="152"/>
      <c r="M195" s="157"/>
      <c r="T195" s="158"/>
      <c r="AT195" s="153" t="s">
        <v>156</v>
      </c>
      <c r="AU195" s="153" t="s">
        <v>83</v>
      </c>
      <c r="AV195" s="13" t="s">
        <v>154</v>
      </c>
      <c r="AW195" s="13" t="s">
        <v>30</v>
      </c>
      <c r="AX195" s="13" t="s">
        <v>81</v>
      </c>
      <c r="AY195" s="153" t="s">
        <v>147</v>
      </c>
    </row>
    <row r="196" spans="2:65" s="1" customFormat="1" ht="21.75" customHeight="1">
      <c r="B196" s="31"/>
      <c r="C196" s="131" t="s">
        <v>299</v>
      </c>
      <c r="D196" s="131" t="s">
        <v>149</v>
      </c>
      <c r="E196" s="132" t="s">
        <v>512</v>
      </c>
      <c r="F196" s="133" t="s">
        <v>513</v>
      </c>
      <c r="G196" s="134" t="s">
        <v>212</v>
      </c>
      <c r="H196" s="135">
        <v>0.98099999999999998</v>
      </c>
      <c r="I196" s="136"/>
      <c r="J196" s="137">
        <f>ROUND(I196*H196,2)</f>
        <v>0</v>
      </c>
      <c r="K196" s="133" t="s">
        <v>153</v>
      </c>
      <c r="L196" s="31"/>
      <c r="M196" s="138" t="s">
        <v>1</v>
      </c>
      <c r="N196" s="139" t="s">
        <v>38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154</v>
      </c>
      <c r="AT196" s="142" t="s">
        <v>149</v>
      </c>
      <c r="AU196" s="142" t="s">
        <v>83</v>
      </c>
      <c r="AY196" s="16" t="s">
        <v>147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81</v>
      </c>
      <c r="BK196" s="143">
        <f>ROUND(I196*H196,2)</f>
        <v>0</v>
      </c>
      <c r="BL196" s="16" t="s">
        <v>154</v>
      </c>
      <c r="BM196" s="142" t="s">
        <v>797</v>
      </c>
    </row>
    <row r="197" spans="2:65" s="12" customFormat="1" ht="11.25">
      <c r="B197" s="144"/>
      <c r="D197" s="145" t="s">
        <v>156</v>
      </c>
      <c r="E197" s="146" t="s">
        <v>1</v>
      </c>
      <c r="F197" s="147" t="s">
        <v>798</v>
      </c>
      <c r="H197" s="148">
        <v>0.98099999999999998</v>
      </c>
      <c r="I197" s="149"/>
      <c r="L197" s="144"/>
      <c r="M197" s="150"/>
      <c r="T197" s="151"/>
      <c r="AT197" s="146" t="s">
        <v>156</v>
      </c>
      <c r="AU197" s="146" t="s">
        <v>83</v>
      </c>
      <c r="AV197" s="12" t="s">
        <v>83</v>
      </c>
      <c r="AW197" s="12" t="s">
        <v>30</v>
      </c>
      <c r="AX197" s="12" t="s">
        <v>73</v>
      </c>
      <c r="AY197" s="146" t="s">
        <v>147</v>
      </c>
    </row>
    <row r="198" spans="2:65" s="13" customFormat="1" ht="11.25">
      <c r="B198" s="152"/>
      <c r="D198" s="145" t="s">
        <v>156</v>
      </c>
      <c r="E198" s="153" t="s">
        <v>1</v>
      </c>
      <c r="F198" s="154" t="s">
        <v>166</v>
      </c>
      <c r="H198" s="155">
        <v>0.98099999999999998</v>
      </c>
      <c r="I198" s="156"/>
      <c r="L198" s="152"/>
      <c r="M198" s="157"/>
      <c r="T198" s="158"/>
      <c r="AT198" s="153" t="s">
        <v>156</v>
      </c>
      <c r="AU198" s="153" t="s">
        <v>83</v>
      </c>
      <c r="AV198" s="13" t="s">
        <v>154</v>
      </c>
      <c r="AW198" s="13" t="s">
        <v>30</v>
      </c>
      <c r="AX198" s="13" t="s">
        <v>81</v>
      </c>
      <c r="AY198" s="153" t="s">
        <v>147</v>
      </c>
    </row>
    <row r="199" spans="2:65" s="1" customFormat="1" ht="24.2" customHeight="1">
      <c r="B199" s="31"/>
      <c r="C199" s="131" t="s">
        <v>303</v>
      </c>
      <c r="D199" s="131" t="s">
        <v>149</v>
      </c>
      <c r="E199" s="132" t="s">
        <v>517</v>
      </c>
      <c r="F199" s="133" t="s">
        <v>518</v>
      </c>
      <c r="G199" s="134" t="s">
        <v>212</v>
      </c>
      <c r="H199" s="135">
        <v>10.791</v>
      </c>
      <c r="I199" s="136"/>
      <c r="J199" s="137">
        <f>ROUND(I199*H199,2)</f>
        <v>0</v>
      </c>
      <c r="K199" s="133" t="s">
        <v>153</v>
      </c>
      <c r="L199" s="31"/>
      <c r="M199" s="138" t="s">
        <v>1</v>
      </c>
      <c r="N199" s="139" t="s">
        <v>38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154</v>
      </c>
      <c r="AT199" s="142" t="s">
        <v>149</v>
      </c>
      <c r="AU199" s="142" t="s">
        <v>83</v>
      </c>
      <c r="AY199" s="16" t="s">
        <v>147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81</v>
      </c>
      <c r="BK199" s="143">
        <f>ROUND(I199*H199,2)</f>
        <v>0</v>
      </c>
      <c r="BL199" s="16" t="s">
        <v>154</v>
      </c>
      <c r="BM199" s="142" t="s">
        <v>799</v>
      </c>
    </row>
    <row r="200" spans="2:65" s="12" customFormat="1" ht="11.25">
      <c r="B200" s="144"/>
      <c r="D200" s="145" t="s">
        <v>156</v>
      </c>
      <c r="E200" s="146" t="s">
        <v>1</v>
      </c>
      <c r="F200" s="147" t="s">
        <v>800</v>
      </c>
      <c r="H200" s="148">
        <v>10.791</v>
      </c>
      <c r="I200" s="149"/>
      <c r="L200" s="144"/>
      <c r="M200" s="150"/>
      <c r="T200" s="151"/>
      <c r="AT200" s="146" t="s">
        <v>156</v>
      </c>
      <c r="AU200" s="146" t="s">
        <v>83</v>
      </c>
      <c r="AV200" s="12" t="s">
        <v>83</v>
      </c>
      <c r="AW200" s="12" t="s">
        <v>30</v>
      </c>
      <c r="AX200" s="12" t="s">
        <v>73</v>
      </c>
      <c r="AY200" s="146" t="s">
        <v>147</v>
      </c>
    </row>
    <row r="201" spans="2:65" s="13" customFormat="1" ht="11.25">
      <c r="B201" s="152"/>
      <c r="D201" s="145" t="s">
        <v>156</v>
      </c>
      <c r="E201" s="153" t="s">
        <v>1</v>
      </c>
      <c r="F201" s="154" t="s">
        <v>166</v>
      </c>
      <c r="H201" s="155">
        <v>10.791</v>
      </c>
      <c r="I201" s="156"/>
      <c r="L201" s="152"/>
      <c r="M201" s="157"/>
      <c r="T201" s="158"/>
      <c r="AT201" s="153" t="s">
        <v>156</v>
      </c>
      <c r="AU201" s="153" t="s">
        <v>83</v>
      </c>
      <c r="AV201" s="13" t="s">
        <v>154</v>
      </c>
      <c r="AW201" s="13" t="s">
        <v>30</v>
      </c>
      <c r="AX201" s="13" t="s">
        <v>81</v>
      </c>
      <c r="AY201" s="153" t="s">
        <v>147</v>
      </c>
    </row>
    <row r="202" spans="2:65" s="1" customFormat="1" ht="24.2" customHeight="1">
      <c r="B202" s="31"/>
      <c r="C202" s="131" t="s">
        <v>308</v>
      </c>
      <c r="D202" s="131" t="s">
        <v>149</v>
      </c>
      <c r="E202" s="132" t="s">
        <v>801</v>
      </c>
      <c r="F202" s="133" t="s">
        <v>802</v>
      </c>
      <c r="G202" s="134" t="s">
        <v>187</v>
      </c>
      <c r="H202" s="135">
        <v>9.09</v>
      </c>
      <c r="I202" s="136"/>
      <c r="J202" s="137">
        <f>ROUND(I202*H202,2)</f>
        <v>0</v>
      </c>
      <c r="K202" s="133" t="s">
        <v>1</v>
      </c>
      <c r="L202" s="31"/>
      <c r="M202" s="138" t="s">
        <v>1</v>
      </c>
      <c r="N202" s="139" t="s">
        <v>38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154</v>
      </c>
      <c r="AT202" s="142" t="s">
        <v>149</v>
      </c>
      <c r="AU202" s="142" t="s">
        <v>83</v>
      </c>
      <c r="AY202" s="16" t="s">
        <v>147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6" t="s">
        <v>81</v>
      </c>
      <c r="BK202" s="143">
        <f>ROUND(I202*H202,2)</f>
        <v>0</v>
      </c>
      <c r="BL202" s="16" t="s">
        <v>154</v>
      </c>
      <c r="BM202" s="142" t="s">
        <v>803</v>
      </c>
    </row>
    <row r="203" spans="2:65" s="1" customFormat="1" ht="24.2" customHeight="1">
      <c r="B203" s="31"/>
      <c r="C203" s="131" t="s">
        <v>312</v>
      </c>
      <c r="D203" s="131" t="s">
        <v>149</v>
      </c>
      <c r="E203" s="132" t="s">
        <v>804</v>
      </c>
      <c r="F203" s="133" t="s">
        <v>805</v>
      </c>
      <c r="G203" s="134" t="s">
        <v>212</v>
      </c>
      <c r="H203" s="135">
        <v>0.98099999999999998</v>
      </c>
      <c r="I203" s="136"/>
      <c r="J203" s="137">
        <f>ROUND(I203*H203,2)</f>
        <v>0</v>
      </c>
      <c r="K203" s="133" t="s">
        <v>153</v>
      </c>
      <c r="L203" s="31"/>
      <c r="M203" s="138" t="s">
        <v>1</v>
      </c>
      <c r="N203" s="139" t="s">
        <v>38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154</v>
      </c>
      <c r="AT203" s="142" t="s">
        <v>149</v>
      </c>
      <c r="AU203" s="142" t="s">
        <v>83</v>
      </c>
      <c r="AY203" s="16" t="s">
        <v>147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6" t="s">
        <v>81</v>
      </c>
      <c r="BK203" s="143">
        <f>ROUND(I203*H203,2)</f>
        <v>0</v>
      </c>
      <c r="BL203" s="16" t="s">
        <v>154</v>
      </c>
      <c r="BM203" s="142" t="s">
        <v>806</v>
      </c>
    </row>
    <row r="204" spans="2:65" s="1" customFormat="1" ht="37.9" customHeight="1">
      <c r="B204" s="31"/>
      <c r="C204" s="131" t="s">
        <v>317</v>
      </c>
      <c r="D204" s="131" t="s">
        <v>149</v>
      </c>
      <c r="E204" s="132" t="s">
        <v>807</v>
      </c>
      <c r="F204" s="133" t="s">
        <v>808</v>
      </c>
      <c r="G204" s="134" t="s">
        <v>212</v>
      </c>
      <c r="H204" s="135">
        <v>0.98099999999999998</v>
      </c>
      <c r="I204" s="136"/>
      <c r="J204" s="137">
        <f>ROUND(I204*H204,2)</f>
        <v>0</v>
      </c>
      <c r="K204" s="133" t="s">
        <v>153</v>
      </c>
      <c r="L204" s="31"/>
      <c r="M204" s="138" t="s">
        <v>1</v>
      </c>
      <c r="N204" s="139" t="s">
        <v>38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154</v>
      </c>
      <c r="AT204" s="142" t="s">
        <v>149</v>
      </c>
      <c r="AU204" s="142" t="s">
        <v>83</v>
      </c>
      <c r="AY204" s="16" t="s">
        <v>147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154</v>
      </c>
      <c r="BM204" s="142" t="s">
        <v>809</v>
      </c>
    </row>
    <row r="205" spans="2:65" s="12" customFormat="1" ht="11.25">
      <c r="B205" s="144"/>
      <c r="D205" s="145" t="s">
        <v>156</v>
      </c>
      <c r="E205" s="146" t="s">
        <v>1</v>
      </c>
      <c r="F205" s="147" t="s">
        <v>810</v>
      </c>
      <c r="H205" s="148">
        <v>0.156</v>
      </c>
      <c r="I205" s="149"/>
      <c r="L205" s="144"/>
      <c r="M205" s="150"/>
      <c r="T205" s="151"/>
      <c r="AT205" s="146" t="s">
        <v>156</v>
      </c>
      <c r="AU205" s="146" t="s">
        <v>83</v>
      </c>
      <c r="AV205" s="12" t="s">
        <v>83</v>
      </c>
      <c r="AW205" s="12" t="s">
        <v>30</v>
      </c>
      <c r="AX205" s="12" t="s">
        <v>73</v>
      </c>
      <c r="AY205" s="146" t="s">
        <v>147</v>
      </c>
    </row>
    <row r="206" spans="2:65" s="12" customFormat="1" ht="11.25">
      <c r="B206" s="144"/>
      <c r="D206" s="145" t="s">
        <v>156</v>
      </c>
      <c r="E206" s="146" t="s">
        <v>1</v>
      </c>
      <c r="F206" s="147" t="s">
        <v>811</v>
      </c>
      <c r="H206" s="148">
        <v>0.82499999999999996</v>
      </c>
      <c r="I206" s="149"/>
      <c r="L206" s="144"/>
      <c r="M206" s="150"/>
      <c r="T206" s="151"/>
      <c r="AT206" s="146" t="s">
        <v>156</v>
      </c>
      <c r="AU206" s="146" t="s">
        <v>83</v>
      </c>
      <c r="AV206" s="12" t="s">
        <v>83</v>
      </c>
      <c r="AW206" s="12" t="s">
        <v>30</v>
      </c>
      <c r="AX206" s="12" t="s">
        <v>73</v>
      </c>
      <c r="AY206" s="146" t="s">
        <v>147</v>
      </c>
    </row>
    <row r="207" spans="2:65" s="13" customFormat="1" ht="11.25">
      <c r="B207" s="152"/>
      <c r="D207" s="145" t="s">
        <v>156</v>
      </c>
      <c r="E207" s="153" t="s">
        <v>1</v>
      </c>
      <c r="F207" s="154" t="s">
        <v>166</v>
      </c>
      <c r="H207" s="155">
        <v>0.98099999999999998</v>
      </c>
      <c r="I207" s="156"/>
      <c r="L207" s="152"/>
      <c r="M207" s="157"/>
      <c r="T207" s="158"/>
      <c r="AT207" s="153" t="s">
        <v>156</v>
      </c>
      <c r="AU207" s="153" t="s">
        <v>83</v>
      </c>
      <c r="AV207" s="13" t="s">
        <v>154</v>
      </c>
      <c r="AW207" s="13" t="s">
        <v>30</v>
      </c>
      <c r="AX207" s="13" t="s">
        <v>81</v>
      </c>
      <c r="AY207" s="153" t="s">
        <v>147</v>
      </c>
    </row>
    <row r="208" spans="2:65" s="1" customFormat="1" ht="44.25" customHeight="1">
      <c r="B208" s="31"/>
      <c r="C208" s="131" t="s">
        <v>322</v>
      </c>
      <c r="D208" s="131" t="s">
        <v>149</v>
      </c>
      <c r="E208" s="132" t="s">
        <v>597</v>
      </c>
      <c r="F208" s="133" t="s">
        <v>598</v>
      </c>
      <c r="G208" s="134" t="s">
        <v>212</v>
      </c>
      <c r="H208" s="135">
        <v>2.9670000000000001</v>
      </c>
      <c r="I208" s="136"/>
      <c r="J208" s="137">
        <f>ROUND(I208*H208,2)</f>
        <v>0</v>
      </c>
      <c r="K208" s="133" t="s">
        <v>153</v>
      </c>
      <c r="L208" s="31"/>
      <c r="M208" s="138" t="s">
        <v>1</v>
      </c>
      <c r="N208" s="139" t="s">
        <v>38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154</v>
      </c>
      <c r="AT208" s="142" t="s">
        <v>149</v>
      </c>
      <c r="AU208" s="142" t="s">
        <v>83</v>
      </c>
      <c r="AY208" s="16" t="s">
        <v>147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81</v>
      </c>
      <c r="BK208" s="143">
        <f>ROUND(I208*H208,2)</f>
        <v>0</v>
      </c>
      <c r="BL208" s="16" t="s">
        <v>154</v>
      </c>
      <c r="BM208" s="142" t="s">
        <v>812</v>
      </c>
    </row>
    <row r="209" spans="2:65" s="12" customFormat="1" ht="11.25">
      <c r="B209" s="144"/>
      <c r="D209" s="145" t="s">
        <v>156</v>
      </c>
      <c r="E209" s="146" t="s">
        <v>1</v>
      </c>
      <c r="F209" s="147" t="s">
        <v>813</v>
      </c>
      <c r="H209" s="148">
        <v>2.9670000000000001</v>
      </c>
      <c r="I209" s="149"/>
      <c r="L209" s="144"/>
      <c r="M209" s="150"/>
      <c r="T209" s="151"/>
      <c r="AT209" s="146" t="s">
        <v>156</v>
      </c>
      <c r="AU209" s="146" t="s">
        <v>83</v>
      </c>
      <c r="AV209" s="12" t="s">
        <v>83</v>
      </c>
      <c r="AW209" s="12" t="s">
        <v>30</v>
      </c>
      <c r="AX209" s="12" t="s">
        <v>73</v>
      </c>
      <c r="AY209" s="146" t="s">
        <v>147</v>
      </c>
    </row>
    <row r="210" spans="2:65" s="13" customFormat="1" ht="11.25">
      <c r="B210" s="152"/>
      <c r="D210" s="145" t="s">
        <v>156</v>
      </c>
      <c r="E210" s="153" t="s">
        <v>1</v>
      </c>
      <c r="F210" s="154" t="s">
        <v>166</v>
      </c>
      <c r="H210" s="155">
        <v>2.9670000000000001</v>
      </c>
      <c r="I210" s="156"/>
      <c r="L210" s="152"/>
      <c r="M210" s="157"/>
      <c r="T210" s="158"/>
      <c r="AT210" s="153" t="s">
        <v>156</v>
      </c>
      <c r="AU210" s="153" t="s">
        <v>83</v>
      </c>
      <c r="AV210" s="13" t="s">
        <v>154</v>
      </c>
      <c r="AW210" s="13" t="s">
        <v>30</v>
      </c>
      <c r="AX210" s="13" t="s">
        <v>81</v>
      </c>
      <c r="AY210" s="153" t="s">
        <v>147</v>
      </c>
    </row>
    <row r="211" spans="2:65" s="1" customFormat="1" ht="21.75" customHeight="1">
      <c r="B211" s="31"/>
      <c r="C211" s="131" t="s">
        <v>327</v>
      </c>
      <c r="D211" s="131" t="s">
        <v>149</v>
      </c>
      <c r="E211" s="132" t="s">
        <v>601</v>
      </c>
      <c r="F211" s="133" t="s">
        <v>602</v>
      </c>
      <c r="G211" s="134" t="s">
        <v>212</v>
      </c>
      <c r="H211" s="135">
        <v>0.379</v>
      </c>
      <c r="I211" s="136"/>
      <c r="J211" s="137">
        <f>ROUND(I211*H211,2)</f>
        <v>0</v>
      </c>
      <c r="K211" s="133" t="s">
        <v>1</v>
      </c>
      <c r="L211" s="31"/>
      <c r="M211" s="138" t="s">
        <v>1</v>
      </c>
      <c r="N211" s="139" t="s">
        <v>38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154</v>
      </c>
      <c r="AT211" s="142" t="s">
        <v>149</v>
      </c>
      <c r="AU211" s="142" t="s">
        <v>83</v>
      </c>
      <c r="AY211" s="16" t="s">
        <v>147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6" t="s">
        <v>81</v>
      </c>
      <c r="BK211" s="143">
        <f>ROUND(I211*H211,2)</f>
        <v>0</v>
      </c>
      <c r="BL211" s="16" t="s">
        <v>154</v>
      </c>
      <c r="BM211" s="142" t="s">
        <v>814</v>
      </c>
    </row>
    <row r="212" spans="2:65" s="12" customFormat="1" ht="11.25">
      <c r="B212" s="144"/>
      <c r="D212" s="145" t="s">
        <v>156</v>
      </c>
      <c r="E212" s="146" t="s">
        <v>1</v>
      </c>
      <c r="F212" s="147" t="s">
        <v>815</v>
      </c>
      <c r="H212" s="148">
        <v>0.379</v>
      </c>
      <c r="I212" s="149"/>
      <c r="L212" s="144"/>
      <c r="M212" s="150"/>
      <c r="T212" s="151"/>
      <c r="AT212" s="146" t="s">
        <v>156</v>
      </c>
      <c r="AU212" s="146" t="s">
        <v>83</v>
      </c>
      <c r="AV212" s="12" t="s">
        <v>83</v>
      </c>
      <c r="AW212" s="12" t="s">
        <v>30</v>
      </c>
      <c r="AX212" s="12" t="s">
        <v>73</v>
      </c>
      <c r="AY212" s="146" t="s">
        <v>147</v>
      </c>
    </row>
    <row r="213" spans="2:65" s="13" customFormat="1" ht="11.25">
      <c r="B213" s="152"/>
      <c r="D213" s="145" t="s">
        <v>156</v>
      </c>
      <c r="E213" s="153" t="s">
        <v>1</v>
      </c>
      <c r="F213" s="154" t="s">
        <v>166</v>
      </c>
      <c r="H213" s="155">
        <v>0.379</v>
      </c>
      <c r="I213" s="156"/>
      <c r="L213" s="152"/>
      <c r="M213" s="157"/>
      <c r="T213" s="158"/>
      <c r="AT213" s="153" t="s">
        <v>156</v>
      </c>
      <c r="AU213" s="153" t="s">
        <v>83</v>
      </c>
      <c r="AV213" s="13" t="s">
        <v>154</v>
      </c>
      <c r="AW213" s="13" t="s">
        <v>30</v>
      </c>
      <c r="AX213" s="13" t="s">
        <v>81</v>
      </c>
      <c r="AY213" s="153" t="s">
        <v>147</v>
      </c>
    </row>
    <row r="214" spans="2:65" s="11" customFormat="1" ht="22.9" customHeight="1">
      <c r="B214" s="119"/>
      <c r="D214" s="120" t="s">
        <v>72</v>
      </c>
      <c r="E214" s="129" t="s">
        <v>525</v>
      </c>
      <c r="F214" s="129" t="s">
        <v>526</v>
      </c>
      <c r="I214" s="122"/>
      <c r="J214" s="130">
        <f>BK214</f>
        <v>0</v>
      </c>
      <c r="L214" s="119"/>
      <c r="M214" s="124"/>
      <c r="P214" s="125">
        <f>P215</f>
        <v>0</v>
      </c>
      <c r="R214" s="125">
        <f>R215</f>
        <v>0</v>
      </c>
      <c r="T214" s="126">
        <f>T215</f>
        <v>0</v>
      </c>
      <c r="AR214" s="120" t="s">
        <v>81</v>
      </c>
      <c r="AT214" s="127" t="s">
        <v>72</v>
      </c>
      <c r="AU214" s="127" t="s">
        <v>81</v>
      </c>
      <c r="AY214" s="120" t="s">
        <v>147</v>
      </c>
      <c r="BK214" s="128">
        <f>BK215</f>
        <v>0</v>
      </c>
    </row>
    <row r="215" spans="2:65" s="1" customFormat="1" ht="33" customHeight="1">
      <c r="B215" s="31"/>
      <c r="C215" s="131" t="s">
        <v>331</v>
      </c>
      <c r="D215" s="131" t="s">
        <v>149</v>
      </c>
      <c r="E215" s="132" t="s">
        <v>605</v>
      </c>
      <c r="F215" s="133" t="s">
        <v>606</v>
      </c>
      <c r="G215" s="134" t="s">
        <v>212</v>
      </c>
      <c r="H215" s="135">
        <v>4.702</v>
      </c>
      <c r="I215" s="136"/>
      <c r="J215" s="137">
        <f>ROUND(I215*H215,2)</f>
        <v>0</v>
      </c>
      <c r="K215" s="133" t="s">
        <v>153</v>
      </c>
      <c r="L215" s="31"/>
      <c r="M215" s="175" t="s">
        <v>1</v>
      </c>
      <c r="N215" s="176" t="s">
        <v>38</v>
      </c>
      <c r="O215" s="177"/>
      <c r="P215" s="178">
        <f>O215*H215</f>
        <v>0</v>
      </c>
      <c r="Q215" s="178">
        <v>0</v>
      </c>
      <c r="R215" s="178">
        <f>Q215*H215</f>
        <v>0</v>
      </c>
      <c r="S215" s="178">
        <v>0</v>
      </c>
      <c r="T215" s="179">
        <f>S215*H215</f>
        <v>0</v>
      </c>
      <c r="AR215" s="142" t="s">
        <v>154</v>
      </c>
      <c r="AT215" s="142" t="s">
        <v>149</v>
      </c>
      <c r="AU215" s="142" t="s">
        <v>83</v>
      </c>
      <c r="AY215" s="16" t="s">
        <v>147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6" t="s">
        <v>81</v>
      </c>
      <c r="BK215" s="143">
        <f>ROUND(I215*H215,2)</f>
        <v>0</v>
      </c>
      <c r="BL215" s="16" t="s">
        <v>154</v>
      </c>
      <c r="BM215" s="142" t="s">
        <v>816</v>
      </c>
    </row>
    <row r="216" spans="2:65" s="1" customFormat="1" ht="6.95" customHeight="1">
      <c r="B216" s="43"/>
      <c r="C216" s="44"/>
      <c r="D216" s="44"/>
      <c r="E216" s="44"/>
      <c r="F216" s="44"/>
      <c r="G216" s="44"/>
      <c r="H216" s="44"/>
      <c r="I216" s="44"/>
      <c r="J216" s="44"/>
      <c r="K216" s="44"/>
      <c r="L216" s="31"/>
    </row>
  </sheetData>
  <sheetProtection algorithmName="SHA-512" hashValue="T7n9GHzSS8Ihbpsjo2Wz6quSwZmiVkploR1WkrIpP4ATtOM2ogpjrVYwcpOhrrpZOga2xuYoCTat3Drb9bq9hQ==" saltValue="XyziOXQ2GC5TdfrupibDA+w9VeB9kWLeMZb93UDhHdjinciR+o6Z0Wt5aR3D1BahNR0ukVqugEPo5l07zMd+7Q==" spinCount="100000" sheet="1" objects="1" scenarios="1" formatColumns="0" formatRows="0" autoFilter="0"/>
  <autoFilter ref="C121:K215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5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817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ROUND((SUM(BE124:BE355)),  2)</f>
        <v>0</v>
      </c>
      <c r="I33" s="91">
        <v>0.21</v>
      </c>
      <c r="J33" s="90">
        <f>ROUND(((SUM(BE124:BE355))*I33),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ROUND((SUM(BF124:BF355)),  2)</f>
        <v>0</v>
      </c>
      <c r="I34" s="91">
        <v>0.12</v>
      </c>
      <c r="J34" s="90">
        <f>ROUND(((SUM(BF124:BF355))*I34),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ROUND((SUM(BG124:BG355)),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ROUND((SUM(BH124:BH355)),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ROUND((SUM(BI124:BI355)),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03.1 - Kanalizace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J124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customHeight="1">
      <c r="B99" s="107"/>
      <c r="D99" s="108" t="s">
        <v>818</v>
      </c>
      <c r="E99" s="109"/>
      <c r="F99" s="109"/>
      <c r="G99" s="109"/>
      <c r="H99" s="109"/>
      <c r="I99" s="109"/>
      <c r="J99" s="110">
        <f>J229</f>
        <v>0</v>
      </c>
      <c r="L99" s="107"/>
    </row>
    <row r="100" spans="2:12" s="9" customFormat="1" ht="19.899999999999999" customHeight="1">
      <c r="B100" s="107"/>
      <c r="D100" s="108" t="s">
        <v>819</v>
      </c>
      <c r="E100" s="109"/>
      <c r="F100" s="109"/>
      <c r="G100" s="109"/>
      <c r="H100" s="109"/>
      <c r="I100" s="109"/>
      <c r="J100" s="110">
        <f>J235</f>
        <v>0</v>
      </c>
      <c r="L100" s="107"/>
    </row>
    <row r="101" spans="2:12" s="9" customFormat="1" ht="19.899999999999999" customHeight="1">
      <c r="B101" s="107"/>
      <c r="D101" s="108" t="s">
        <v>127</v>
      </c>
      <c r="E101" s="109"/>
      <c r="F101" s="109"/>
      <c r="G101" s="109"/>
      <c r="H101" s="109"/>
      <c r="I101" s="109"/>
      <c r="J101" s="110">
        <f>J246</f>
        <v>0</v>
      </c>
      <c r="L101" s="107"/>
    </row>
    <row r="102" spans="2:12" s="9" customFormat="1" ht="19.899999999999999" customHeight="1">
      <c r="B102" s="107"/>
      <c r="D102" s="108" t="s">
        <v>128</v>
      </c>
      <c r="E102" s="109"/>
      <c r="F102" s="109"/>
      <c r="G102" s="109"/>
      <c r="H102" s="109"/>
      <c r="I102" s="109"/>
      <c r="J102" s="110">
        <f>J275</f>
        <v>0</v>
      </c>
      <c r="L102" s="107"/>
    </row>
    <row r="103" spans="2:12" s="9" customFormat="1" ht="19.899999999999999" customHeight="1">
      <c r="B103" s="107"/>
      <c r="D103" s="108" t="s">
        <v>130</v>
      </c>
      <c r="E103" s="109"/>
      <c r="F103" s="109"/>
      <c r="G103" s="109"/>
      <c r="H103" s="109"/>
      <c r="I103" s="109"/>
      <c r="J103" s="110">
        <f>J344</f>
        <v>0</v>
      </c>
      <c r="L103" s="107"/>
    </row>
    <row r="104" spans="2:12" s="9" customFormat="1" ht="19.899999999999999" customHeight="1">
      <c r="B104" s="107"/>
      <c r="D104" s="108" t="s">
        <v>131</v>
      </c>
      <c r="E104" s="109"/>
      <c r="F104" s="109"/>
      <c r="G104" s="109"/>
      <c r="H104" s="109"/>
      <c r="I104" s="109"/>
      <c r="J104" s="110">
        <f>J354</f>
        <v>0</v>
      </c>
      <c r="L104" s="107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132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16.5" customHeight="1">
      <c r="B114" s="31"/>
      <c r="E114" s="221" t="str">
        <f>E7</f>
        <v>Tábor, Mostecká - Rekonstrukce vodovodu a kanalizace</v>
      </c>
      <c r="F114" s="222"/>
      <c r="G114" s="222"/>
      <c r="H114" s="222"/>
      <c r="L114" s="31"/>
    </row>
    <row r="115" spans="2:65" s="1" customFormat="1" ht="12" customHeight="1">
      <c r="B115" s="31"/>
      <c r="C115" s="26" t="s">
        <v>118</v>
      </c>
      <c r="L115" s="31"/>
    </row>
    <row r="116" spans="2:65" s="1" customFormat="1" ht="16.5" customHeight="1">
      <c r="B116" s="31"/>
      <c r="E116" s="187" t="str">
        <f>E9</f>
        <v>SO 03.1 - Kanalizace</v>
      </c>
      <c r="F116" s="223"/>
      <c r="G116" s="223"/>
      <c r="H116" s="223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26" t="s">
        <v>22</v>
      </c>
      <c r="J118" s="51" t="str">
        <f>IF(J12="","",J12)</f>
        <v>2. 11. 2024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24</v>
      </c>
      <c r="F120" s="24" t="str">
        <f>E15</f>
        <v xml:space="preserve"> </v>
      </c>
      <c r="I120" s="26" t="s">
        <v>29</v>
      </c>
      <c r="J120" s="29" t="str">
        <f>E21</f>
        <v xml:space="preserve"> </v>
      </c>
      <c r="L120" s="31"/>
    </row>
    <row r="121" spans="2:65" s="1" customFormat="1" ht="15.2" customHeight="1">
      <c r="B121" s="31"/>
      <c r="C121" s="26" t="s">
        <v>27</v>
      </c>
      <c r="F121" s="24" t="str">
        <f>IF(E18="","",E18)</f>
        <v>Vyplň údaj</v>
      </c>
      <c r="I121" s="26" t="s">
        <v>31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133</v>
      </c>
      <c r="D123" s="113" t="s">
        <v>58</v>
      </c>
      <c r="E123" s="113" t="s">
        <v>54</v>
      </c>
      <c r="F123" s="113" t="s">
        <v>55</v>
      </c>
      <c r="G123" s="113" t="s">
        <v>134</v>
      </c>
      <c r="H123" s="113" t="s">
        <v>135</v>
      </c>
      <c r="I123" s="113" t="s">
        <v>136</v>
      </c>
      <c r="J123" s="113" t="s">
        <v>122</v>
      </c>
      <c r="K123" s="114" t="s">
        <v>137</v>
      </c>
      <c r="L123" s="111"/>
      <c r="M123" s="58" t="s">
        <v>1</v>
      </c>
      <c r="N123" s="59" t="s">
        <v>37</v>
      </c>
      <c r="O123" s="59" t="s">
        <v>138</v>
      </c>
      <c r="P123" s="59" t="s">
        <v>139</v>
      </c>
      <c r="Q123" s="59" t="s">
        <v>140</v>
      </c>
      <c r="R123" s="59" t="s">
        <v>141</v>
      </c>
      <c r="S123" s="59" t="s">
        <v>142</v>
      </c>
      <c r="T123" s="60" t="s">
        <v>143</v>
      </c>
    </row>
    <row r="124" spans="2:65" s="1" customFormat="1" ht="22.9" customHeight="1">
      <c r="B124" s="31"/>
      <c r="C124" s="63" t="s">
        <v>144</v>
      </c>
      <c r="J124" s="115">
        <f>BK124</f>
        <v>0</v>
      </c>
      <c r="L124" s="31"/>
      <c r="M124" s="61"/>
      <c r="N124" s="52"/>
      <c r="O124" s="52"/>
      <c r="P124" s="116">
        <f>P125</f>
        <v>0</v>
      </c>
      <c r="Q124" s="52"/>
      <c r="R124" s="116">
        <f>R125</f>
        <v>60.4101274</v>
      </c>
      <c r="S124" s="52"/>
      <c r="T124" s="117">
        <f>T125</f>
        <v>88.352720000000005</v>
      </c>
      <c r="AT124" s="16" t="s">
        <v>72</v>
      </c>
      <c r="AU124" s="16" t="s">
        <v>124</v>
      </c>
      <c r="BK124" s="118">
        <f>BK125</f>
        <v>0</v>
      </c>
    </row>
    <row r="125" spans="2:65" s="11" customFormat="1" ht="25.9" customHeight="1">
      <c r="B125" s="119"/>
      <c r="D125" s="120" t="s">
        <v>72</v>
      </c>
      <c r="E125" s="121" t="s">
        <v>145</v>
      </c>
      <c r="F125" s="121" t="s">
        <v>146</v>
      </c>
      <c r="I125" s="122"/>
      <c r="J125" s="123">
        <f>BK125</f>
        <v>0</v>
      </c>
      <c r="L125" s="119"/>
      <c r="M125" s="124"/>
      <c r="P125" s="125">
        <f>P126+P229+P235+P246+P275+P344+P354</f>
        <v>0</v>
      </c>
      <c r="R125" s="125">
        <f>R126+R229+R235+R246+R275+R344+R354</f>
        <v>60.4101274</v>
      </c>
      <c r="T125" s="126">
        <f>T126+T229+T235+T246+T275+T344+T354</f>
        <v>88.352720000000005</v>
      </c>
      <c r="AR125" s="120" t="s">
        <v>81</v>
      </c>
      <c r="AT125" s="127" t="s">
        <v>72</v>
      </c>
      <c r="AU125" s="127" t="s">
        <v>73</v>
      </c>
      <c r="AY125" s="120" t="s">
        <v>147</v>
      </c>
      <c r="BK125" s="128">
        <f>BK126+BK229+BK235+BK246+BK275+BK344+BK354</f>
        <v>0</v>
      </c>
    </row>
    <row r="126" spans="2:65" s="11" customFormat="1" ht="22.9" customHeight="1">
      <c r="B126" s="119"/>
      <c r="D126" s="120" t="s">
        <v>72</v>
      </c>
      <c r="E126" s="129" t="s">
        <v>81</v>
      </c>
      <c r="F126" s="129" t="s">
        <v>148</v>
      </c>
      <c r="I126" s="122"/>
      <c r="J126" s="130">
        <f>BK126</f>
        <v>0</v>
      </c>
      <c r="L126" s="119"/>
      <c r="M126" s="124"/>
      <c r="P126" s="125">
        <f>SUM(P127:P228)</f>
        <v>0</v>
      </c>
      <c r="R126" s="125">
        <f>SUM(R127:R228)</f>
        <v>2.1351361</v>
      </c>
      <c r="T126" s="126">
        <f>SUM(T127:T228)</f>
        <v>0</v>
      </c>
      <c r="AR126" s="120" t="s">
        <v>81</v>
      </c>
      <c r="AT126" s="127" t="s">
        <v>72</v>
      </c>
      <c r="AU126" s="127" t="s">
        <v>81</v>
      </c>
      <c r="AY126" s="120" t="s">
        <v>147</v>
      </c>
      <c r="BK126" s="128">
        <f>SUM(BK127:BK228)</f>
        <v>0</v>
      </c>
    </row>
    <row r="127" spans="2:65" s="1" customFormat="1" ht="16.5" customHeight="1">
      <c r="B127" s="31"/>
      <c r="C127" s="131" t="s">
        <v>81</v>
      </c>
      <c r="D127" s="131" t="s">
        <v>149</v>
      </c>
      <c r="E127" s="132" t="s">
        <v>820</v>
      </c>
      <c r="F127" s="133" t="s">
        <v>821</v>
      </c>
      <c r="G127" s="134" t="s">
        <v>439</v>
      </c>
      <c r="H127" s="135">
        <v>1</v>
      </c>
      <c r="I127" s="136"/>
      <c r="J127" s="137">
        <f>ROUND(I127*H127,2)</f>
        <v>0</v>
      </c>
      <c r="K127" s="133" t="s">
        <v>1</v>
      </c>
      <c r="L127" s="31"/>
      <c r="M127" s="138" t="s">
        <v>1</v>
      </c>
      <c r="N127" s="139" t="s">
        <v>38</v>
      </c>
      <c r="P127" s="140">
        <f>O127*H127</f>
        <v>0</v>
      </c>
      <c r="Q127" s="140">
        <v>1.004E-2</v>
      </c>
      <c r="R127" s="140">
        <f>Q127*H127</f>
        <v>1.004E-2</v>
      </c>
      <c r="S127" s="140">
        <v>0</v>
      </c>
      <c r="T127" s="141">
        <f>S127*H127</f>
        <v>0</v>
      </c>
      <c r="AR127" s="142" t="s">
        <v>154</v>
      </c>
      <c r="AT127" s="142" t="s">
        <v>149</v>
      </c>
      <c r="AU127" s="142" t="s">
        <v>83</v>
      </c>
      <c r="AY127" s="16" t="s">
        <v>147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81</v>
      </c>
      <c r="BK127" s="143">
        <f>ROUND(I127*H127,2)</f>
        <v>0</v>
      </c>
      <c r="BL127" s="16" t="s">
        <v>154</v>
      </c>
      <c r="BM127" s="142" t="s">
        <v>822</v>
      </c>
    </row>
    <row r="128" spans="2:65" s="14" customFormat="1" ht="11.25">
      <c r="B128" s="159"/>
      <c r="D128" s="145" t="s">
        <v>156</v>
      </c>
      <c r="E128" s="160" t="s">
        <v>1</v>
      </c>
      <c r="F128" s="161" t="s">
        <v>823</v>
      </c>
      <c r="H128" s="160" t="s">
        <v>1</v>
      </c>
      <c r="I128" s="162"/>
      <c r="L128" s="159"/>
      <c r="M128" s="163"/>
      <c r="T128" s="164"/>
      <c r="AT128" s="160" t="s">
        <v>156</v>
      </c>
      <c r="AU128" s="160" t="s">
        <v>83</v>
      </c>
      <c r="AV128" s="14" t="s">
        <v>81</v>
      </c>
      <c r="AW128" s="14" t="s">
        <v>30</v>
      </c>
      <c r="AX128" s="14" t="s">
        <v>73</v>
      </c>
      <c r="AY128" s="160" t="s">
        <v>147</v>
      </c>
    </row>
    <row r="129" spans="2:65" s="14" customFormat="1" ht="11.25">
      <c r="B129" s="159"/>
      <c r="D129" s="145" t="s">
        <v>156</v>
      </c>
      <c r="E129" s="160" t="s">
        <v>1</v>
      </c>
      <c r="F129" s="161" t="s">
        <v>824</v>
      </c>
      <c r="H129" s="160" t="s">
        <v>1</v>
      </c>
      <c r="I129" s="162"/>
      <c r="L129" s="159"/>
      <c r="M129" s="163"/>
      <c r="T129" s="164"/>
      <c r="AT129" s="160" t="s">
        <v>156</v>
      </c>
      <c r="AU129" s="160" t="s">
        <v>83</v>
      </c>
      <c r="AV129" s="14" t="s">
        <v>81</v>
      </c>
      <c r="AW129" s="14" t="s">
        <v>30</v>
      </c>
      <c r="AX129" s="14" t="s">
        <v>73</v>
      </c>
      <c r="AY129" s="160" t="s">
        <v>147</v>
      </c>
    </row>
    <row r="130" spans="2:65" s="12" customFormat="1" ht="11.25">
      <c r="B130" s="144"/>
      <c r="D130" s="145" t="s">
        <v>156</v>
      </c>
      <c r="E130" s="146" t="s">
        <v>1</v>
      </c>
      <c r="F130" s="147" t="s">
        <v>81</v>
      </c>
      <c r="H130" s="148">
        <v>1</v>
      </c>
      <c r="I130" s="149"/>
      <c r="L130" s="144"/>
      <c r="M130" s="150"/>
      <c r="T130" s="151"/>
      <c r="AT130" s="146" t="s">
        <v>156</v>
      </c>
      <c r="AU130" s="146" t="s">
        <v>83</v>
      </c>
      <c r="AV130" s="12" t="s">
        <v>83</v>
      </c>
      <c r="AW130" s="12" t="s">
        <v>30</v>
      </c>
      <c r="AX130" s="12" t="s">
        <v>73</v>
      </c>
      <c r="AY130" s="146" t="s">
        <v>147</v>
      </c>
    </row>
    <row r="131" spans="2:65" s="13" customFormat="1" ht="11.25">
      <c r="B131" s="152"/>
      <c r="D131" s="145" t="s">
        <v>156</v>
      </c>
      <c r="E131" s="153" t="s">
        <v>1</v>
      </c>
      <c r="F131" s="154" t="s">
        <v>166</v>
      </c>
      <c r="H131" s="155">
        <v>1</v>
      </c>
      <c r="I131" s="156"/>
      <c r="L131" s="152"/>
      <c r="M131" s="157"/>
      <c r="T131" s="158"/>
      <c r="AT131" s="153" t="s">
        <v>156</v>
      </c>
      <c r="AU131" s="153" t="s">
        <v>83</v>
      </c>
      <c r="AV131" s="13" t="s">
        <v>154</v>
      </c>
      <c r="AW131" s="13" t="s">
        <v>30</v>
      </c>
      <c r="AX131" s="13" t="s">
        <v>81</v>
      </c>
      <c r="AY131" s="153" t="s">
        <v>147</v>
      </c>
    </row>
    <row r="132" spans="2:65" s="1" customFormat="1" ht="24.2" customHeight="1">
      <c r="B132" s="31"/>
      <c r="C132" s="131" t="s">
        <v>83</v>
      </c>
      <c r="D132" s="131" t="s">
        <v>149</v>
      </c>
      <c r="E132" s="132" t="s">
        <v>825</v>
      </c>
      <c r="F132" s="133" t="s">
        <v>826</v>
      </c>
      <c r="G132" s="134" t="s">
        <v>827</v>
      </c>
      <c r="H132" s="135">
        <v>350</v>
      </c>
      <c r="I132" s="136"/>
      <c r="J132" s="137">
        <f>ROUND(I132*H132,2)</f>
        <v>0</v>
      </c>
      <c r="K132" s="133" t="s">
        <v>153</v>
      </c>
      <c r="L132" s="31"/>
      <c r="M132" s="138" t="s">
        <v>1</v>
      </c>
      <c r="N132" s="139" t="s">
        <v>38</v>
      </c>
      <c r="P132" s="140">
        <f>O132*H132</f>
        <v>0</v>
      </c>
      <c r="Q132" s="140">
        <v>3.0000000000000001E-5</v>
      </c>
      <c r="R132" s="140">
        <f>Q132*H132</f>
        <v>1.0500000000000001E-2</v>
      </c>
      <c r="S132" s="140">
        <v>0</v>
      </c>
      <c r="T132" s="141">
        <f>S132*H132</f>
        <v>0</v>
      </c>
      <c r="AR132" s="142" t="s">
        <v>154</v>
      </c>
      <c r="AT132" s="142" t="s">
        <v>149</v>
      </c>
      <c r="AU132" s="142" t="s">
        <v>83</v>
      </c>
      <c r="AY132" s="16" t="s">
        <v>147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6" t="s">
        <v>81</v>
      </c>
      <c r="BK132" s="143">
        <f>ROUND(I132*H132,2)</f>
        <v>0</v>
      </c>
      <c r="BL132" s="16" t="s">
        <v>154</v>
      </c>
      <c r="BM132" s="142" t="s">
        <v>828</v>
      </c>
    </row>
    <row r="133" spans="2:65" s="14" customFormat="1" ht="33.75">
      <c r="B133" s="159"/>
      <c r="D133" s="145" t="s">
        <v>156</v>
      </c>
      <c r="E133" s="160" t="s">
        <v>1</v>
      </c>
      <c r="F133" s="161" t="s">
        <v>829</v>
      </c>
      <c r="H133" s="160" t="s">
        <v>1</v>
      </c>
      <c r="I133" s="162"/>
      <c r="L133" s="159"/>
      <c r="M133" s="163"/>
      <c r="T133" s="164"/>
      <c r="AT133" s="160" t="s">
        <v>156</v>
      </c>
      <c r="AU133" s="160" t="s">
        <v>83</v>
      </c>
      <c r="AV133" s="14" t="s">
        <v>81</v>
      </c>
      <c r="AW133" s="14" t="s">
        <v>30</v>
      </c>
      <c r="AX133" s="14" t="s">
        <v>73</v>
      </c>
      <c r="AY133" s="160" t="s">
        <v>147</v>
      </c>
    </row>
    <row r="134" spans="2:65" s="12" customFormat="1" ht="11.25">
      <c r="B134" s="144"/>
      <c r="D134" s="145" t="s">
        <v>156</v>
      </c>
      <c r="E134" s="146" t="s">
        <v>1</v>
      </c>
      <c r="F134" s="147" t="s">
        <v>830</v>
      </c>
      <c r="H134" s="148">
        <v>350</v>
      </c>
      <c r="I134" s="149"/>
      <c r="L134" s="144"/>
      <c r="M134" s="150"/>
      <c r="T134" s="151"/>
      <c r="AT134" s="146" t="s">
        <v>156</v>
      </c>
      <c r="AU134" s="146" t="s">
        <v>83</v>
      </c>
      <c r="AV134" s="12" t="s">
        <v>83</v>
      </c>
      <c r="AW134" s="12" t="s">
        <v>30</v>
      </c>
      <c r="AX134" s="12" t="s">
        <v>73</v>
      </c>
      <c r="AY134" s="146" t="s">
        <v>147</v>
      </c>
    </row>
    <row r="135" spans="2:65" s="13" customFormat="1" ht="11.25">
      <c r="B135" s="152"/>
      <c r="D135" s="145" t="s">
        <v>156</v>
      </c>
      <c r="E135" s="153" t="s">
        <v>1</v>
      </c>
      <c r="F135" s="154" t="s">
        <v>166</v>
      </c>
      <c r="H135" s="155">
        <v>350</v>
      </c>
      <c r="I135" s="156"/>
      <c r="L135" s="152"/>
      <c r="M135" s="157"/>
      <c r="T135" s="158"/>
      <c r="AT135" s="153" t="s">
        <v>156</v>
      </c>
      <c r="AU135" s="153" t="s">
        <v>83</v>
      </c>
      <c r="AV135" s="13" t="s">
        <v>154</v>
      </c>
      <c r="AW135" s="13" t="s">
        <v>30</v>
      </c>
      <c r="AX135" s="13" t="s">
        <v>81</v>
      </c>
      <c r="AY135" s="153" t="s">
        <v>147</v>
      </c>
    </row>
    <row r="136" spans="2:65" s="1" customFormat="1" ht="24.2" customHeight="1">
      <c r="B136" s="31"/>
      <c r="C136" s="131" t="s">
        <v>167</v>
      </c>
      <c r="D136" s="131" t="s">
        <v>149</v>
      </c>
      <c r="E136" s="132" t="s">
        <v>831</v>
      </c>
      <c r="F136" s="133" t="s">
        <v>832</v>
      </c>
      <c r="G136" s="134" t="s">
        <v>833</v>
      </c>
      <c r="H136" s="135">
        <v>35</v>
      </c>
      <c r="I136" s="136"/>
      <c r="J136" s="137">
        <f>ROUND(I136*H136,2)</f>
        <v>0</v>
      </c>
      <c r="K136" s="133" t="s">
        <v>153</v>
      </c>
      <c r="L136" s="31"/>
      <c r="M136" s="138" t="s">
        <v>1</v>
      </c>
      <c r="N136" s="139" t="s">
        <v>38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154</v>
      </c>
      <c r="AT136" s="142" t="s">
        <v>149</v>
      </c>
      <c r="AU136" s="142" t="s">
        <v>83</v>
      </c>
      <c r="AY136" s="16" t="s">
        <v>147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81</v>
      </c>
      <c r="BK136" s="143">
        <f>ROUND(I136*H136,2)</f>
        <v>0</v>
      </c>
      <c r="BL136" s="16" t="s">
        <v>154</v>
      </c>
      <c r="BM136" s="142" t="s">
        <v>834</v>
      </c>
    </row>
    <row r="137" spans="2:65" s="14" customFormat="1" ht="33.75">
      <c r="B137" s="159"/>
      <c r="D137" s="145" t="s">
        <v>156</v>
      </c>
      <c r="E137" s="160" t="s">
        <v>1</v>
      </c>
      <c r="F137" s="161" t="s">
        <v>829</v>
      </c>
      <c r="H137" s="160" t="s">
        <v>1</v>
      </c>
      <c r="I137" s="162"/>
      <c r="L137" s="159"/>
      <c r="M137" s="163"/>
      <c r="T137" s="164"/>
      <c r="AT137" s="160" t="s">
        <v>156</v>
      </c>
      <c r="AU137" s="160" t="s">
        <v>83</v>
      </c>
      <c r="AV137" s="14" t="s">
        <v>81</v>
      </c>
      <c r="AW137" s="14" t="s">
        <v>30</v>
      </c>
      <c r="AX137" s="14" t="s">
        <v>73</v>
      </c>
      <c r="AY137" s="160" t="s">
        <v>147</v>
      </c>
    </row>
    <row r="138" spans="2:65" s="12" customFormat="1" ht="11.25">
      <c r="B138" s="144"/>
      <c r="D138" s="145" t="s">
        <v>156</v>
      </c>
      <c r="E138" s="146" t="s">
        <v>1</v>
      </c>
      <c r="F138" s="147" t="s">
        <v>340</v>
      </c>
      <c r="H138" s="148">
        <v>35</v>
      </c>
      <c r="I138" s="149"/>
      <c r="L138" s="144"/>
      <c r="M138" s="150"/>
      <c r="T138" s="151"/>
      <c r="AT138" s="146" t="s">
        <v>156</v>
      </c>
      <c r="AU138" s="146" t="s">
        <v>83</v>
      </c>
      <c r="AV138" s="12" t="s">
        <v>83</v>
      </c>
      <c r="AW138" s="12" t="s">
        <v>30</v>
      </c>
      <c r="AX138" s="12" t="s">
        <v>73</v>
      </c>
      <c r="AY138" s="146" t="s">
        <v>147</v>
      </c>
    </row>
    <row r="139" spans="2:65" s="13" customFormat="1" ht="11.25">
      <c r="B139" s="152"/>
      <c r="D139" s="145" t="s">
        <v>156</v>
      </c>
      <c r="E139" s="153" t="s">
        <v>1</v>
      </c>
      <c r="F139" s="154" t="s">
        <v>166</v>
      </c>
      <c r="H139" s="155">
        <v>35</v>
      </c>
      <c r="I139" s="156"/>
      <c r="L139" s="152"/>
      <c r="M139" s="157"/>
      <c r="T139" s="158"/>
      <c r="AT139" s="153" t="s">
        <v>156</v>
      </c>
      <c r="AU139" s="153" t="s">
        <v>83</v>
      </c>
      <c r="AV139" s="13" t="s">
        <v>154</v>
      </c>
      <c r="AW139" s="13" t="s">
        <v>30</v>
      </c>
      <c r="AX139" s="13" t="s">
        <v>81</v>
      </c>
      <c r="AY139" s="153" t="s">
        <v>147</v>
      </c>
    </row>
    <row r="140" spans="2:65" s="1" customFormat="1" ht="16.5" customHeight="1">
      <c r="B140" s="31"/>
      <c r="C140" s="131" t="s">
        <v>154</v>
      </c>
      <c r="D140" s="131" t="s">
        <v>149</v>
      </c>
      <c r="E140" s="132" t="s">
        <v>150</v>
      </c>
      <c r="F140" s="133" t="s">
        <v>151</v>
      </c>
      <c r="G140" s="134" t="s">
        <v>152</v>
      </c>
      <c r="H140" s="135">
        <v>18</v>
      </c>
      <c r="I140" s="136"/>
      <c r="J140" s="137">
        <f>ROUND(I140*H140,2)</f>
        <v>0</v>
      </c>
      <c r="K140" s="133" t="s">
        <v>153</v>
      </c>
      <c r="L140" s="31"/>
      <c r="M140" s="138" t="s">
        <v>1</v>
      </c>
      <c r="N140" s="139" t="s">
        <v>38</v>
      </c>
      <c r="P140" s="140">
        <f>O140*H140</f>
        <v>0</v>
      </c>
      <c r="Q140" s="140">
        <v>3.6900000000000002E-2</v>
      </c>
      <c r="R140" s="140">
        <f>Q140*H140</f>
        <v>0.66420000000000001</v>
      </c>
      <c r="S140" s="140">
        <v>0</v>
      </c>
      <c r="T140" s="141">
        <f>S140*H140</f>
        <v>0</v>
      </c>
      <c r="AR140" s="142" t="s">
        <v>154</v>
      </c>
      <c r="AT140" s="142" t="s">
        <v>149</v>
      </c>
      <c r="AU140" s="142" t="s">
        <v>83</v>
      </c>
      <c r="AY140" s="16" t="s">
        <v>147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81</v>
      </c>
      <c r="BK140" s="143">
        <f>ROUND(I140*H140,2)</f>
        <v>0</v>
      </c>
      <c r="BL140" s="16" t="s">
        <v>154</v>
      </c>
      <c r="BM140" s="142" t="s">
        <v>835</v>
      </c>
    </row>
    <row r="141" spans="2:65" s="12" customFormat="1" ht="11.25">
      <c r="B141" s="144"/>
      <c r="D141" s="145" t="s">
        <v>156</v>
      </c>
      <c r="E141" s="146" t="s">
        <v>1</v>
      </c>
      <c r="F141" s="147" t="s">
        <v>836</v>
      </c>
      <c r="H141" s="148">
        <v>1.2</v>
      </c>
      <c r="I141" s="149"/>
      <c r="L141" s="144"/>
      <c r="M141" s="150"/>
      <c r="T141" s="151"/>
      <c r="AT141" s="146" t="s">
        <v>156</v>
      </c>
      <c r="AU141" s="146" t="s">
        <v>83</v>
      </c>
      <c r="AV141" s="12" t="s">
        <v>83</v>
      </c>
      <c r="AW141" s="12" t="s">
        <v>30</v>
      </c>
      <c r="AX141" s="12" t="s">
        <v>73</v>
      </c>
      <c r="AY141" s="146" t="s">
        <v>147</v>
      </c>
    </row>
    <row r="142" spans="2:65" s="12" customFormat="1" ht="11.25">
      <c r="B142" s="144"/>
      <c r="D142" s="145" t="s">
        <v>156</v>
      </c>
      <c r="E142" s="146" t="s">
        <v>1</v>
      </c>
      <c r="F142" s="147" t="s">
        <v>837</v>
      </c>
      <c r="H142" s="148">
        <v>2.4</v>
      </c>
      <c r="I142" s="149"/>
      <c r="L142" s="144"/>
      <c r="M142" s="150"/>
      <c r="T142" s="151"/>
      <c r="AT142" s="146" t="s">
        <v>156</v>
      </c>
      <c r="AU142" s="146" t="s">
        <v>83</v>
      </c>
      <c r="AV142" s="12" t="s">
        <v>83</v>
      </c>
      <c r="AW142" s="12" t="s">
        <v>30</v>
      </c>
      <c r="AX142" s="12" t="s">
        <v>73</v>
      </c>
      <c r="AY142" s="146" t="s">
        <v>147</v>
      </c>
    </row>
    <row r="143" spans="2:65" s="12" customFormat="1" ht="11.25">
      <c r="B143" s="144"/>
      <c r="D143" s="145" t="s">
        <v>156</v>
      </c>
      <c r="E143" s="146" t="s">
        <v>1</v>
      </c>
      <c r="F143" s="147" t="s">
        <v>838</v>
      </c>
      <c r="H143" s="148">
        <v>2.4</v>
      </c>
      <c r="I143" s="149"/>
      <c r="L143" s="144"/>
      <c r="M143" s="150"/>
      <c r="T143" s="151"/>
      <c r="AT143" s="146" t="s">
        <v>156</v>
      </c>
      <c r="AU143" s="146" t="s">
        <v>83</v>
      </c>
      <c r="AV143" s="12" t="s">
        <v>83</v>
      </c>
      <c r="AW143" s="12" t="s">
        <v>30</v>
      </c>
      <c r="AX143" s="12" t="s">
        <v>73</v>
      </c>
      <c r="AY143" s="146" t="s">
        <v>147</v>
      </c>
    </row>
    <row r="144" spans="2:65" s="12" customFormat="1" ht="11.25">
      <c r="B144" s="144"/>
      <c r="D144" s="145" t="s">
        <v>156</v>
      </c>
      <c r="E144" s="146" t="s">
        <v>1</v>
      </c>
      <c r="F144" s="147" t="s">
        <v>839</v>
      </c>
      <c r="H144" s="148">
        <v>9.6</v>
      </c>
      <c r="I144" s="149"/>
      <c r="L144" s="144"/>
      <c r="M144" s="150"/>
      <c r="T144" s="151"/>
      <c r="AT144" s="146" t="s">
        <v>156</v>
      </c>
      <c r="AU144" s="146" t="s">
        <v>83</v>
      </c>
      <c r="AV144" s="12" t="s">
        <v>83</v>
      </c>
      <c r="AW144" s="12" t="s">
        <v>30</v>
      </c>
      <c r="AX144" s="12" t="s">
        <v>73</v>
      </c>
      <c r="AY144" s="146" t="s">
        <v>147</v>
      </c>
    </row>
    <row r="145" spans="2:65" s="12" customFormat="1" ht="11.25">
      <c r="B145" s="144"/>
      <c r="D145" s="145" t="s">
        <v>156</v>
      </c>
      <c r="E145" s="146" t="s">
        <v>1</v>
      </c>
      <c r="F145" s="147" t="s">
        <v>840</v>
      </c>
      <c r="H145" s="148">
        <v>1.2</v>
      </c>
      <c r="I145" s="149"/>
      <c r="L145" s="144"/>
      <c r="M145" s="150"/>
      <c r="T145" s="151"/>
      <c r="AT145" s="146" t="s">
        <v>156</v>
      </c>
      <c r="AU145" s="146" t="s">
        <v>83</v>
      </c>
      <c r="AV145" s="12" t="s">
        <v>83</v>
      </c>
      <c r="AW145" s="12" t="s">
        <v>30</v>
      </c>
      <c r="AX145" s="12" t="s">
        <v>73</v>
      </c>
      <c r="AY145" s="146" t="s">
        <v>147</v>
      </c>
    </row>
    <row r="146" spans="2:65" s="12" customFormat="1" ht="11.25">
      <c r="B146" s="144"/>
      <c r="D146" s="145" t="s">
        <v>156</v>
      </c>
      <c r="E146" s="146" t="s">
        <v>1</v>
      </c>
      <c r="F146" s="147" t="s">
        <v>841</v>
      </c>
      <c r="H146" s="148">
        <v>1.2</v>
      </c>
      <c r="I146" s="149"/>
      <c r="L146" s="144"/>
      <c r="M146" s="150"/>
      <c r="T146" s="151"/>
      <c r="AT146" s="146" t="s">
        <v>156</v>
      </c>
      <c r="AU146" s="146" t="s">
        <v>83</v>
      </c>
      <c r="AV146" s="12" t="s">
        <v>83</v>
      </c>
      <c r="AW146" s="12" t="s">
        <v>30</v>
      </c>
      <c r="AX146" s="12" t="s">
        <v>73</v>
      </c>
      <c r="AY146" s="146" t="s">
        <v>147</v>
      </c>
    </row>
    <row r="147" spans="2:65" s="13" customFormat="1" ht="11.25">
      <c r="B147" s="152"/>
      <c r="D147" s="145" t="s">
        <v>156</v>
      </c>
      <c r="E147" s="153" t="s">
        <v>1</v>
      </c>
      <c r="F147" s="154" t="s">
        <v>166</v>
      </c>
      <c r="H147" s="155">
        <v>18</v>
      </c>
      <c r="I147" s="156"/>
      <c r="L147" s="152"/>
      <c r="M147" s="157"/>
      <c r="T147" s="158"/>
      <c r="AT147" s="153" t="s">
        <v>156</v>
      </c>
      <c r="AU147" s="153" t="s">
        <v>83</v>
      </c>
      <c r="AV147" s="13" t="s">
        <v>154</v>
      </c>
      <c r="AW147" s="13" t="s">
        <v>30</v>
      </c>
      <c r="AX147" s="13" t="s">
        <v>81</v>
      </c>
      <c r="AY147" s="153" t="s">
        <v>147</v>
      </c>
    </row>
    <row r="148" spans="2:65" s="1" customFormat="1" ht="24.2" customHeight="1">
      <c r="B148" s="31"/>
      <c r="C148" s="131" t="s">
        <v>184</v>
      </c>
      <c r="D148" s="131" t="s">
        <v>149</v>
      </c>
      <c r="E148" s="132" t="s">
        <v>158</v>
      </c>
      <c r="F148" s="133" t="s">
        <v>159</v>
      </c>
      <c r="G148" s="134" t="s">
        <v>152</v>
      </c>
      <c r="H148" s="135">
        <v>12.1</v>
      </c>
      <c r="I148" s="136"/>
      <c r="J148" s="137">
        <f>ROUND(I148*H148,2)</f>
        <v>0</v>
      </c>
      <c r="K148" s="133" t="s">
        <v>153</v>
      </c>
      <c r="L148" s="31"/>
      <c r="M148" s="138" t="s">
        <v>1</v>
      </c>
      <c r="N148" s="139" t="s">
        <v>38</v>
      </c>
      <c r="P148" s="140">
        <f>O148*H148</f>
        <v>0</v>
      </c>
      <c r="Q148" s="140">
        <v>3.6900000000000002E-2</v>
      </c>
      <c r="R148" s="140">
        <f>Q148*H148</f>
        <v>0.44649</v>
      </c>
      <c r="S148" s="140">
        <v>0</v>
      </c>
      <c r="T148" s="141">
        <f>S148*H148</f>
        <v>0</v>
      </c>
      <c r="AR148" s="142" t="s">
        <v>154</v>
      </c>
      <c r="AT148" s="142" t="s">
        <v>149</v>
      </c>
      <c r="AU148" s="142" t="s">
        <v>83</v>
      </c>
      <c r="AY148" s="16" t="s">
        <v>147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154</v>
      </c>
      <c r="BM148" s="142" t="s">
        <v>842</v>
      </c>
    </row>
    <row r="149" spans="2:65" s="14" customFormat="1" ht="11.25">
      <c r="B149" s="159"/>
      <c r="D149" s="145" t="s">
        <v>156</v>
      </c>
      <c r="E149" s="160" t="s">
        <v>1</v>
      </c>
      <c r="F149" s="161" t="s">
        <v>843</v>
      </c>
      <c r="H149" s="160" t="s">
        <v>1</v>
      </c>
      <c r="I149" s="162"/>
      <c r="L149" s="159"/>
      <c r="M149" s="163"/>
      <c r="T149" s="164"/>
      <c r="AT149" s="160" t="s">
        <v>156</v>
      </c>
      <c r="AU149" s="160" t="s">
        <v>83</v>
      </c>
      <c r="AV149" s="14" t="s">
        <v>81</v>
      </c>
      <c r="AW149" s="14" t="s">
        <v>30</v>
      </c>
      <c r="AX149" s="14" t="s">
        <v>73</v>
      </c>
      <c r="AY149" s="160" t="s">
        <v>147</v>
      </c>
    </row>
    <row r="150" spans="2:65" s="12" customFormat="1" ht="11.25">
      <c r="B150" s="144"/>
      <c r="D150" s="145" t="s">
        <v>156</v>
      </c>
      <c r="E150" s="146" t="s">
        <v>1</v>
      </c>
      <c r="F150" s="147" t="s">
        <v>161</v>
      </c>
      <c r="H150" s="148">
        <v>1.1000000000000001</v>
      </c>
      <c r="I150" s="149"/>
      <c r="L150" s="144"/>
      <c r="M150" s="150"/>
      <c r="T150" s="151"/>
      <c r="AT150" s="146" t="s">
        <v>156</v>
      </c>
      <c r="AU150" s="146" t="s">
        <v>83</v>
      </c>
      <c r="AV150" s="12" t="s">
        <v>83</v>
      </c>
      <c r="AW150" s="12" t="s">
        <v>30</v>
      </c>
      <c r="AX150" s="12" t="s">
        <v>73</v>
      </c>
      <c r="AY150" s="146" t="s">
        <v>147</v>
      </c>
    </row>
    <row r="151" spans="2:65" s="12" customFormat="1" ht="11.25">
      <c r="B151" s="144"/>
      <c r="D151" s="145" t="s">
        <v>156</v>
      </c>
      <c r="E151" s="146" t="s">
        <v>1</v>
      </c>
      <c r="F151" s="147" t="s">
        <v>162</v>
      </c>
      <c r="H151" s="148">
        <v>1.1000000000000001</v>
      </c>
      <c r="I151" s="149"/>
      <c r="L151" s="144"/>
      <c r="M151" s="150"/>
      <c r="T151" s="151"/>
      <c r="AT151" s="146" t="s">
        <v>156</v>
      </c>
      <c r="AU151" s="146" t="s">
        <v>83</v>
      </c>
      <c r="AV151" s="12" t="s">
        <v>83</v>
      </c>
      <c r="AW151" s="12" t="s">
        <v>30</v>
      </c>
      <c r="AX151" s="12" t="s">
        <v>73</v>
      </c>
      <c r="AY151" s="146" t="s">
        <v>147</v>
      </c>
    </row>
    <row r="152" spans="2:65" s="12" customFormat="1" ht="11.25">
      <c r="B152" s="144"/>
      <c r="D152" s="145" t="s">
        <v>156</v>
      </c>
      <c r="E152" s="146" t="s">
        <v>1</v>
      </c>
      <c r="F152" s="147" t="s">
        <v>844</v>
      </c>
      <c r="H152" s="148">
        <v>3.3</v>
      </c>
      <c r="I152" s="149"/>
      <c r="L152" s="144"/>
      <c r="M152" s="150"/>
      <c r="T152" s="151"/>
      <c r="AT152" s="146" t="s">
        <v>156</v>
      </c>
      <c r="AU152" s="146" t="s">
        <v>83</v>
      </c>
      <c r="AV152" s="12" t="s">
        <v>83</v>
      </c>
      <c r="AW152" s="12" t="s">
        <v>30</v>
      </c>
      <c r="AX152" s="12" t="s">
        <v>73</v>
      </c>
      <c r="AY152" s="146" t="s">
        <v>147</v>
      </c>
    </row>
    <row r="153" spans="2:65" s="14" customFormat="1" ht="11.25">
      <c r="B153" s="159"/>
      <c r="D153" s="145" t="s">
        <v>156</v>
      </c>
      <c r="E153" s="160" t="s">
        <v>1</v>
      </c>
      <c r="F153" s="161" t="s">
        <v>845</v>
      </c>
      <c r="H153" s="160" t="s">
        <v>1</v>
      </c>
      <c r="I153" s="162"/>
      <c r="L153" s="159"/>
      <c r="M153" s="163"/>
      <c r="T153" s="164"/>
      <c r="AT153" s="160" t="s">
        <v>156</v>
      </c>
      <c r="AU153" s="160" t="s">
        <v>83</v>
      </c>
      <c r="AV153" s="14" t="s">
        <v>81</v>
      </c>
      <c r="AW153" s="14" t="s">
        <v>30</v>
      </c>
      <c r="AX153" s="14" t="s">
        <v>73</v>
      </c>
      <c r="AY153" s="160" t="s">
        <v>147</v>
      </c>
    </row>
    <row r="154" spans="2:65" s="12" customFormat="1" ht="11.25">
      <c r="B154" s="144"/>
      <c r="D154" s="145" t="s">
        <v>156</v>
      </c>
      <c r="E154" s="146" t="s">
        <v>1</v>
      </c>
      <c r="F154" s="147" t="s">
        <v>846</v>
      </c>
      <c r="H154" s="148">
        <v>4.4000000000000004</v>
      </c>
      <c r="I154" s="149"/>
      <c r="L154" s="144"/>
      <c r="M154" s="150"/>
      <c r="T154" s="151"/>
      <c r="AT154" s="146" t="s">
        <v>156</v>
      </c>
      <c r="AU154" s="146" t="s">
        <v>83</v>
      </c>
      <c r="AV154" s="12" t="s">
        <v>83</v>
      </c>
      <c r="AW154" s="12" t="s">
        <v>30</v>
      </c>
      <c r="AX154" s="12" t="s">
        <v>73</v>
      </c>
      <c r="AY154" s="146" t="s">
        <v>147</v>
      </c>
    </row>
    <row r="155" spans="2:65" s="12" customFormat="1" ht="11.25">
      <c r="B155" s="144"/>
      <c r="D155" s="145" t="s">
        <v>156</v>
      </c>
      <c r="E155" s="146" t="s">
        <v>1</v>
      </c>
      <c r="F155" s="147" t="s">
        <v>847</v>
      </c>
      <c r="H155" s="148">
        <v>1.1000000000000001</v>
      </c>
      <c r="I155" s="149"/>
      <c r="L155" s="144"/>
      <c r="M155" s="150"/>
      <c r="T155" s="151"/>
      <c r="AT155" s="146" t="s">
        <v>156</v>
      </c>
      <c r="AU155" s="146" t="s">
        <v>83</v>
      </c>
      <c r="AV155" s="12" t="s">
        <v>83</v>
      </c>
      <c r="AW155" s="12" t="s">
        <v>30</v>
      </c>
      <c r="AX155" s="12" t="s">
        <v>73</v>
      </c>
      <c r="AY155" s="146" t="s">
        <v>147</v>
      </c>
    </row>
    <row r="156" spans="2:65" s="14" customFormat="1" ht="11.25">
      <c r="B156" s="159"/>
      <c r="D156" s="145" t="s">
        <v>156</v>
      </c>
      <c r="E156" s="160" t="s">
        <v>1</v>
      </c>
      <c r="F156" s="161" t="s">
        <v>848</v>
      </c>
      <c r="H156" s="160" t="s">
        <v>1</v>
      </c>
      <c r="I156" s="162"/>
      <c r="L156" s="159"/>
      <c r="M156" s="163"/>
      <c r="T156" s="164"/>
      <c r="AT156" s="160" t="s">
        <v>156</v>
      </c>
      <c r="AU156" s="160" t="s">
        <v>83</v>
      </c>
      <c r="AV156" s="14" t="s">
        <v>81</v>
      </c>
      <c r="AW156" s="14" t="s">
        <v>30</v>
      </c>
      <c r="AX156" s="14" t="s">
        <v>73</v>
      </c>
      <c r="AY156" s="160" t="s">
        <v>147</v>
      </c>
    </row>
    <row r="157" spans="2:65" s="12" customFormat="1" ht="11.25">
      <c r="B157" s="144"/>
      <c r="D157" s="145" t="s">
        <v>156</v>
      </c>
      <c r="E157" s="146" t="s">
        <v>1</v>
      </c>
      <c r="F157" s="147" t="s">
        <v>849</v>
      </c>
      <c r="H157" s="148">
        <v>1.1000000000000001</v>
      </c>
      <c r="I157" s="149"/>
      <c r="L157" s="144"/>
      <c r="M157" s="150"/>
      <c r="T157" s="151"/>
      <c r="AT157" s="146" t="s">
        <v>156</v>
      </c>
      <c r="AU157" s="146" t="s">
        <v>83</v>
      </c>
      <c r="AV157" s="12" t="s">
        <v>83</v>
      </c>
      <c r="AW157" s="12" t="s">
        <v>30</v>
      </c>
      <c r="AX157" s="12" t="s">
        <v>73</v>
      </c>
      <c r="AY157" s="146" t="s">
        <v>147</v>
      </c>
    </row>
    <row r="158" spans="2:65" s="13" customFormat="1" ht="11.25">
      <c r="B158" s="152"/>
      <c r="D158" s="145" t="s">
        <v>156</v>
      </c>
      <c r="E158" s="153" t="s">
        <v>1</v>
      </c>
      <c r="F158" s="154" t="s">
        <v>166</v>
      </c>
      <c r="H158" s="155">
        <v>12.1</v>
      </c>
      <c r="I158" s="156"/>
      <c r="L158" s="152"/>
      <c r="M158" s="157"/>
      <c r="T158" s="158"/>
      <c r="AT158" s="153" t="s">
        <v>156</v>
      </c>
      <c r="AU158" s="153" t="s">
        <v>83</v>
      </c>
      <c r="AV158" s="13" t="s">
        <v>154</v>
      </c>
      <c r="AW158" s="13" t="s">
        <v>30</v>
      </c>
      <c r="AX158" s="13" t="s">
        <v>81</v>
      </c>
      <c r="AY158" s="153" t="s">
        <v>147</v>
      </c>
    </row>
    <row r="159" spans="2:65" s="1" customFormat="1" ht="33" customHeight="1">
      <c r="B159" s="31"/>
      <c r="C159" s="131" t="s">
        <v>191</v>
      </c>
      <c r="D159" s="131" t="s">
        <v>149</v>
      </c>
      <c r="E159" s="132" t="s">
        <v>614</v>
      </c>
      <c r="F159" s="133" t="s">
        <v>615</v>
      </c>
      <c r="G159" s="134" t="s">
        <v>170</v>
      </c>
      <c r="H159" s="135">
        <v>641.625</v>
      </c>
      <c r="I159" s="136"/>
      <c r="J159" s="137">
        <f>ROUND(I159*H159,2)</f>
        <v>0</v>
      </c>
      <c r="K159" s="133" t="s">
        <v>153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154</v>
      </c>
      <c r="AT159" s="142" t="s">
        <v>149</v>
      </c>
      <c r="AU159" s="142" t="s">
        <v>83</v>
      </c>
      <c r="AY159" s="16" t="s">
        <v>147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154</v>
      </c>
      <c r="BM159" s="142" t="s">
        <v>850</v>
      </c>
    </row>
    <row r="160" spans="2:65" s="12" customFormat="1" ht="11.25">
      <c r="B160" s="144"/>
      <c r="D160" s="145" t="s">
        <v>156</v>
      </c>
      <c r="E160" s="146" t="s">
        <v>1</v>
      </c>
      <c r="F160" s="147" t="s">
        <v>851</v>
      </c>
      <c r="H160" s="148">
        <v>210.46</v>
      </c>
      <c r="I160" s="149"/>
      <c r="L160" s="144"/>
      <c r="M160" s="150"/>
      <c r="T160" s="151"/>
      <c r="AT160" s="146" t="s">
        <v>156</v>
      </c>
      <c r="AU160" s="146" t="s">
        <v>83</v>
      </c>
      <c r="AV160" s="12" t="s">
        <v>83</v>
      </c>
      <c r="AW160" s="12" t="s">
        <v>30</v>
      </c>
      <c r="AX160" s="12" t="s">
        <v>73</v>
      </c>
      <c r="AY160" s="146" t="s">
        <v>147</v>
      </c>
    </row>
    <row r="161" spans="2:65" s="12" customFormat="1" ht="22.5">
      <c r="B161" s="144"/>
      <c r="D161" s="145" t="s">
        <v>156</v>
      </c>
      <c r="E161" s="146" t="s">
        <v>1</v>
      </c>
      <c r="F161" s="147" t="s">
        <v>852</v>
      </c>
      <c r="H161" s="148">
        <v>45.401000000000003</v>
      </c>
      <c r="I161" s="149"/>
      <c r="L161" s="144"/>
      <c r="M161" s="150"/>
      <c r="T161" s="151"/>
      <c r="AT161" s="146" t="s">
        <v>156</v>
      </c>
      <c r="AU161" s="146" t="s">
        <v>83</v>
      </c>
      <c r="AV161" s="12" t="s">
        <v>83</v>
      </c>
      <c r="AW161" s="12" t="s">
        <v>30</v>
      </c>
      <c r="AX161" s="12" t="s">
        <v>73</v>
      </c>
      <c r="AY161" s="146" t="s">
        <v>147</v>
      </c>
    </row>
    <row r="162" spans="2:65" s="12" customFormat="1" ht="11.25">
      <c r="B162" s="144"/>
      <c r="D162" s="145" t="s">
        <v>156</v>
      </c>
      <c r="E162" s="146" t="s">
        <v>1</v>
      </c>
      <c r="F162" s="147" t="s">
        <v>853</v>
      </c>
      <c r="H162" s="148">
        <v>111.756</v>
      </c>
      <c r="I162" s="149"/>
      <c r="L162" s="144"/>
      <c r="M162" s="150"/>
      <c r="T162" s="151"/>
      <c r="AT162" s="146" t="s">
        <v>156</v>
      </c>
      <c r="AU162" s="146" t="s">
        <v>83</v>
      </c>
      <c r="AV162" s="12" t="s">
        <v>83</v>
      </c>
      <c r="AW162" s="12" t="s">
        <v>30</v>
      </c>
      <c r="AX162" s="12" t="s">
        <v>73</v>
      </c>
      <c r="AY162" s="146" t="s">
        <v>147</v>
      </c>
    </row>
    <row r="163" spans="2:65" s="12" customFormat="1" ht="11.25">
      <c r="B163" s="144"/>
      <c r="D163" s="145" t="s">
        <v>156</v>
      </c>
      <c r="E163" s="146" t="s">
        <v>1</v>
      </c>
      <c r="F163" s="147" t="s">
        <v>854</v>
      </c>
      <c r="H163" s="148">
        <v>164.11199999999999</v>
      </c>
      <c r="I163" s="149"/>
      <c r="L163" s="144"/>
      <c r="M163" s="150"/>
      <c r="T163" s="151"/>
      <c r="AT163" s="146" t="s">
        <v>156</v>
      </c>
      <c r="AU163" s="146" t="s">
        <v>83</v>
      </c>
      <c r="AV163" s="12" t="s">
        <v>83</v>
      </c>
      <c r="AW163" s="12" t="s">
        <v>30</v>
      </c>
      <c r="AX163" s="12" t="s">
        <v>73</v>
      </c>
      <c r="AY163" s="146" t="s">
        <v>147</v>
      </c>
    </row>
    <row r="164" spans="2:65" s="12" customFormat="1" ht="22.5">
      <c r="B164" s="144"/>
      <c r="D164" s="145" t="s">
        <v>156</v>
      </c>
      <c r="E164" s="146" t="s">
        <v>1</v>
      </c>
      <c r="F164" s="147" t="s">
        <v>855</v>
      </c>
      <c r="H164" s="148">
        <v>56.780999999999999</v>
      </c>
      <c r="I164" s="149"/>
      <c r="L164" s="144"/>
      <c r="M164" s="150"/>
      <c r="T164" s="151"/>
      <c r="AT164" s="146" t="s">
        <v>156</v>
      </c>
      <c r="AU164" s="146" t="s">
        <v>83</v>
      </c>
      <c r="AV164" s="12" t="s">
        <v>83</v>
      </c>
      <c r="AW164" s="12" t="s">
        <v>30</v>
      </c>
      <c r="AX164" s="12" t="s">
        <v>73</v>
      </c>
      <c r="AY164" s="146" t="s">
        <v>147</v>
      </c>
    </row>
    <row r="165" spans="2:65" s="12" customFormat="1" ht="11.25">
      <c r="B165" s="144"/>
      <c r="D165" s="145" t="s">
        <v>156</v>
      </c>
      <c r="E165" s="146" t="s">
        <v>1</v>
      </c>
      <c r="F165" s="147" t="s">
        <v>856</v>
      </c>
      <c r="H165" s="148">
        <v>33.795999999999999</v>
      </c>
      <c r="I165" s="149"/>
      <c r="L165" s="144"/>
      <c r="M165" s="150"/>
      <c r="T165" s="151"/>
      <c r="AT165" s="146" t="s">
        <v>156</v>
      </c>
      <c r="AU165" s="146" t="s">
        <v>83</v>
      </c>
      <c r="AV165" s="12" t="s">
        <v>83</v>
      </c>
      <c r="AW165" s="12" t="s">
        <v>30</v>
      </c>
      <c r="AX165" s="12" t="s">
        <v>73</v>
      </c>
      <c r="AY165" s="146" t="s">
        <v>147</v>
      </c>
    </row>
    <row r="166" spans="2:65" s="12" customFormat="1" ht="11.25">
      <c r="B166" s="144"/>
      <c r="D166" s="145" t="s">
        <v>156</v>
      </c>
      <c r="E166" s="146" t="s">
        <v>1</v>
      </c>
      <c r="F166" s="147" t="s">
        <v>857</v>
      </c>
      <c r="H166" s="148">
        <v>19.318999999999999</v>
      </c>
      <c r="I166" s="149"/>
      <c r="L166" s="144"/>
      <c r="M166" s="150"/>
      <c r="T166" s="151"/>
      <c r="AT166" s="146" t="s">
        <v>156</v>
      </c>
      <c r="AU166" s="146" t="s">
        <v>83</v>
      </c>
      <c r="AV166" s="12" t="s">
        <v>83</v>
      </c>
      <c r="AW166" s="12" t="s">
        <v>30</v>
      </c>
      <c r="AX166" s="12" t="s">
        <v>73</v>
      </c>
      <c r="AY166" s="146" t="s">
        <v>147</v>
      </c>
    </row>
    <row r="167" spans="2:65" s="13" customFormat="1" ht="11.25">
      <c r="B167" s="152"/>
      <c r="D167" s="145" t="s">
        <v>156</v>
      </c>
      <c r="E167" s="153" t="s">
        <v>1</v>
      </c>
      <c r="F167" s="154" t="s">
        <v>166</v>
      </c>
      <c r="H167" s="155">
        <v>641.625</v>
      </c>
      <c r="I167" s="156"/>
      <c r="L167" s="152"/>
      <c r="M167" s="157"/>
      <c r="T167" s="158"/>
      <c r="AT167" s="153" t="s">
        <v>156</v>
      </c>
      <c r="AU167" s="153" t="s">
        <v>83</v>
      </c>
      <c r="AV167" s="13" t="s">
        <v>154</v>
      </c>
      <c r="AW167" s="13" t="s">
        <v>30</v>
      </c>
      <c r="AX167" s="13" t="s">
        <v>81</v>
      </c>
      <c r="AY167" s="153" t="s">
        <v>147</v>
      </c>
    </row>
    <row r="168" spans="2:65" s="1" customFormat="1" ht="24.2" customHeight="1">
      <c r="B168" s="31"/>
      <c r="C168" s="131" t="s">
        <v>195</v>
      </c>
      <c r="D168" s="131" t="s">
        <v>149</v>
      </c>
      <c r="E168" s="132" t="s">
        <v>174</v>
      </c>
      <c r="F168" s="133" t="s">
        <v>175</v>
      </c>
      <c r="G168" s="134" t="s">
        <v>170</v>
      </c>
      <c r="H168" s="135">
        <v>29.9</v>
      </c>
      <c r="I168" s="136"/>
      <c r="J168" s="137">
        <f>ROUND(I168*H168,2)</f>
        <v>0</v>
      </c>
      <c r="K168" s="133" t="s">
        <v>153</v>
      </c>
      <c r="L168" s="31"/>
      <c r="M168" s="138" t="s">
        <v>1</v>
      </c>
      <c r="N168" s="139" t="s">
        <v>38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154</v>
      </c>
      <c r="AT168" s="142" t="s">
        <v>149</v>
      </c>
      <c r="AU168" s="142" t="s">
        <v>83</v>
      </c>
      <c r="AY168" s="16" t="s">
        <v>147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81</v>
      </c>
      <c r="BK168" s="143">
        <f>ROUND(I168*H168,2)</f>
        <v>0</v>
      </c>
      <c r="BL168" s="16" t="s">
        <v>154</v>
      </c>
      <c r="BM168" s="142" t="s">
        <v>858</v>
      </c>
    </row>
    <row r="169" spans="2:65" s="14" customFormat="1" ht="11.25">
      <c r="B169" s="159"/>
      <c r="D169" s="145" t="s">
        <v>156</v>
      </c>
      <c r="E169" s="160" t="s">
        <v>1</v>
      </c>
      <c r="F169" s="161" t="s">
        <v>843</v>
      </c>
      <c r="H169" s="160" t="s">
        <v>1</v>
      </c>
      <c r="I169" s="162"/>
      <c r="L169" s="159"/>
      <c r="M169" s="163"/>
      <c r="T169" s="164"/>
      <c r="AT169" s="160" t="s">
        <v>156</v>
      </c>
      <c r="AU169" s="160" t="s">
        <v>83</v>
      </c>
      <c r="AV169" s="14" t="s">
        <v>81</v>
      </c>
      <c r="AW169" s="14" t="s">
        <v>30</v>
      </c>
      <c r="AX169" s="14" t="s">
        <v>73</v>
      </c>
      <c r="AY169" s="160" t="s">
        <v>147</v>
      </c>
    </row>
    <row r="170" spans="2:65" s="12" customFormat="1" ht="11.25">
      <c r="B170" s="144"/>
      <c r="D170" s="145" t="s">
        <v>156</v>
      </c>
      <c r="E170" s="146" t="s">
        <v>1</v>
      </c>
      <c r="F170" s="147" t="s">
        <v>859</v>
      </c>
      <c r="H170" s="148">
        <v>1.2</v>
      </c>
      <c r="I170" s="149"/>
      <c r="L170" s="144"/>
      <c r="M170" s="150"/>
      <c r="T170" s="151"/>
      <c r="AT170" s="146" t="s">
        <v>156</v>
      </c>
      <c r="AU170" s="146" t="s">
        <v>83</v>
      </c>
      <c r="AV170" s="12" t="s">
        <v>83</v>
      </c>
      <c r="AW170" s="12" t="s">
        <v>30</v>
      </c>
      <c r="AX170" s="12" t="s">
        <v>73</v>
      </c>
      <c r="AY170" s="146" t="s">
        <v>147</v>
      </c>
    </row>
    <row r="171" spans="2:65" s="12" customFormat="1" ht="11.25">
      <c r="B171" s="144"/>
      <c r="D171" s="145" t="s">
        <v>156</v>
      </c>
      <c r="E171" s="146" t="s">
        <v>1</v>
      </c>
      <c r="F171" s="147" t="s">
        <v>860</v>
      </c>
      <c r="H171" s="148">
        <v>1.2</v>
      </c>
      <c r="I171" s="149"/>
      <c r="L171" s="144"/>
      <c r="M171" s="150"/>
      <c r="T171" s="151"/>
      <c r="AT171" s="146" t="s">
        <v>156</v>
      </c>
      <c r="AU171" s="146" t="s">
        <v>83</v>
      </c>
      <c r="AV171" s="12" t="s">
        <v>83</v>
      </c>
      <c r="AW171" s="12" t="s">
        <v>30</v>
      </c>
      <c r="AX171" s="12" t="s">
        <v>73</v>
      </c>
      <c r="AY171" s="146" t="s">
        <v>147</v>
      </c>
    </row>
    <row r="172" spans="2:65" s="12" customFormat="1" ht="11.25">
      <c r="B172" s="144"/>
      <c r="D172" s="145" t="s">
        <v>156</v>
      </c>
      <c r="E172" s="146" t="s">
        <v>1</v>
      </c>
      <c r="F172" s="147" t="s">
        <v>861</v>
      </c>
      <c r="H172" s="148">
        <v>1.2</v>
      </c>
      <c r="I172" s="149"/>
      <c r="L172" s="144"/>
      <c r="M172" s="150"/>
      <c r="T172" s="151"/>
      <c r="AT172" s="146" t="s">
        <v>156</v>
      </c>
      <c r="AU172" s="146" t="s">
        <v>83</v>
      </c>
      <c r="AV172" s="12" t="s">
        <v>83</v>
      </c>
      <c r="AW172" s="12" t="s">
        <v>30</v>
      </c>
      <c r="AX172" s="12" t="s">
        <v>73</v>
      </c>
      <c r="AY172" s="146" t="s">
        <v>147</v>
      </c>
    </row>
    <row r="173" spans="2:65" s="12" customFormat="1" ht="11.25">
      <c r="B173" s="144"/>
      <c r="D173" s="145" t="s">
        <v>156</v>
      </c>
      <c r="E173" s="146" t="s">
        <v>1</v>
      </c>
      <c r="F173" s="147" t="s">
        <v>862</v>
      </c>
      <c r="H173" s="148">
        <v>2.4</v>
      </c>
      <c r="I173" s="149"/>
      <c r="L173" s="144"/>
      <c r="M173" s="150"/>
      <c r="T173" s="151"/>
      <c r="AT173" s="146" t="s">
        <v>156</v>
      </c>
      <c r="AU173" s="146" t="s">
        <v>83</v>
      </c>
      <c r="AV173" s="12" t="s">
        <v>83</v>
      </c>
      <c r="AW173" s="12" t="s">
        <v>30</v>
      </c>
      <c r="AX173" s="12" t="s">
        <v>73</v>
      </c>
      <c r="AY173" s="146" t="s">
        <v>147</v>
      </c>
    </row>
    <row r="174" spans="2:65" s="12" customFormat="1" ht="11.25">
      <c r="B174" s="144"/>
      <c r="D174" s="145" t="s">
        <v>156</v>
      </c>
      <c r="E174" s="146" t="s">
        <v>1</v>
      </c>
      <c r="F174" s="147" t="s">
        <v>863</v>
      </c>
      <c r="H174" s="148">
        <v>1.2</v>
      </c>
      <c r="I174" s="149"/>
      <c r="L174" s="144"/>
      <c r="M174" s="150"/>
      <c r="T174" s="151"/>
      <c r="AT174" s="146" t="s">
        <v>156</v>
      </c>
      <c r="AU174" s="146" t="s">
        <v>83</v>
      </c>
      <c r="AV174" s="12" t="s">
        <v>83</v>
      </c>
      <c r="AW174" s="12" t="s">
        <v>30</v>
      </c>
      <c r="AX174" s="12" t="s">
        <v>73</v>
      </c>
      <c r="AY174" s="146" t="s">
        <v>147</v>
      </c>
    </row>
    <row r="175" spans="2:65" s="12" customFormat="1" ht="11.25">
      <c r="B175" s="144"/>
      <c r="D175" s="145" t="s">
        <v>156</v>
      </c>
      <c r="E175" s="146" t="s">
        <v>1</v>
      </c>
      <c r="F175" s="147" t="s">
        <v>864</v>
      </c>
      <c r="H175" s="148">
        <v>6</v>
      </c>
      <c r="I175" s="149"/>
      <c r="L175" s="144"/>
      <c r="M175" s="150"/>
      <c r="T175" s="151"/>
      <c r="AT175" s="146" t="s">
        <v>156</v>
      </c>
      <c r="AU175" s="146" t="s">
        <v>83</v>
      </c>
      <c r="AV175" s="12" t="s">
        <v>83</v>
      </c>
      <c r="AW175" s="12" t="s">
        <v>30</v>
      </c>
      <c r="AX175" s="12" t="s">
        <v>73</v>
      </c>
      <c r="AY175" s="146" t="s">
        <v>147</v>
      </c>
    </row>
    <row r="176" spans="2:65" s="12" customFormat="1" ht="11.25">
      <c r="B176" s="144"/>
      <c r="D176" s="145" t="s">
        <v>156</v>
      </c>
      <c r="E176" s="146" t="s">
        <v>1</v>
      </c>
      <c r="F176" s="147" t="s">
        <v>865</v>
      </c>
      <c r="H176" s="148">
        <v>2.4</v>
      </c>
      <c r="I176" s="149"/>
      <c r="L176" s="144"/>
      <c r="M176" s="150"/>
      <c r="T176" s="151"/>
      <c r="AT176" s="146" t="s">
        <v>156</v>
      </c>
      <c r="AU176" s="146" t="s">
        <v>83</v>
      </c>
      <c r="AV176" s="12" t="s">
        <v>83</v>
      </c>
      <c r="AW176" s="12" t="s">
        <v>30</v>
      </c>
      <c r="AX176" s="12" t="s">
        <v>73</v>
      </c>
      <c r="AY176" s="146" t="s">
        <v>147</v>
      </c>
    </row>
    <row r="177" spans="2:65" s="14" customFormat="1" ht="11.25">
      <c r="B177" s="159"/>
      <c r="D177" s="145" t="s">
        <v>156</v>
      </c>
      <c r="E177" s="160" t="s">
        <v>1</v>
      </c>
      <c r="F177" s="161" t="s">
        <v>845</v>
      </c>
      <c r="H177" s="160" t="s">
        <v>1</v>
      </c>
      <c r="I177" s="162"/>
      <c r="L177" s="159"/>
      <c r="M177" s="163"/>
      <c r="T177" s="164"/>
      <c r="AT177" s="160" t="s">
        <v>156</v>
      </c>
      <c r="AU177" s="160" t="s">
        <v>83</v>
      </c>
      <c r="AV177" s="14" t="s">
        <v>81</v>
      </c>
      <c r="AW177" s="14" t="s">
        <v>30</v>
      </c>
      <c r="AX177" s="14" t="s">
        <v>73</v>
      </c>
      <c r="AY177" s="160" t="s">
        <v>147</v>
      </c>
    </row>
    <row r="178" spans="2:65" s="12" customFormat="1" ht="11.25">
      <c r="B178" s="144"/>
      <c r="D178" s="145" t="s">
        <v>156</v>
      </c>
      <c r="E178" s="146" t="s">
        <v>1</v>
      </c>
      <c r="F178" s="147" t="s">
        <v>860</v>
      </c>
      <c r="H178" s="148">
        <v>1.2</v>
      </c>
      <c r="I178" s="149"/>
      <c r="L178" s="144"/>
      <c r="M178" s="150"/>
      <c r="T178" s="151"/>
      <c r="AT178" s="146" t="s">
        <v>156</v>
      </c>
      <c r="AU178" s="146" t="s">
        <v>83</v>
      </c>
      <c r="AV178" s="12" t="s">
        <v>83</v>
      </c>
      <c r="AW178" s="12" t="s">
        <v>30</v>
      </c>
      <c r="AX178" s="12" t="s">
        <v>73</v>
      </c>
      <c r="AY178" s="146" t="s">
        <v>147</v>
      </c>
    </row>
    <row r="179" spans="2:65" s="12" customFormat="1" ht="11.25">
      <c r="B179" s="144"/>
      <c r="D179" s="145" t="s">
        <v>156</v>
      </c>
      <c r="E179" s="146" t="s">
        <v>1</v>
      </c>
      <c r="F179" s="147" t="s">
        <v>866</v>
      </c>
      <c r="H179" s="148">
        <v>4.8</v>
      </c>
      <c r="I179" s="149"/>
      <c r="L179" s="144"/>
      <c r="M179" s="150"/>
      <c r="T179" s="151"/>
      <c r="AT179" s="146" t="s">
        <v>156</v>
      </c>
      <c r="AU179" s="146" t="s">
        <v>83</v>
      </c>
      <c r="AV179" s="12" t="s">
        <v>83</v>
      </c>
      <c r="AW179" s="12" t="s">
        <v>30</v>
      </c>
      <c r="AX179" s="12" t="s">
        <v>73</v>
      </c>
      <c r="AY179" s="146" t="s">
        <v>147</v>
      </c>
    </row>
    <row r="180" spans="2:65" s="12" customFormat="1" ht="11.25">
      <c r="B180" s="144"/>
      <c r="D180" s="145" t="s">
        <v>156</v>
      </c>
      <c r="E180" s="146" t="s">
        <v>1</v>
      </c>
      <c r="F180" s="147" t="s">
        <v>867</v>
      </c>
      <c r="H180" s="148">
        <v>2.4</v>
      </c>
      <c r="I180" s="149"/>
      <c r="L180" s="144"/>
      <c r="M180" s="150"/>
      <c r="T180" s="151"/>
      <c r="AT180" s="146" t="s">
        <v>156</v>
      </c>
      <c r="AU180" s="146" t="s">
        <v>83</v>
      </c>
      <c r="AV180" s="12" t="s">
        <v>83</v>
      </c>
      <c r="AW180" s="12" t="s">
        <v>30</v>
      </c>
      <c r="AX180" s="12" t="s">
        <v>73</v>
      </c>
      <c r="AY180" s="146" t="s">
        <v>147</v>
      </c>
    </row>
    <row r="181" spans="2:65" s="12" customFormat="1" ht="11.25">
      <c r="B181" s="144"/>
      <c r="D181" s="145" t="s">
        <v>156</v>
      </c>
      <c r="E181" s="146" t="s">
        <v>1</v>
      </c>
      <c r="F181" s="147" t="s">
        <v>868</v>
      </c>
      <c r="H181" s="148">
        <v>1.2</v>
      </c>
      <c r="I181" s="149"/>
      <c r="L181" s="144"/>
      <c r="M181" s="150"/>
      <c r="T181" s="151"/>
      <c r="AT181" s="146" t="s">
        <v>156</v>
      </c>
      <c r="AU181" s="146" t="s">
        <v>83</v>
      </c>
      <c r="AV181" s="12" t="s">
        <v>83</v>
      </c>
      <c r="AW181" s="12" t="s">
        <v>30</v>
      </c>
      <c r="AX181" s="12" t="s">
        <v>73</v>
      </c>
      <c r="AY181" s="146" t="s">
        <v>147</v>
      </c>
    </row>
    <row r="182" spans="2:65" s="12" customFormat="1" ht="11.25">
      <c r="B182" s="144"/>
      <c r="D182" s="145" t="s">
        <v>156</v>
      </c>
      <c r="E182" s="146" t="s">
        <v>1</v>
      </c>
      <c r="F182" s="147" t="s">
        <v>869</v>
      </c>
      <c r="H182" s="148">
        <v>1.2</v>
      </c>
      <c r="I182" s="149"/>
      <c r="L182" s="144"/>
      <c r="M182" s="150"/>
      <c r="T182" s="151"/>
      <c r="AT182" s="146" t="s">
        <v>156</v>
      </c>
      <c r="AU182" s="146" t="s">
        <v>83</v>
      </c>
      <c r="AV182" s="12" t="s">
        <v>83</v>
      </c>
      <c r="AW182" s="12" t="s">
        <v>30</v>
      </c>
      <c r="AX182" s="12" t="s">
        <v>73</v>
      </c>
      <c r="AY182" s="146" t="s">
        <v>147</v>
      </c>
    </row>
    <row r="183" spans="2:65" s="14" customFormat="1" ht="11.25">
      <c r="B183" s="159"/>
      <c r="D183" s="145" t="s">
        <v>156</v>
      </c>
      <c r="E183" s="160" t="s">
        <v>1</v>
      </c>
      <c r="F183" s="161" t="s">
        <v>848</v>
      </c>
      <c r="H183" s="160" t="s">
        <v>1</v>
      </c>
      <c r="I183" s="162"/>
      <c r="L183" s="159"/>
      <c r="M183" s="163"/>
      <c r="T183" s="164"/>
      <c r="AT183" s="160" t="s">
        <v>156</v>
      </c>
      <c r="AU183" s="160" t="s">
        <v>83</v>
      </c>
      <c r="AV183" s="14" t="s">
        <v>81</v>
      </c>
      <c r="AW183" s="14" t="s">
        <v>30</v>
      </c>
      <c r="AX183" s="14" t="s">
        <v>73</v>
      </c>
      <c r="AY183" s="160" t="s">
        <v>147</v>
      </c>
    </row>
    <row r="184" spans="2:65" s="12" customFormat="1" ht="11.25">
      <c r="B184" s="144"/>
      <c r="D184" s="145" t="s">
        <v>156</v>
      </c>
      <c r="E184" s="146" t="s">
        <v>1</v>
      </c>
      <c r="F184" s="147" t="s">
        <v>869</v>
      </c>
      <c r="H184" s="148">
        <v>1.2</v>
      </c>
      <c r="I184" s="149"/>
      <c r="L184" s="144"/>
      <c r="M184" s="150"/>
      <c r="T184" s="151"/>
      <c r="AT184" s="146" t="s">
        <v>156</v>
      </c>
      <c r="AU184" s="146" t="s">
        <v>83</v>
      </c>
      <c r="AV184" s="12" t="s">
        <v>83</v>
      </c>
      <c r="AW184" s="12" t="s">
        <v>30</v>
      </c>
      <c r="AX184" s="12" t="s">
        <v>73</v>
      </c>
      <c r="AY184" s="146" t="s">
        <v>147</v>
      </c>
    </row>
    <row r="185" spans="2:65" s="12" customFormat="1" ht="11.25">
      <c r="B185" s="144"/>
      <c r="D185" s="145" t="s">
        <v>156</v>
      </c>
      <c r="E185" s="146" t="s">
        <v>1</v>
      </c>
      <c r="F185" s="147" t="s">
        <v>870</v>
      </c>
      <c r="H185" s="148">
        <v>1.2</v>
      </c>
      <c r="I185" s="149"/>
      <c r="L185" s="144"/>
      <c r="M185" s="150"/>
      <c r="T185" s="151"/>
      <c r="AT185" s="146" t="s">
        <v>156</v>
      </c>
      <c r="AU185" s="146" t="s">
        <v>83</v>
      </c>
      <c r="AV185" s="12" t="s">
        <v>83</v>
      </c>
      <c r="AW185" s="12" t="s">
        <v>30</v>
      </c>
      <c r="AX185" s="12" t="s">
        <v>73</v>
      </c>
      <c r="AY185" s="146" t="s">
        <v>147</v>
      </c>
    </row>
    <row r="186" spans="2:65" s="12" customFormat="1" ht="11.25">
      <c r="B186" s="144"/>
      <c r="D186" s="145" t="s">
        <v>156</v>
      </c>
      <c r="E186" s="146" t="s">
        <v>1</v>
      </c>
      <c r="F186" s="147" t="s">
        <v>871</v>
      </c>
      <c r="H186" s="148">
        <v>1.1000000000000001</v>
      </c>
      <c r="I186" s="149"/>
      <c r="L186" s="144"/>
      <c r="M186" s="150"/>
      <c r="T186" s="151"/>
      <c r="AT186" s="146" t="s">
        <v>156</v>
      </c>
      <c r="AU186" s="146" t="s">
        <v>83</v>
      </c>
      <c r="AV186" s="12" t="s">
        <v>83</v>
      </c>
      <c r="AW186" s="12" t="s">
        <v>30</v>
      </c>
      <c r="AX186" s="12" t="s">
        <v>73</v>
      </c>
      <c r="AY186" s="146" t="s">
        <v>147</v>
      </c>
    </row>
    <row r="187" spans="2:65" s="13" customFormat="1" ht="11.25">
      <c r="B187" s="152"/>
      <c r="D187" s="145" t="s">
        <v>156</v>
      </c>
      <c r="E187" s="153" t="s">
        <v>1</v>
      </c>
      <c r="F187" s="154" t="s">
        <v>166</v>
      </c>
      <c r="H187" s="155">
        <v>29.9</v>
      </c>
      <c r="I187" s="156"/>
      <c r="L187" s="152"/>
      <c r="M187" s="157"/>
      <c r="T187" s="158"/>
      <c r="AT187" s="153" t="s">
        <v>156</v>
      </c>
      <c r="AU187" s="153" t="s">
        <v>83</v>
      </c>
      <c r="AV187" s="13" t="s">
        <v>154</v>
      </c>
      <c r="AW187" s="13" t="s">
        <v>30</v>
      </c>
      <c r="AX187" s="13" t="s">
        <v>81</v>
      </c>
      <c r="AY187" s="153" t="s">
        <v>147</v>
      </c>
    </row>
    <row r="188" spans="2:65" s="1" customFormat="1" ht="24.2" customHeight="1">
      <c r="B188" s="31"/>
      <c r="C188" s="131" t="s">
        <v>200</v>
      </c>
      <c r="D188" s="131" t="s">
        <v>149</v>
      </c>
      <c r="E188" s="132" t="s">
        <v>872</v>
      </c>
      <c r="F188" s="133" t="s">
        <v>873</v>
      </c>
      <c r="G188" s="134" t="s">
        <v>187</v>
      </c>
      <c r="H188" s="135">
        <v>1181.066</v>
      </c>
      <c r="I188" s="136"/>
      <c r="J188" s="137">
        <f>ROUND(I188*H188,2)</f>
        <v>0</v>
      </c>
      <c r="K188" s="133" t="s">
        <v>153</v>
      </c>
      <c r="L188" s="31"/>
      <c r="M188" s="138" t="s">
        <v>1</v>
      </c>
      <c r="N188" s="139" t="s">
        <v>38</v>
      </c>
      <c r="P188" s="140">
        <f>O188*H188</f>
        <v>0</v>
      </c>
      <c r="Q188" s="140">
        <v>8.4999999999999995E-4</v>
      </c>
      <c r="R188" s="140">
        <f>Q188*H188</f>
        <v>1.0039061</v>
      </c>
      <c r="S188" s="140">
        <v>0</v>
      </c>
      <c r="T188" s="141">
        <f>S188*H188</f>
        <v>0</v>
      </c>
      <c r="AR188" s="142" t="s">
        <v>154</v>
      </c>
      <c r="AT188" s="142" t="s">
        <v>149</v>
      </c>
      <c r="AU188" s="142" t="s">
        <v>83</v>
      </c>
      <c r="AY188" s="16" t="s">
        <v>147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81</v>
      </c>
      <c r="BK188" s="143">
        <f>ROUND(I188*H188,2)</f>
        <v>0</v>
      </c>
      <c r="BL188" s="16" t="s">
        <v>154</v>
      </c>
      <c r="BM188" s="142" t="s">
        <v>874</v>
      </c>
    </row>
    <row r="189" spans="2:65" s="12" customFormat="1" ht="11.25">
      <c r="B189" s="144"/>
      <c r="D189" s="145" t="s">
        <v>156</v>
      </c>
      <c r="E189" s="146" t="s">
        <v>1</v>
      </c>
      <c r="F189" s="147" t="s">
        <v>875</v>
      </c>
      <c r="H189" s="148">
        <v>453.238</v>
      </c>
      <c r="I189" s="149"/>
      <c r="L189" s="144"/>
      <c r="M189" s="150"/>
      <c r="T189" s="151"/>
      <c r="AT189" s="146" t="s">
        <v>156</v>
      </c>
      <c r="AU189" s="146" t="s">
        <v>83</v>
      </c>
      <c r="AV189" s="12" t="s">
        <v>83</v>
      </c>
      <c r="AW189" s="12" t="s">
        <v>30</v>
      </c>
      <c r="AX189" s="12" t="s">
        <v>73</v>
      </c>
      <c r="AY189" s="146" t="s">
        <v>147</v>
      </c>
    </row>
    <row r="190" spans="2:65" s="12" customFormat="1" ht="11.25">
      <c r="B190" s="144"/>
      <c r="D190" s="145" t="s">
        <v>156</v>
      </c>
      <c r="E190" s="146" t="s">
        <v>1</v>
      </c>
      <c r="F190" s="147" t="s">
        <v>876</v>
      </c>
      <c r="H190" s="148">
        <v>35.19</v>
      </c>
      <c r="I190" s="149"/>
      <c r="L190" s="144"/>
      <c r="M190" s="150"/>
      <c r="T190" s="151"/>
      <c r="AT190" s="146" t="s">
        <v>156</v>
      </c>
      <c r="AU190" s="146" t="s">
        <v>83</v>
      </c>
      <c r="AV190" s="12" t="s">
        <v>83</v>
      </c>
      <c r="AW190" s="12" t="s">
        <v>30</v>
      </c>
      <c r="AX190" s="12" t="s">
        <v>73</v>
      </c>
      <c r="AY190" s="146" t="s">
        <v>147</v>
      </c>
    </row>
    <row r="191" spans="2:65" s="12" customFormat="1" ht="11.25">
      <c r="B191" s="144"/>
      <c r="D191" s="145" t="s">
        <v>156</v>
      </c>
      <c r="E191" s="146" t="s">
        <v>1</v>
      </c>
      <c r="F191" s="147" t="s">
        <v>877</v>
      </c>
      <c r="H191" s="148">
        <v>230.68799999999999</v>
      </c>
      <c r="I191" s="149"/>
      <c r="L191" s="144"/>
      <c r="M191" s="150"/>
      <c r="T191" s="151"/>
      <c r="AT191" s="146" t="s">
        <v>156</v>
      </c>
      <c r="AU191" s="146" t="s">
        <v>83</v>
      </c>
      <c r="AV191" s="12" t="s">
        <v>83</v>
      </c>
      <c r="AW191" s="12" t="s">
        <v>30</v>
      </c>
      <c r="AX191" s="12" t="s">
        <v>73</v>
      </c>
      <c r="AY191" s="146" t="s">
        <v>147</v>
      </c>
    </row>
    <row r="192" spans="2:65" s="12" customFormat="1" ht="11.25">
      <c r="B192" s="144"/>
      <c r="D192" s="145" t="s">
        <v>156</v>
      </c>
      <c r="E192" s="146" t="s">
        <v>1</v>
      </c>
      <c r="F192" s="147" t="s">
        <v>878</v>
      </c>
      <c r="H192" s="148">
        <v>332.05200000000002</v>
      </c>
      <c r="I192" s="149"/>
      <c r="L192" s="144"/>
      <c r="M192" s="150"/>
      <c r="T192" s="151"/>
      <c r="AT192" s="146" t="s">
        <v>156</v>
      </c>
      <c r="AU192" s="146" t="s">
        <v>83</v>
      </c>
      <c r="AV192" s="12" t="s">
        <v>83</v>
      </c>
      <c r="AW192" s="12" t="s">
        <v>30</v>
      </c>
      <c r="AX192" s="12" t="s">
        <v>73</v>
      </c>
      <c r="AY192" s="146" t="s">
        <v>147</v>
      </c>
    </row>
    <row r="193" spans="2:65" s="12" customFormat="1" ht="11.25">
      <c r="B193" s="144"/>
      <c r="D193" s="145" t="s">
        <v>156</v>
      </c>
      <c r="E193" s="146" t="s">
        <v>1</v>
      </c>
      <c r="F193" s="147" t="s">
        <v>879</v>
      </c>
      <c r="H193" s="148">
        <v>43.62</v>
      </c>
      <c r="I193" s="149"/>
      <c r="L193" s="144"/>
      <c r="M193" s="150"/>
      <c r="T193" s="151"/>
      <c r="AT193" s="146" t="s">
        <v>156</v>
      </c>
      <c r="AU193" s="146" t="s">
        <v>83</v>
      </c>
      <c r="AV193" s="12" t="s">
        <v>83</v>
      </c>
      <c r="AW193" s="12" t="s">
        <v>30</v>
      </c>
      <c r="AX193" s="12" t="s">
        <v>73</v>
      </c>
      <c r="AY193" s="146" t="s">
        <v>147</v>
      </c>
    </row>
    <row r="194" spans="2:65" s="12" customFormat="1" ht="11.25">
      <c r="B194" s="144"/>
      <c r="D194" s="145" t="s">
        <v>156</v>
      </c>
      <c r="E194" s="146" t="s">
        <v>1</v>
      </c>
      <c r="F194" s="147" t="s">
        <v>880</v>
      </c>
      <c r="H194" s="148">
        <v>70.408000000000001</v>
      </c>
      <c r="I194" s="149"/>
      <c r="L194" s="144"/>
      <c r="M194" s="150"/>
      <c r="T194" s="151"/>
      <c r="AT194" s="146" t="s">
        <v>156</v>
      </c>
      <c r="AU194" s="146" t="s">
        <v>83</v>
      </c>
      <c r="AV194" s="12" t="s">
        <v>83</v>
      </c>
      <c r="AW194" s="12" t="s">
        <v>30</v>
      </c>
      <c r="AX194" s="12" t="s">
        <v>73</v>
      </c>
      <c r="AY194" s="146" t="s">
        <v>147</v>
      </c>
    </row>
    <row r="195" spans="2:65" s="12" customFormat="1" ht="11.25">
      <c r="B195" s="144"/>
      <c r="D195" s="145" t="s">
        <v>156</v>
      </c>
      <c r="E195" s="146" t="s">
        <v>1</v>
      </c>
      <c r="F195" s="147" t="s">
        <v>881</v>
      </c>
      <c r="H195" s="148">
        <v>15.87</v>
      </c>
      <c r="I195" s="149"/>
      <c r="L195" s="144"/>
      <c r="M195" s="150"/>
      <c r="T195" s="151"/>
      <c r="AT195" s="146" t="s">
        <v>156</v>
      </c>
      <c r="AU195" s="146" t="s">
        <v>83</v>
      </c>
      <c r="AV195" s="12" t="s">
        <v>83</v>
      </c>
      <c r="AW195" s="12" t="s">
        <v>30</v>
      </c>
      <c r="AX195" s="12" t="s">
        <v>73</v>
      </c>
      <c r="AY195" s="146" t="s">
        <v>147</v>
      </c>
    </row>
    <row r="196" spans="2:65" s="13" customFormat="1" ht="11.25">
      <c r="B196" s="152"/>
      <c r="D196" s="145" t="s">
        <v>156</v>
      </c>
      <c r="E196" s="153" t="s">
        <v>1</v>
      </c>
      <c r="F196" s="154" t="s">
        <v>166</v>
      </c>
      <c r="H196" s="155">
        <v>1181.0659999999998</v>
      </c>
      <c r="I196" s="156"/>
      <c r="L196" s="152"/>
      <c r="M196" s="157"/>
      <c r="T196" s="158"/>
      <c r="AT196" s="153" t="s">
        <v>156</v>
      </c>
      <c r="AU196" s="153" t="s">
        <v>83</v>
      </c>
      <c r="AV196" s="13" t="s">
        <v>154</v>
      </c>
      <c r="AW196" s="13" t="s">
        <v>30</v>
      </c>
      <c r="AX196" s="13" t="s">
        <v>81</v>
      </c>
      <c r="AY196" s="153" t="s">
        <v>147</v>
      </c>
    </row>
    <row r="197" spans="2:65" s="1" customFormat="1" ht="24.2" customHeight="1">
      <c r="B197" s="31"/>
      <c r="C197" s="131" t="s">
        <v>209</v>
      </c>
      <c r="D197" s="131" t="s">
        <v>149</v>
      </c>
      <c r="E197" s="132" t="s">
        <v>882</v>
      </c>
      <c r="F197" s="133" t="s">
        <v>883</v>
      </c>
      <c r="G197" s="134" t="s">
        <v>187</v>
      </c>
      <c r="H197" s="135">
        <v>1181.066</v>
      </c>
      <c r="I197" s="136"/>
      <c r="J197" s="137">
        <f>ROUND(I197*H197,2)</f>
        <v>0</v>
      </c>
      <c r="K197" s="133" t="s">
        <v>153</v>
      </c>
      <c r="L197" s="31"/>
      <c r="M197" s="138" t="s">
        <v>1</v>
      </c>
      <c r="N197" s="139" t="s">
        <v>38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154</v>
      </c>
      <c r="AT197" s="142" t="s">
        <v>149</v>
      </c>
      <c r="AU197" s="142" t="s">
        <v>83</v>
      </c>
      <c r="AY197" s="16" t="s">
        <v>147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154</v>
      </c>
      <c r="BM197" s="142" t="s">
        <v>884</v>
      </c>
    </row>
    <row r="198" spans="2:65" s="1" customFormat="1" ht="37.9" customHeight="1">
      <c r="B198" s="31"/>
      <c r="C198" s="131" t="s">
        <v>205</v>
      </c>
      <c r="D198" s="131" t="s">
        <v>149</v>
      </c>
      <c r="E198" s="132" t="s">
        <v>196</v>
      </c>
      <c r="F198" s="133" t="s">
        <v>197</v>
      </c>
      <c r="G198" s="134" t="s">
        <v>170</v>
      </c>
      <c r="H198" s="135">
        <v>641.625</v>
      </c>
      <c r="I198" s="136"/>
      <c r="J198" s="137">
        <f>ROUND(I198*H198,2)</f>
        <v>0</v>
      </c>
      <c r="K198" s="133" t="s">
        <v>153</v>
      </c>
      <c r="L198" s="31"/>
      <c r="M198" s="138" t="s">
        <v>1</v>
      </c>
      <c r="N198" s="139" t="s">
        <v>38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154</v>
      </c>
      <c r="AT198" s="142" t="s">
        <v>149</v>
      </c>
      <c r="AU198" s="142" t="s">
        <v>83</v>
      </c>
      <c r="AY198" s="16" t="s">
        <v>147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81</v>
      </c>
      <c r="BK198" s="143">
        <f>ROUND(I198*H198,2)</f>
        <v>0</v>
      </c>
      <c r="BL198" s="16" t="s">
        <v>154</v>
      </c>
      <c r="BM198" s="142" t="s">
        <v>885</v>
      </c>
    </row>
    <row r="199" spans="2:65" s="12" customFormat="1" ht="11.25">
      <c r="B199" s="144"/>
      <c r="D199" s="145" t="s">
        <v>156</v>
      </c>
      <c r="E199" s="146" t="s">
        <v>1</v>
      </c>
      <c r="F199" s="147" t="s">
        <v>886</v>
      </c>
      <c r="H199" s="148">
        <v>641.625</v>
      </c>
      <c r="I199" s="149"/>
      <c r="L199" s="144"/>
      <c r="M199" s="150"/>
      <c r="T199" s="151"/>
      <c r="AT199" s="146" t="s">
        <v>156</v>
      </c>
      <c r="AU199" s="146" t="s">
        <v>83</v>
      </c>
      <c r="AV199" s="12" t="s">
        <v>83</v>
      </c>
      <c r="AW199" s="12" t="s">
        <v>30</v>
      </c>
      <c r="AX199" s="12" t="s">
        <v>73</v>
      </c>
      <c r="AY199" s="146" t="s">
        <v>147</v>
      </c>
    </row>
    <row r="200" spans="2:65" s="13" customFormat="1" ht="11.25">
      <c r="B200" s="152"/>
      <c r="D200" s="145" t="s">
        <v>156</v>
      </c>
      <c r="E200" s="153" t="s">
        <v>1</v>
      </c>
      <c r="F200" s="154" t="s">
        <v>166</v>
      </c>
      <c r="H200" s="155">
        <v>641.625</v>
      </c>
      <c r="I200" s="156"/>
      <c r="L200" s="152"/>
      <c r="M200" s="157"/>
      <c r="T200" s="158"/>
      <c r="AT200" s="153" t="s">
        <v>156</v>
      </c>
      <c r="AU200" s="153" t="s">
        <v>83</v>
      </c>
      <c r="AV200" s="13" t="s">
        <v>154</v>
      </c>
      <c r="AW200" s="13" t="s">
        <v>30</v>
      </c>
      <c r="AX200" s="13" t="s">
        <v>81</v>
      </c>
      <c r="AY200" s="153" t="s">
        <v>147</v>
      </c>
    </row>
    <row r="201" spans="2:65" s="1" customFormat="1" ht="37.9" customHeight="1">
      <c r="B201" s="31"/>
      <c r="C201" s="131" t="s">
        <v>215</v>
      </c>
      <c r="D201" s="131" t="s">
        <v>149</v>
      </c>
      <c r="E201" s="132" t="s">
        <v>201</v>
      </c>
      <c r="F201" s="133" t="s">
        <v>202</v>
      </c>
      <c r="G201" s="134" t="s">
        <v>170</v>
      </c>
      <c r="H201" s="135">
        <v>1283.25</v>
      </c>
      <c r="I201" s="136"/>
      <c r="J201" s="137">
        <f>ROUND(I201*H201,2)</f>
        <v>0</v>
      </c>
      <c r="K201" s="133" t="s">
        <v>153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154</v>
      </c>
      <c r="AT201" s="142" t="s">
        <v>149</v>
      </c>
      <c r="AU201" s="142" t="s">
        <v>83</v>
      </c>
      <c r="AY201" s="16" t="s">
        <v>147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154</v>
      </c>
      <c r="BM201" s="142" t="s">
        <v>887</v>
      </c>
    </row>
    <row r="202" spans="2:65" s="12" customFormat="1" ht="11.25">
      <c r="B202" s="144"/>
      <c r="D202" s="145" t="s">
        <v>156</v>
      </c>
      <c r="E202" s="146" t="s">
        <v>1</v>
      </c>
      <c r="F202" s="147" t="s">
        <v>888</v>
      </c>
      <c r="H202" s="148">
        <v>1283.25</v>
      </c>
      <c r="I202" s="149"/>
      <c r="L202" s="144"/>
      <c r="M202" s="150"/>
      <c r="T202" s="151"/>
      <c r="AT202" s="146" t="s">
        <v>156</v>
      </c>
      <c r="AU202" s="146" t="s">
        <v>83</v>
      </c>
      <c r="AV202" s="12" t="s">
        <v>83</v>
      </c>
      <c r="AW202" s="12" t="s">
        <v>30</v>
      </c>
      <c r="AX202" s="12" t="s">
        <v>73</v>
      </c>
      <c r="AY202" s="146" t="s">
        <v>147</v>
      </c>
    </row>
    <row r="203" spans="2:65" s="13" customFormat="1" ht="11.25">
      <c r="B203" s="152"/>
      <c r="D203" s="145" t="s">
        <v>156</v>
      </c>
      <c r="E203" s="153" t="s">
        <v>1</v>
      </c>
      <c r="F203" s="154" t="s">
        <v>166</v>
      </c>
      <c r="H203" s="155">
        <v>1283.25</v>
      </c>
      <c r="I203" s="156"/>
      <c r="L203" s="152"/>
      <c r="M203" s="157"/>
      <c r="T203" s="158"/>
      <c r="AT203" s="153" t="s">
        <v>156</v>
      </c>
      <c r="AU203" s="153" t="s">
        <v>83</v>
      </c>
      <c r="AV203" s="13" t="s">
        <v>154</v>
      </c>
      <c r="AW203" s="13" t="s">
        <v>30</v>
      </c>
      <c r="AX203" s="13" t="s">
        <v>81</v>
      </c>
      <c r="AY203" s="153" t="s">
        <v>147</v>
      </c>
    </row>
    <row r="204" spans="2:65" s="1" customFormat="1" ht="16.5" customHeight="1">
      <c r="B204" s="31"/>
      <c r="C204" s="131" t="s">
        <v>8</v>
      </c>
      <c r="D204" s="131" t="s">
        <v>149</v>
      </c>
      <c r="E204" s="132" t="s">
        <v>206</v>
      </c>
      <c r="F204" s="133" t="s">
        <v>207</v>
      </c>
      <c r="G204" s="134" t="s">
        <v>170</v>
      </c>
      <c r="H204" s="135">
        <v>641.625</v>
      </c>
      <c r="I204" s="136"/>
      <c r="J204" s="137">
        <f>ROUND(I204*H204,2)</f>
        <v>0</v>
      </c>
      <c r="K204" s="133" t="s">
        <v>153</v>
      </c>
      <c r="L204" s="31"/>
      <c r="M204" s="138" t="s">
        <v>1</v>
      </c>
      <c r="N204" s="139" t="s">
        <v>38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154</v>
      </c>
      <c r="AT204" s="142" t="s">
        <v>149</v>
      </c>
      <c r="AU204" s="142" t="s">
        <v>83</v>
      </c>
      <c r="AY204" s="16" t="s">
        <v>147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154</v>
      </c>
      <c r="BM204" s="142" t="s">
        <v>889</v>
      </c>
    </row>
    <row r="205" spans="2:65" s="1" customFormat="1" ht="33" customHeight="1">
      <c r="B205" s="31"/>
      <c r="C205" s="131" t="s">
        <v>228</v>
      </c>
      <c r="D205" s="131" t="s">
        <v>149</v>
      </c>
      <c r="E205" s="132" t="s">
        <v>210</v>
      </c>
      <c r="F205" s="133" t="s">
        <v>211</v>
      </c>
      <c r="G205" s="134" t="s">
        <v>212</v>
      </c>
      <c r="H205" s="135">
        <v>1219.088</v>
      </c>
      <c r="I205" s="136"/>
      <c r="J205" s="137">
        <f>ROUND(I205*H205,2)</f>
        <v>0</v>
      </c>
      <c r="K205" s="133" t="s">
        <v>153</v>
      </c>
      <c r="L205" s="31"/>
      <c r="M205" s="138" t="s">
        <v>1</v>
      </c>
      <c r="N205" s="139" t="s">
        <v>38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154</v>
      </c>
      <c r="AT205" s="142" t="s">
        <v>149</v>
      </c>
      <c r="AU205" s="142" t="s">
        <v>83</v>
      </c>
      <c r="AY205" s="16" t="s">
        <v>147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81</v>
      </c>
      <c r="BK205" s="143">
        <f>ROUND(I205*H205,2)</f>
        <v>0</v>
      </c>
      <c r="BL205" s="16" t="s">
        <v>154</v>
      </c>
      <c r="BM205" s="142" t="s">
        <v>890</v>
      </c>
    </row>
    <row r="206" spans="2:65" s="12" customFormat="1" ht="11.25">
      <c r="B206" s="144"/>
      <c r="D206" s="145" t="s">
        <v>156</v>
      </c>
      <c r="E206" s="146" t="s">
        <v>1</v>
      </c>
      <c r="F206" s="147" t="s">
        <v>891</v>
      </c>
      <c r="H206" s="148">
        <v>1219.088</v>
      </c>
      <c r="I206" s="149"/>
      <c r="L206" s="144"/>
      <c r="M206" s="150"/>
      <c r="T206" s="151"/>
      <c r="AT206" s="146" t="s">
        <v>156</v>
      </c>
      <c r="AU206" s="146" t="s">
        <v>83</v>
      </c>
      <c r="AV206" s="12" t="s">
        <v>83</v>
      </c>
      <c r="AW206" s="12" t="s">
        <v>30</v>
      </c>
      <c r="AX206" s="12" t="s">
        <v>73</v>
      </c>
      <c r="AY206" s="146" t="s">
        <v>147</v>
      </c>
    </row>
    <row r="207" spans="2:65" s="13" customFormat="1" ht="11.25">
      <c r="B207" s="152"/>
      <c r="D207" s="145" t="s">
        <v>156</v>
      </c>
      <c r="E207" s="153" t="s">
        <v>1</v>
      </c>
      <c r="F207" s="154" t="s">
        <v>166</v>
      </c>
      <c r="H207" s="155">
        <v>1219.088</v>
      </c>
      <c r="I207" s="156"/>
      <c r="L207" s="152"/>
      <c r="M207" s="157"/>
      <c r="T207" s="158"/>
      <c r="AT207" s="153" t="s">
        <v>156</v>
      </c>
      <c r="AU207" s="153" t="s">
        <v>83</v>
      </c>
      <c r="AV207" s="13" t="s">
        <v>154</v>
      </c>
      <c r="AW207" s="13" t="s">
        <v>30</v>
      </c>
      <c r="AX207" s="13" t="s">
        <v>81</v>
      </c>
      <c r="AY207" s="153" t="s">
        <v>147</v>
      </c>
    </row>
    <row r="208" spans="2:65" s="1" customFormat="1" ht="24.2" customHeight="1">
      <c r="B208" s="31"/>
      <c r="C208" s="131" t="s">
        <v>235</v>
      </c>
      <c r="D208" s="131" t="s">
        <v>149</v>
      </c>
      <c r="E208" s="132" t="s">
        <v>216</v>
      </c>
      <c r="F208" s="133" t="s">
        <v>217</v>
      </c>
      <c r="G208" s="134" t="s">
        <v>170</v>
      </c>
      <c r="H208" s="135">
        <v>397.98700000000002</v>
      </c>
      <c r="I208" s="136"/>
      <c r="J208" s="137">
        <f>ROUND(I208*H208,2)</f>
        <v>0</v>
      </c>
      <c r="K208" s="133" t="s">
        <v>153</v>
      </c>
      <c r="L208" s="31"/>
      <c r="M208" s="138" t="s">
        <v>1</v>
      </c>
      <c r="N208" s="139" t="s">
        <v>38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154</v>
      </c>
      <c r="AT208" s="142" t="s">
        <v>149</v>
      </c>
      <c r="AU208" s="142" t="s">
        <v>83</v>
      </c>
      <c r="AY208" s="16" t="s">
        <v>147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6" t="s">
        <v>81</v>
      </c>
      <c r="BK208" s="143">
        <f>ROUND(I208*H208,2)</f>
        <v>0</v>
      </c>
      <c r="BL208" s="16" t="s">
        <v>154</v>
      </c>
      <c r="BM208" s="142" t="s">
        <v>892</v>
      </c>
    </row>
    <row r="209" spans="2:65" s="12" customFormat="1" ht="11.25">
      <c r="B209" s="144"/>
      <c r="D209" s="145" t="s">
        <v>156</v>
      </c>
      <c r="E209" s="146" t="s">
        <v>1</v>
      </c>
      <c r="F209" s="147" t="s">
        <v>893</v>
      </c>
      <c r="H209" s="148">
        <v>641.625</v>
      </c>
      <c r="I209" s="149"/>
      <c r="L209" s="144"/>
      <c r="M209" s="150"/>
      <c r="T209" s="151"/>
      <c r="AT209" s="146" t="s">
        <v>156</v>
      </c>
      <c r="AU209" s="146" t="s">
        <v>83</v>
      </c>
      <c r="AV209" s="12" t="s">
        <v>83</v>
      </c>
      <c r="AW209" s="12" t="s">
        <v>30</v>
      </c>
      <c r="AX209" s="12" t="s">
        <v>73</v>
      </c>
      <c r="AY209" s="146" t="s">
        <v>147</v>
      </c>
    </row>
    <row r="210" spans="2:65" s="14" customFormat="1" ht="11.25">
      <c r="B210" s="159"/>
      <c r="D210" s="145" t="s">
        <v>156</v>
      </c>
      <c r="E210" s="160" t="s">
        <v>1</v>
      </c>
      <c r="F210" s="161" t="s">
        <v>220</v>
      </c>
      <c r="H210" s="160" t="s">
        <v>1</v>
      </c>
      <c r="I210" s="162"/>
      <c r="L210" s="159"/>
      <c r="M210" s="163"/>
      <c r="T210" s="164"/>
      <c r="AT210" s="160" t="s">
        <v>156</v>
      </c>
      <c r="AU210" s="160" t="s">
        <v>83</v>
      </c>
      <c r="AV210" s="14" t="s">
        <v>81</v>
      </c>
      <c r="AW210" s="14" t="s">
        <v>30</v>
      </c>
      <c r="AX210" s="14" t="s">
        <v>73</v>
      </c>
      <c r="AY210" s="160" t="s">
        <v>147</v>
      </c>
    </row>
    <row r="211" spans="2:65" s="12" customFormat="1" ht="11.25">
      <c r="B211" s="144"/>
      <c r="D211" s="145" t="s">
        <v>156</v>
      </c>
      <c r="E211" s="146" t="s">
        <v>1</v>
      </c>
      <c r="F211" s="147" t="s">
        <v>894</v>
      </c>
      <c r="H211" s="148">
        <v>-25.329000000000001</v>
      </c>
      <c r="I211" s="149"/>
      <c r="L211" s="144"/>
      <c r="M211" s="150"/>
      <c r="T211" s="151"/>
      <c r="AT211" s="146" t="s">
        <v>156</v>
      </c>
      <c r="AU211" s="146" t="s">
        <v>83</v>
      </c>
      <c r="AV211" s="12" t="s">
        <v>83</v>
      </c>
      <c r="AW211" s="12" t="s">
        <v>30</v>
      </c>
      <c r="AX211" s="12" t="s">
        <v>73</v>
      </c>
      <c r="AY211" s="146" t="s">
        <v>147</v>
      </c>
    </row>
    <row r="212" spans="2:65" s="12" customFormat="1" ht="11.25">
      <c r="B212" s="144"/>
      <c r="D212" s="145" t="s">
        <v>156</v>
      </c>
      <c r="E212" s="146" t="s">
        <v>1</v>
      </c>
      <c r="F212" s="147" t="s">
        <v>895</v>
      </c>
      <c r="H212" s="148">
        <v>-160.83500000000001</v>
      </c>
      <c r="I212" s="149"/>
      <c r="L212" s="144"/>
      <c r="M212" s="150"/>
      <c r="T212" s="151"/>
      <c r="AT212" s="146" t="s">
        <v>156</v>
      </c>
      <c r="AU212" s="146" t="s">
        <v>83</v>
      </c>
      <c r="AV212" s="12" t="s">
        <v>83</v>
      </c>
      <c r="AW212" s="12" t="s">
        <v>30</v>
      </c>
      <c r="AX212" s="12" t="s">
        <v>73</v>
      </c>
      <c r="AY212" s="146" t="s">
        <v>147</v>
      </c>
    </row>
    <row r="213" spans="2:65" s="12" customFormat="1" ht="11.25">
      <c r="B213" s="144"/>
      <c r="D213" s="145" t="s">
        <v>156</v>
      </c>
      <c r="E213" s="146" t="s">
        <v>1</v>
      </c>
      <c r="F213" s="147" t="s">
        <v>896</v>
      </c>
      <c r="H213" s="148">
        <v>-8.7479999999999993</v>
      </c>
      <c r="I213" s="149"/>
      <c r="L213" s="144"/>
      <c r="M213" s="150"/>
      <c r="T213" s="151"/>
      <c r="AT213" s="146" t="s">
        <v>156</v>
      </c>
      <c r="AU213" s="146" t="s">
        <v>83</v>
      </c>
      <c r="AV213" s="12" t="s">
        <v>83</v>
      </c>
      <c r="AW213" s="12" t="s">
        <v>30</v>
      </c>
      <c r="AX213" s="12" t="s">
        <v>73</v>
      </c>
      <c r="AY213" s="146" t="s">
        <v>147</v>
      </c>
    </row>
    <row r="214" spans="2:65" s="12" customFormat="1" ht="11.25">
      <c r="B214" s="144"/>
      <c r="D214" s="145" t="s">
        <v>156</v>
      </c>
      <c r="E214" s="146" t="s">
        <v>1</v>
      </c>
      <c r="F214" s="147" t="s">
        <v>897</v>
      </c>
      <c r="H214" s="148">
        <v>-13.122999999999999</v>
      </c>
      <c r="I214" s="149"/>
      <c r="L214" s="144"/>
      <c r="M214" s="150"/>
      <c r="T214" s="151"/>
      <c r="AT214" s="146" t="s">
        <v>156</v>
      </c>
      <c r="AU214" s="146" t="s">
        <v>83</v>
      </c>
      <c r="AV214" s="12" t="s">
        <v>83</v>
      </c>
      <c r="AW214" s="12" t="s">
        <v>30</v>
      </c>
      <c r="AX214" s="12" t="s">
        <v>73</v>
      </c>
      <c r="AY214" s="146" t="s">
        <v>147</v>
      </c>
    </row>
    <row r="215" spans="2:65" s="12" customFormat="1" ht="33.75">
      <c r="B215" s="144"/>
      <c r="D215" s="145" t="s">
        <v>156</v>
      </c>
      <c r="E215" s="146" t="s">
        <v>1</v>
      </c>
      <c r="F215" s="147" t="s">
        <v>898</v>
      </c>
      <c r="H215" s="148">
        <v>-35.603000000000002</v>
      </c>
      <c r="I215" s="149"/>
      <c r="L215" s="144"/>
      <c r="M215" s="150"/>
      <c r="T215" s="151"/>
      <c r="AT215" s="146" t="s">
        <v>156</v>
      </c>
      <c r="AU215" s="146" t="s">
        <v>83</v>
      </c>
      <c r="AV215" s="12" t="s">
        <v>83</v>
      </c>
      <c r="AW215" s="12" t="s">
        <v>30</v>
      </c>
      <c r="AX215" s="12" t="s">
        <v>73</v>
      </c>
      <c r="AY215" s="146" t="s">
        <v>147</v>
      </c>
    </row>
    <row r="216" spans="2:65" s="13" customFormat="1" ht="11.25">
      <c r="B216" s="152"/>
      <c r="D216" s="145" t="s">
        <v>156</v>
      </c>
      <c r="E216" s="153" t="s">
        <v>1</v>
      </c>
      <c r="F216" s="154" t="s">
        <v>166</v>
      </c>
      <c r="H216" s="155">
        <v>397.98700000000002</v>
      </c>
      <c r="I216" s="156"/>
      <c r="L216" s="152"/>
      <c r="M216" s="157"/>
      <c r="T216" s="158"/>
      <c r="AT216" s="153" t="s">
        <v>156</v>
      </c>
      <c r="AU216" s="153" t="s">
        <v>83</v>
      </c>
      <c r="AV216" s="13" t="s">
        <v>154</v>
      </c>
      <c r="AW216" s="13" t="s">
        <v>30</v>
      </c>
      <c r="AX216" s="13" t="s">
        <v>81</v>
      </c>
      <c r="AY216" s="153" t="s">
        <v>147</v>
      </c>
    </row>
    <row r="217" spans="2:65" s="1" customFormat="1" ht="16.5" customHeight="1">
      <c r="B217" s="31"/>
      <c r="C217" s="165" t="s">
        <v>241</v>
      </c>
      <c r="D217" s="165" t="s">
        <v>223</v>
      </c>
      <c r="E217" s="166" t="s">
        <v>224</v>
      </c>
      <c r="F217" s="167" t="s">
        <v>225</v>
      </c>
      <c r="G217" s="168" t="s">
        <v>212</v>
      </c>
      <c r="H217" s="169">
        <v>809.904</v>
      </c>
      <c r="I217" s="170"/>
      <c r="J217" s="171">
        <f>ROUND(I217*H217,2)</f>
        <v>0</v>
      </c>
      <c r="K217" s="167" t="s">
        <v>153</v>
      </c>
      <c r="L217" s="172"/>
      <c r="M217" s="173" t="s">
        <v>1</v>
      </c>
      <c r="N217" s="174" t="s">
        <v>38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200</v>
      </c>
      <c r="AT217" s="142" t="s">
        <v>223</v>
      </c>
      <c r="AU217" s="142" t="s">
        <v>83</v>
      </c>
      <c r="AY217" s="16" t="s">
        <v>147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6" t="s">
        <v>81</v>
      </c>
      <c r="BK217" s="143">
        <f>ROUND(I217*H217,2)</f>
        <v>0</v>
      </c>
      <c r="BL217" s="16" t="s">
        <v>154</v>
      </c>
      <c r="BM217" s="142" t="s">
        <v>899</v>
      </c>
    </row>
    <row r="218" spans="2:65" s="12" customFormat="1" ht="11.25">
      <c r="B218" s="144"/>
      <c r="D218" s="145" t="s">
        <v>156</v>
      </c>
      <c r="F218" s="147" t="s">
        <v>900</v>
      </c>
      <c r="H218" s="148">
        <v>809.904</v>
      </c>
      <c r="I218" s="149"/>
      <c r="L218" s="144"/>
      <c r="M218" s="150"/>
      <c r="T218" s="151"/>
      <c r="AT218" s="146" t="s">
        <v>156</v>
      </c>
      <c r="AU218" s="146" t="s">
        <v>83</v>
      </c>
      <c r="AV218" s="12" t="s">
        <v>83</v>
      </c>
      <c r="AW218" s="12" t="s">
        <v>4</v>
      </c>
      <c r="AX218" s="12" t="s">
        <v>81</v>
      </c>
      <c r="AY218" s="146" t="s">
        <v>147</v>
      </c>
    </row>
    <row r="219" spans="2:65" s="1" customFormat="1" ht="24.2" customHeight="1">
      <c r="B219" s="31"/>
      <c r="C219" s="131" t="s">
        <v>250</v>
      </c>
      <c r="D219" s="131" t="s">
        <v>149</v>
      </c>
      <c r="E219" s="132" t="s">
        <v>229</v>
      </c>
      <c r="F219" s="133" t="s">
        <v>230</v>
      </c>
      <c r="G219" s="134" t="s">
        <v>170</v>
      </c>
      <c r="H219" s="135">
        <v>142.23099999999999</v>
      </c>
      <c r="I219" s="136"/>
      <c r="J219" s="137">
        <f>ROUND(I219*H219,2)</f>
        <v>0</v>
      </c>
      <c r="K219" s="133" t="s">
        <v>153</v>
      </c>
      <c r="L219" s="31"/>
      <c r="M219" s="138" t="s">
        <v>1</v>
      </c>
      <c r="N219" s="139" t="s">
        <v>38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154</v>
      </c>
      <c r="AT219" s="142" t="s">
        <v>149</v>
      </c>
      <c r="AU219" s="142" t="s">
        <v>83</v>
      </c>
      <c r="AY219" s="16" t="s">
        <v>147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154</v>
      </c>
      <c r="BM219" s="142" t="s">
        <v>901</v>
      </c>
    </row>
    <row r="220" spans="2:65" s="12" customFormat="1" ht="11.25">
      <c r="B220" s="144"/>
      <c r="D220" s="145" t="s">
        <v>156</v>
      </c>
      <c r="E220" s="146" t="s">
        <v>1</v>
      </c>
      <c r="F220" s="147" t="s">
        <v>902</v>
      </c>
      <c r="H220" s="148">
        <v>75.08</v>
      </c>
      <c r="I220" s="149"/>
      <c r="L220" s="144"/>
      <c r="M220" s="150"/>
      <c r="T220" s="151"/>
      <c r="AT220" s="146" t="s">
        <v>156</v>
      </c>
      <c r="AU220" s="146" t="s">
        <v>83</v>
      </c>
      <c r="AV220" s="12" t="s">
        <v>83</v>
      </c>
      <c r="AW220" s="12" t="s">
        <v>30</v>
      </c>
      <c r="AX220" s="12" t="s">
        <v>73</v>
      </c>
      <c r="AY220" s="146" t="s">
        <v>147</v>
      </c>
    </row>
    <row r="221" spans="2:65" s="12" customFormat="1" ht="11.25">
      <c r="B221" s="144"/>
      <c r="D221" s="145" t="s">
        <v>156</v>
      </c>
      <c r="E221" s="146" t="s">
        <v>1</v>
      </c>
      <c r="F221" s="147" t="s">
        <v>903</v>
      </c>
      <c r="H221" s="148">
        <v>-8.6850000000000005</v>
      </c>
      <c r="I221" s="149"/>
      <c r="L221" s="144"/>
      <c r="M221" s="150"/>
      <c r="T221" s="151"/>
      <c r="AT221" s="146" t="s">
        <v>156</v>
      </c>
      <c r="AU221" s="146" t="s">
        <v>83</v>
      </c>
      <c r="AV221" s="12" t="s">
        <v>83</v>
      </c>
      <c r="AW221" s="12" t="s">
        <v>30</v>
      </c>
      <c r="AX221" s="12" t="s">
        <v>73</v>
      </c>
      <c r="AY221" s="146" t="s">
        <v>147</v>
      </c>
    </row>
    <row r="222" spans="2:65" s="12" customFormat="1" ht="11.25">
      <c r="B222" s="144"/>
      <c r="D222" s="145" t="s">
        <v>156</v>
      </c>
      <c r="E222" s="146" t="s">
        <v>1</v>
      </c>
      <c r="F222" s="147" t="s">
        <v>904</v>
      </c>
      <c r="H222" s="148">
        <v>75.438000000000002</v>
      </c>
      <c r="I222" s="149"/>
      <c r="L222" s="144"/>
      <c r="M222" s="150"/>
      <c r="T222" s="151"/>
      <c r="AT222" s="146" t="s">
        <v>156</v>
      </c>
      <c r="AU222" s="146" t="s">
        <v>83</v>
      </c>
      <c r="AV222" s="12" t="s">
        <v>83</v>
      </c>
      <c r="AW222" s="12" t="s">
        <v>30</v>
      </c>
      <c r="AX222" s="12" t="s">
        <v>73</v>
      </c>
      <c r="AY222" s="146" t="s">
        <v>147</v>
      </c>
    </row>
    <row r="223" spans="2:65" s="12" customFormat="1" ht="11.25">
      <c r="B223" s="144"/>
      <c r="D223" s="145" t="s">
        <v>156</v>
      </c>
      <c r="E223" s="146" t="s">
        <v>1</v>
      </c>
      <c r="F223" s="147" t="s">
        <v>905</v>
      </c>
      <c r="H223" s="148">
        <v>-8.7260000000000009</v>
      </c>
      <c r="I223" s="149"/>
      <c r="L223" s="144"/>
      <c r="M223" s="150"/>
      <c r="T223" s="151"/>
      <c r="AT223" s="146" t="s">
        <v>156</v>
      </c>
      <c r="AU223" s="146" t="s">
        <v>83</v>
      </c>
      <c r="AV223" s="12" t="s">
        <v>83</v>
      </c>
      <c r="AW223" s="12" t="s">
        <v>30</v>
      </c>
      <c r="AX223" s="12" t="s">
        <v>73</v>
      </c>
      <c r="AY223" s="146" t="s">
        <v>147</v>
      </c>
    </row>
    <row r="224" spans="2:65" s="12" customFormat="1" ht="11.25">
      <c r="B224" s="144"/>
      <c r="D224" s="145" t="s">
        <v>156</v>
      </c>
      <c r="E224" s="146" t="s">
        <v>1</v>
      </c>
      <c r="F224" s="147" t="s">
        <v>906</v>
      </c>
      <c r="H224" s="148">
        <v>10.317</v>
      </c>
      <c r="I224" s="149"/>
      <c r="L224" s="144"/>
      <c r="M224" s="150"/>
      <c r="T224" s="151"/>
      <c r="AT224" s="146" t="s">
        <v>156</v>
      </c>
      <c r="AU224" s="146" t="s">
        <v>83</v>
      </c>
      <c r="AV224" s="12" t="s">
        <v>83</v>
      </c>
      <c r="AW224" s="12" t="s">
        <v>30</v>
      </c>
      <c r="AX224" s="12" t="s">
        <v>73</v>
      </c>
      <c r="AY224" s="146" t="s">
        <v>147</v>
      </c>
    </row>
    <row r="225" spans="2:65" s="12" customFormat="1" ht="11.25">
      <c r="B225" s="144"/>
      <c r="D225" s="145" t="s">
        <v>156</v>
      </c>
      <c r="E225" s="146" t="s">
        <v>1</v>
      </c>
      <c r="F225" s="147" t="s">
        <v>907</v>
      </c>
      <c r="H225" s="148">
        <v>-1.1930000000000001</v>
      </c>
      <c r="I225" s="149"/>
      <c r="L225" s="144"/>
      <c r="M225" s="150"/>
      <c r="T225" s="151"/>
      <c r="AT225" s="146" t="s">
        <v>156</v>
      </c>
      <c r="AU225" s="146" t="s">
        <v>83</v>
      </c>
      <c r="AV225" s="12" t="s">
        <v>83</v>
      </c>
      <c r="AW225" s="12" t="s">
        <v>30</v>
      </c>
      <c r="AX225" s="12" t="s">
        <v>73</v>
      </c>
      <c r="AY225" s="146" t="s">
        <v>147</v>
      </c>
    </row>
    <row r="226" spans="2:65" s="13" customFormat="1" ht="11.25">
      <c r="B226" s="152"/>
      <c r="D226" s="145" t="s">
        <v>156</v>
      </c>
      <c r="E226" s="153" t="s">
        <v>1</v>
      </c>
      <c r="F226" s="154" t="s">
        <v>166</v>
      </c>
      <c r="H226" s="155">
        <v>142.23099999999999</v>
      </c>
      <c r="I226" s="156"/>
      <c r="L226" s="152"/>
      <c r="M226" s="157"/>
      <c r="T226" s="158"/>
      <c r="AT226" s="153" t="s">
        <v>156</v>
      </c>
      <c r="AU226" s="153" t="s">
        <v>83</v>
      </c>
      <c r="AV226" s="13" t="s">
        <v>154</v>
      </c>
      <c r="AW226" s="13" t="s">
        <v>30</v>
      </c>
      <c r="AX226" s="13" t="s">
        <v>81</v>
      </c>
      <c r="AY226" s="153" t="s">
        <v>147</v>
      </c>
    </row>
    <row r="227" spans="2:65" s="1" customFormat="1" ht="16.5" customHeight="1">
      <c r="B227" s="31"/>
      <c r="C227" s="165" t="s">
        <v>256</v>
      </c>
      <c r="D227" s="165" t="s">
        <v>223</v>
      </c>
      <c r="E227" s="166" t="s">
        <v>236</v>
      </c>
      <c r="F227" s="167" t="s">
        <v>237</v>
      </c>
      <c r="G227" s="168" t="s">
        <v>212</v>
      </c>
      <c r="H227" s="169">
        <v>289.44</v>
      </c>
      <c r="I227" s="170"/>
      <c r="J227" s="171">
        <f>ROUND(I227*H227,2)</f>
        <v>0</v>
      </c>
      <c r="K227" s="167" t="s">
        <v>153</v>
      </c>
      <c r="L227" s="172"/>
      <c r="M227" s="173" t="s">
        <v>1</v>
      </c>
      <c r="N227" s="174" t="s">
        <v>38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200</v>
      </c>
      <c r="AT227" s="142" t="s">
        <v>223</v>
      </c>
      <c r="AU227" s="142" t="s">
        <v>83</v>
      </c>
      <c r="AY227" s="16" t="s">
        <v>147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6" t="s">
        <v>81</v>
      </c>
      <c r="BK227" s="143">
        <f>ROUND(I227*H227,2)</f>
        <v>0</v>
      </c>
      <c r="BL227" s="16" t="s">
        <v>154</v>
      </c>
      <c r="BM227" s="142" t="s">
        <v>908</v>
      </c>
    </row>
    <row r="228" spans="2:65" s="12" customFormat="1" ht="11.25">
      <c r="B228" s="144"/>
      <c r="D228" s="145" t="s">
        <v>156</v>
      </c>
      <c r="F228" s="147" t="s">
        <v>909</v>
      </c>
      <c r="H228" s="148">
        <v>289.44</v>
      </c>
      <c r="I228" s="149"/>
      <c r="L228" s="144"/>
      <c r="M228" s="150"/>
      <c r="T228" s="151"/>
      <c r="AT228" s="146" t="s">
        <v>156</v>
      </c>
      <c r="AU228" s="146" t="s">
        <v>83</v>
      </c>
      <c r="AV228" s="12" t="s">
        <v>83</v>
      </c>
      <c r="AW228" s="12" t="s">
        <v>4</v>
      </c>
      <c r="AX228" s="12" t="s">
        <v>81</v>
      </c>
      <c r="AY228" s="146" t="s">
        <v>147</v>
      </c>
    </row>
    <row r="229" spans="2:65" s="11" customFormat="1" ht="22.9" customHeight="1">
      <c r="B229" s="119"/>
      <c r="D229" s="120" t="s">
        <v>72</v>
      </c>
      <c r="E229" s="129" t="s">
        <v>83</v>
      </c>
      <c r="F229" s="129" t="s">
        <v>910</v>
      </c>
      <c r="I229" s="122"/>
      <c r="J229" s="130">
        <f>BK229</f>
        <v>0</v>
      </c>
      <c r="L229" s="119"/>
      <c r="M229" s="124"/>
      <c r="P229" s="125">
        <f>SUM(P230:P234)</f>
        <v>0</v>
      </c>
      <c r="R229" s="125">
        <f>SUM(R230:R234)</f>
        <v>0</v>
      </c>
      <c r="T229" s="126">
        <f>SUM(T230:T234)</f>
        <v>0</v>
      </c>
      <c r="AR229" s="120" t="s">
        <v>81</v>
      </c>
      <c r="AT229" s="127" t="s">
        <v>72</v>
      </c>
      <c r="AU229" s="127" t="s">
        <v>81</v>
      </c>
      <c r="AY229" s="120" t="s">
        <v>147</v>
      </c>
      <c r="BK229" s="128">
        <f>SUM(BK230:BK234)</f>
        <v>0</v>
      </c>
    </row>
    <row r="230" spans="2:65" s="1" customFormat="1" ht="24.2" customHeight="1">
      <c r="B230" s="31"/>
      <c r="C230" s="131" t="s">
        <v>261</v>
      </c>
      <c r="D230" s="131" t="s">
        <v>149</v>
      </c>
      <c r="E230" s="132" t="s">
        <v>911</v>
      </c>
      <c r="F230" s="133" t="s">
        <v>912</v>
      </c>
      <c r="G230" s="134" t="s">
        <v>170</v>
      </c>
      <c r="H230" s="135">
        <v>8.7479999999999993</v>
      </c>
      <c r="I230" s="136"/>
      <c r="J230" s="137">
        <f>ROUND(I230*H230,2)</f>
        <v>0</v>
      </c>
      <c r="K230" s="133" t="s">
        <v>153</v>
      </c>
      <c r="L230" s="31"/>
      <c r="M230" s="138" t="s">
        <v>1</v>
      </c>
      <c r="N230" s="139" t="s">
        <v>38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154</v>
      </c>
      <c r="AT230" s="142" t="s">
        <v>149</v>
      </c>
      <c r="AU230" s="142" t="s">
        <v>83</v>
      </c>
      <c r="AY230" s="16" t="s">
        <v>147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6" t="s">
        <v>81</v>
      </c>
      <c r="BK230" s="143">
        <f>ROUND(I230*H230,2)</f>
        <v>0</v>
      </c>
      <c r="BL230" s="16" t="s">
        <v>154</v>
      </c>
      <c r="BM230" s="142" t="s">
        <v>913</v>
      </c>
    </row>
    <row r="231" spans="2:65" s="12" customFormat="1" ht="11.25">
      <c r="B231" s="144"/>
      <c r="D231" s="145" t="s">
        <v>156</v>
      </c>
      <c r="E231" s="146" t="s">
        <v>1</v>
      </c>
      <c r="F231" s="147" t="s">
        <v>914</v>
      </c>
      <c r="H231" s="148">
        <v>3.645</v>
      </c>
      <c r="I231" s="149"/>
      <c r="L231" s="144"/>
      <c r="M231" s="150"/>
      <c r="T231" s="151"/>
      <c r="AT231" s="146" t="s">
        <v>156</v>
      </c>
      <c r="AU231" s="146" t="s">
        <v>83</v>
      </c>
      <c r="AV231" s="12" t="s">
        <v>83</v>
      </c>
      <c r="AW231" s="12" t="s">
        <v>30</v>
      </c>
      <c r="AX231" s="12" t="s">
        <v>73</v>
      </c>
      <c r="AY231" s="146" t="s">
        <v>147</v>
      </c>
    </row>
    <row r="232" spans="2:65" s="12" customFormat="1" ht="11.25">
      <c r="B232" s="144"/>
      <c r="D232" s="145" t="s">
        <v>156</v>
      </c>
      <c r="E232" s="146" t="s">
        <v>1</v>
      </c>
      <c r="F232" s="147" t="s">
        <v>915</v>
      </c>
      <c r="H232" s="148">
        <v>3.645</v>
      </c>
      <c r="I232" s="149"/>
      <c r="L232" s="144"/>
      <c r="M232" s="150"/>
      <c r="T232" s="151"/>
      <c r="AT232" s="146" t="s">
        <v>156</v>
      </c>
      <c r="AU232" s="146" t="s">
        <v>83</v>
      </c>
      <c r="AV232" s="12" t="s">
        <v>83</v>
      </c>
      <c r="AW232" s="12" t="s">
        <v>30</v>
      </c>
      <c r="AX232" s="12" t="s">
        <v>73</v>
      </c>
      <c r="AY232" s="146" t="s">
        <v>147</v>
      </c>
    </row>
    <row r="233" spans="2:65" s="12" customFormat="1" ht="11.25">
      <c r="B233" s="144"/>
      <c r="D233" s="145" t="s">
        <v>156</v>
      </c>
      <c r="E233" s="146" t="s">
        <v>1</v>
      </c>
      <c r="F233" s="147" t="s">
        <v>916</v>
      </c>
      <c r="H233" s="148">
        <v>1.458</v>
      </c>
      <c r="I233" s="149"/>
      <c r="L233" s="144"/>
      <c r="M233" s="150"/>
      <c r="T233" s="151"/>
      <c r="AT233" s="146" t="s">
        <v>156</v>
      </c>
      <c r="AU233" s="146" t="s">
        <v>83</v>
      </c>
      <c r="AV233" s="12" t="s">
        <v>83</v>
      </c>
      <c r="AW233" s="12" t="s">
        <v>30</v>
      </c>
      <c r="AX233" s="12" t="s">
        <v>73</v>
      </c>
      <c r="AY233" s="146" t="s">
        <v>147</v>
      </c>
    </row>
    <row r="234" spans="2:65" s="13" customFormat="1" ht="11.25">
      <c r="B234" s="152"/>
      <c r="D234" s="145" t="s">
        <v>156</v>
      </c>
      <c r="E234" s="153" t="s">
        <v>1</v>
      </c>
      <c r="F234" s="154" t="s">
        <v>166</v>
      </c>
      <c r="H234" s="155">
        <v>8.7479999999999993</v>
      </c>
      <c r="I234" s="156"/>
      <c r="L234" s="152"/>
      <c r="M234" s="157"/>
      <c r="T234" s="158"/>
      <c r="AT234" s="153" t="s">
        <v>156</v>
      </c>
      <c r="AU234" s="153" t="s">
        <v>83</v>
      </c>
      <c r="AV234" s="13" t="s">
        <v>154</v>
      </c>
      <c r="AW234" s="13" t="s">
        <v>30</v>
      </c>
      <c r="AX234" s="13" t="s">
        <v>81</v>
      </c>
      <c r="AY234" s="153" t="s">
        <v>147</v>
      </c>
    </row>
    <row r="235" spans="2:65" s="11" customFormat="1" ht="22.9" customHeight="1">
      <c r="B235" s="119"/>
      <c r="D235" s="120" t="s">
        <v>72</v>
      </c>
      <c r="E235" s="129" t="s">
        <v>167</v>
      </c>
      <c r="F235" s="129" t="s">
        <v>917</v>
      </c>
      <c r="I235" s="122"/>
      <c r="J235" s="130">
        <f>BK235</f>
        <v>0</v>
      </c>
      <c r="L235" s="119"/>
      <c r="M235" s="124"/>
      <c r="P235" s="125">
        <f>SUM(P236:P245)</f>
        <v>0</v>
      </c>
      <c r="R235" s="125">
        <f>SUM(R236:R245)</f>
        <v>0</v>
      </c>
      <c r="T235" s="126">
        <f>SUM(T236:T245)</f>
        <v>0</v>
      </c>
      <c r="AR235" s="120" t="s">
        <v>81</v>
      </c>
      <c r="AT235" s="127" t="s">
        <v>72</v>
      </c>
      <c r="AU235" s="127" t="s">
        <v>81</v>
      </c>
      <c r="AY235" s="120" t="s">
        <v>147</v>
      </c>
      <c r="BK235" s="128">
        <f>SUM(BK236:BK245)</f>
        <v>0</v>
      </c>
    </row>
    <row r="236" spans="2:65" s="1" customFormat="1" ht="16.5" customHeight="1">
      <c r="B236" s="31"/>
      <c r="C236" s="131" t="s">
        <v>266</v>
      </c>
      <c r="D236" s="131" t="s">
        <v>149</v>
      </c>
      <c r="E236" s="132" t="s">
        <v>918</v>
      </c>
      <c r="F236" s="133" t="s">
        <v>919</v>
      </c>
      <c r="G236" s="134" t="s">
        <v>152</v>
      </c>
      <c r="H236" s="135">
        <v>211.07</v>
      </c>
      <c r="I236" s="136"/>
      <c r="J236" s="137">
        <f>ROUND(I236*H236,2)</f>
        <v>0</v>
      </c>
      <c r="K236" s="133" t="s">
        <v>153</v>
      </c>
      <c r="L236" s="31"/>
      <c r="M236" s="138" t="s">
        <v>1</v>
      </c>
      <c r="N236" s="139" t="s">
        <v>38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154</v>
      </c>
      <c r="AT236" s="142" t="s">
        <v>149</v>
      </c>
      <c r="AU236" s="142" t="s">
        <v>83</v>
      </c>
      <c r="AY236" s="16" t="s">
        <v>147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6" t="s">
        <v>81</v>
      </c>
      <c r="BK236" s="143">
        <f>ROUND(I236*H236,2)</f>
        <v>0</v>
      </c>
      <c r="BL236" s="16" t="s">
        <v>154</v>
      </c>
      <c r="BM236" s="142" t="s">
        <v>920</v>
      </c>
    </row>
    <row r="237" spans="2:65" s="12" customFormat="1" ht="11.25">
      <c r="B237" s="144"/>
      <c r="D237" s="145" t="s">
        <v>156</v>
      </c>
      <c r="E237" s="146" t="s">
        <v>1</v>
      </c>
      <c r="F237" s="147" t="s">
        <v>921</v>
      </c>
      <c r="H237" s="148">
        <v>98.53</v>
      </c>
      <c r="I237" s="149"/>
      <c r="L237" s="144"/>
      <c r="M237" s="150"/>
      <c r="T237" s="151"/>
      <c r="AT237" s="146" t="s">
        <v>156</v>
      </c>
      <c r="AU237" s="146" t="s">
        <v>83</v>
      </c>
      <c r="AV237" s="12" t="s">
        <v>83</v>
      </c>
      <c r="AW237" s="12" t="s">
        <v>30</v>
      </c>
      <c r="AX237" s="12" t="s">
        <v>73</v>
      </c>
      <c r="AY237" s="146" t="s">
        <v>147</v>
      </c>
    </row>
    <row r="238" spans="2:65" s="12" customFormat="1" ht="11.25">
      <c r="B238" s="144"/>
      <c r="D238" s="145" t="s">
        <v>156</v>
      </c>
      <c r="E238" s="146" t="s">
        <v>1</v>
      </c>
      <c r="F238" s="147" t="s">
        <v>922</v>
      </c>
      <c r="H238" s="148">
        <v>99</v>
      </c>
      <c r="I238" s="149"/>
      <c r="L238" s="144"/>
      <c r="M238" s="150"/>
      <c r="T238" s="151"/>
      <c r="AT238" s="146" t="s">
        <v>156</v>
      </c>
      <c r="AU238" s="146" t="s">
        <v>83</v>
      </c>
      <c r="AV238" s="12" t="s">
        <v>83</v>
      </c>
      <c r="AW238" s="12" t="s">
        <v>30</v>
      </c>
      <c r="AX238" s="12" t="s">
        <v>73</v>
      </c>
      <c r="AY238" s="146" t="s">
        <v>147</v>
      </c>
    </row>
    <row r="239" spans="2:65" s="12" customFormat="1" ht="11.25">
      <c r="B239" s="144"/>
      <c r="D239" s="145" t="s">
        <v>156</v>
      </c>
      <c r="E239" s="146" t="s">
        <v>1</v>
      </c>
      <c r="F239" s="147" t="s">
        <v>923</v>
      </c>
      <c r="H239" s="148">
        <v>13.54</v>
      </c>
      <c r="I239" s="149"/>
      <c r="L239" s="144"/>
      <c r="M239" s="150"/>
      <c r="T239" s="151"/>
      <c r="AT239" s="146" t="s">
        <v>156</v>
      </c>
      <c r="AU239" s="146" t="s">
        <v>83</v>
      </c>
      <c r="AV239" s="12" t="s">
        <v>83</v>
      </c>
      <c r="AW239" s="12" t="s">
        <v>30</v>
      </c>
      <c r="AX239" s="12" t="s">
        <v>73</v>
      </c>
      <c r="AY239" s="146" t="s">
        <v>147</v>
      </c>
    </row>
    <row r="240" spans="2:65" s="13" customFormat="1" ht="11.25">
      <c r="B240" s="152"/>
      <c r="D240" s="145" t="s">
        <v>156</v>
      </c>
      <c r="E240" s="153" t="s">
        <v>1</v>
      </c>
      <c r="F240" s="154" t="s">
        <v>166</v>
      </c>
      <c r="H240" s="155">
        <v>211.07</v>
      </c>
      <c r="I240" s="156"/>
      <c r="L240" s="152"/>
      <c r="M240" s="157"/>
      <c r="T240" s="158"/>
      <c r="AT240" s="153" t="s">
        <v>156</v>
      </c>
      <c r="AU240" s="153" t="s">
        <v>83</v>
      </c>
      <c r="AV240" s="13" t="s">
        <v>154</v>
      </c>
      <c r="AW240" s="13" t="s">
        <v>30</v>
      </c>
      <c r="AX240" s="13" t="s">
        <v>81</v>
      </c>
      <c r="AY240" s="153" t="s">
        <v>147</v>
      </c>
    </row>
    <row r="241" spans="2:65" s="1" customFormat="1" ht="21.75" customHeight="1">
      <c r="B241" s="31"/>
      <c r="C241" s="131" t="s">
        <v>271</v>
      </c>
      <c r="D241" s="131" t="s">
        <v>149</v>
      </c>
      <c r="E241" s="132" t="s">
        <v>924</v>
      </c>
      <c r="F241" s="133" t="s">
        <v>925</v>
      </c>
      <c r="G241" s="134" t="s">
        <v>152</v>
      </c>
      <c r="H241" s="135">
        <v>211.07</v>
      </c>
      <c r="I241" s="136"/>
      <c r="J241" s="137">
        <f>ROUND(I241*H241,2)</f>
        <v>0</v>
      </c>
      <c r="K241" s="133" t="s">
        <v>153</v>
      </c>
      <c r="L241" s="31"/>
      <c r="M241" s="138" t="s">
        <v>1</v>
      </c>
      <c r="N241" s="139" t="s">
        <v>38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154</v>
      </c>
      <c r="AT241" s="142" t="s">
        <v>149</v>
      </c>
      <c r="AU241" s="142" t="s">
        <v>83</v>
      </c>
      <c r="AY241" s="16" t="s">
        <v>147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6" t="s">
        <v>81</v>
      </c>
      <c r="BK241" s="143">
        <f>ROUND(I241*H241,2)</f>
        <v>0</v>
      </c>
      <c r="BL241" s="16" t="s">
        <v>154</v>
      </c>
      <c r="BM241" s="142" t="s">
        <v>926</v>
      </c>
    </row>
    <row r="242" spans="2:65" s="12" customFormat="1" ht="11.25">
      <c r="B242" s="144"/>
      <c r="D242" s="145" t="s">
        <v>156</v>
      </c>
      <c r="E242" s="146" t="s">
        <v>1</v>
      </c>
      <c r="F242" s="147" t="s">
        <v>921</v>
      </c>
      <c r="H242" s="148">
        <v>98.53</v>
      </c>
      <c r="I242" s="149"/>
      <c r="L242" s="144"/>
      <c r="M242" s="150"/>
      <c r="T242" s="151"/>
      <c r="AT242" s="146" t="s">
        <v>156</v>
      </c>
      <c r="AU242" s="146" t="s">
        <v>83</v>
      </c>
      <c r="AV242" s="12" t="s">
        <v>83</v>
      </c>
      <c r="AW242" s="12" t="s">
        <v>30</v>
      </c>
      <c r="AX242" s="12" t="s">
        <v>73</v>
      </c>
      <c r="AY242" s="146" t="s">
        <v>147</v>
      </c>
    </row>
    <row r="243" spans="2:65" s="12" customFormat="1" ht="11.25">
      <c r="B243" s="144"/>
      <c r="D243" s="145" t="s">
        <v>156</v>
      </c>
      <c r="E243" s="146" t="s">
        <v>1</v>
      </c>
      <c r="F243" s="147" t="s">
        <v>922</v>
      </c>
      <c r="H243" s="148">
        <v>99</v>
      </c>
      <c r="I243" s="149"/>
      <c r="L243" s="144"/>
      <c r="M243" s="150"/>
      <c r="T243" s="151"/>
      <c r="AT243" s="146" t="s">
        <v>156</v>
      </c>
      <c r="AU243" s="146" t="s">
        <v>83</v>
      </c>
      <c r="AV243" s="12" t="s">
        <v>83</v>
      </c>
      <c r="AW243" s="12" t="s">
        <v>30</v>
      </c>
      <c r="AX243" s="12" t="s">
        <v>73</v>
      </c>
      <c r="AY243" s="146" t="s">
        <v>147</v>
      </c>
    </row>
    <row r="244" spans="2:65" s="12" customFormat="1" ht="11.25">
      <c r="B244" s="144"/>
      <c r="D244" s="145" t="s">
        <v>156</v>
      </c>
      <c r="E244" s="146" t="s">
        <v>1</v>
      </c>
      <c r="F244" s="147" t="s">
        <v>923</v>
      </c>
      <c r="H244" s="148">
        <v>13.54</v>
      </c>
      <c r="I244" s="149"/>
      <c r="L244" s="144"/>
      <c r="M244" s="150"/>
      <c r="T244" s="151"/>
      <c r="AT244" s="146" t="s">
        <v>156</v>
      </c>
      <c r="AU244" s="146" t="s">
        <v>83</v>
      </c>
      <c r="AV244" s="12" t="s">
        <v>83</v>
      </c>
      <c r="AW244" s="12" t="s">
        <v>30</v>
      </c>
      <c r="AX244" s="12" t="s">
        <v>73</v>
      </c>
      <c r="AY244" s="146" t="s">
        <v>147</v>
      </c>
    </row>
    <row r="245" spans="2:65" s="13" customFormat="1" ht="11.25">
      <c r="B245" s="152"/>
      <c r="D245" s="145" t="s">
        <v>156</v>
      </c>
      <c r="E245" s="153" t="s">
        <v>1</v>
      </c>
      <c r="F245" s="154" t="s">
        <v>166</v>
      </c>
      <c r="H245" s="155">
        <v>211.07</v>
      </c>
      <c r="I245" s="156"/>
      <c r="L245" s="152"/>
      <c r="M245" s="157"/>
      <c r="T245" s="158"/>
      <c r="AT245" s="153" t="s">
        <v>156</v>
      </c>
      <c r="AU245" s="153" t="s">
        <v>83</v>
      </c>
      <c r="AV245" s="13" t="s">
        <v>154</v>
      </c>
      <c r="AW245" s="13" t="s">
        <v>30</v>
      </c>
      <c r="AX245" s="13" t="s">
        <v>81</v>
      </c>
      <c r="AY245" s="153" t="s">
        <v>147</v>
      </c>
    </row>
    <row r="246" spans="2:65" s="11" customFormat="1" ht="22.9" customHeight="1">
      <c r="B246" s="119"/>
      <c r="D246" s="120" t="s">
        <v>72</v>
      </c>
      <c r="E246" s="129" t="s">
        <v>154</v>
      </c>
      <c r="F246" s="129" t="s">
        <v>240</v>
      </c>
      <c r="I246" s="122"/>
      <c r="J246" s="130">
        <f>BK246</f>
        <v>0</v>
      </c>
      <c r="L246" s="119"/>
      <c r="M246" s="124"/>
      <c r="P246" s="125">
        <f>SUM(P247:P274)</f>
        <v>0</v>
      </c>
      <c r="R246" s="125">
        <f>SUM(R247:R274)</f>
        <v>2.5995599999999994</v>
      </c>
      <c r="T246" s="126">
        <f>SUM(T247:T274)</f>
        <v>0</v>
      </c>
      <c r="AR246" s="120" t="s">
        <v>81</v>
      </c>
      <c r="AT246" s="127" t="s">
        <v>72</v>
      </c>
      <c r="AU246" s="127" t="s">
        <v>81</v>
      </c>
      <c r="AY246" s="120" t="s">
        <v>147</v>
      </c>
      <c r="BK246" s="128">
        <f>SUM(BK247:BK274)</f>
        <v>0</v>
      </c>
    </row>
    <row r="247" spans="2:65" s="1" customFormat="1" ht="24.2" customHeight="1">
      <c r="B247" s="31"/>
      <c r="C247" s="131" t="s">
        <v>7</v>
      </c>
      <c r="D247" s="131" t="s">
        <v>149</v>
      </c>
      <c r="E247" s="132" t="s">
        <v>242</v>
      </c>
      <c r="F247" s="133" t="s">
        <v>243</v>
      </c>
      <c r="G247" s="134" t="s">
        <v>170</v>
      </c>
      <c r="H247" s="135">
        <v>25.329000000000001</v>
      </c>
      <c r="I247" s="136"/>
      <c r="J247" s="137">
        <f>ROUND(I247*H247,2)</f>
        <v>0</v>
      </c>
      <c r="K247" s="133" t="s">
        <v>153</v>
      </c>
      <c r="L247" s="31"/>
      <c r="M247" s="138" t="s">
        <v>1</v>
      </c>
      <c r="N247" s="139" t="s">
        <v>38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154</v>
      </c>
      <c r="AT247" s="142" t="s">
        <v>149</v>
      </c>
      <c r="AU247" s="142" t="s">
        <v>83</v>
      </c>
      <c r="AY247" s="16" t="s">
        <v>147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6" t="s">
        <v>81</v>
      </c>
      <c r="BK247" s="143">
        <f>ROUND(I247*H247,2)</f>
        <v>0</v>
      </c>
      <c r="BL247" s="16" t="s">
        <v>154</v>
      </c>
      <c r="BM247" s="142" t="s">
        <v>927</v>
      </c>
    </row>
    <row r="248" spans="2:65" s="12" customFormat="1" ht="11.25">
      <c r="B248" s="144"/>
      <c r="D248" s="145" t="s">
        <v>156</v>
      </c>
      <c r="E248" s="146" t="s">
        <v>1</v>
      </c>
      <c r="F248" s="147" t="s">
        <v>928</v>
      </c>
      <c r="H248" s="148">
        <v>1.625</v>
      </c>
      <c r="I248" s="149"/>
      <c r="L248" s="144"/>
      <c r="M248" s="150"/>
      <c r="T248" s="151"/>
      <c r="AT248" s="146" t="s">
        <v>156</v>
      </c>
      <c r="AU248" s="146" t="s">
        <v>83</v>
      </c>
      <c r="AV248" s="12" t="s">
        <v>83</v>
      </c>
      <c r="AW248" s="12" t="s">
        <v>30</v>
      </c>
      <c r="AX248" s="12" t="s">
        <v>73</v>
      </c>
      <c r="AY248" s="146" t="s">
        <v>147</v>
      </c>
    </row>
    <row r="249" spans="2:65" s="12" customFormat="1" ht="11.25">
      <c r="B249" s="144"/>
      <c r="D249" s="145" t="s">
        <v>156</v>
      </c>
      <c r="E249" s="146" t="s">
        <v>1</v>
      </c>
      <c r="F249" s="147" t="s">
        <v>929</v>
      </c>
      <c r="H249" s="148">
        <v>11.824</v>
      </c>
      <c r="I249" s="149"/>
      <c r="L249" s="144"/>
      <c r="M249" s="150"/>
      <c r="T249" s="151"/>
      <c r="AT249" s="146" t="s">
        <v>156</v>
      </c>
      <c r="AU249" s="146" t="s">
        <v>83</v>
      </c>
      <c r="AV249" s="12" t="s">
        <v>83</v>
      </c>
      <c r="AW249" s="12" t="s">
        <v>30</v>
      </c>
      <c r="AX249" s="12" t="s">
        <v>73</v>
      </c>
      <c r="AY249" s="146" t="s">
        <v>147</v>
      </c>
    </row>
    <row r="250" spans="2:65" s="12" customFormat="1" ht="11.25">
      <c r="B250" s="144"/>
      <c r="D250" s="145" t="s">
        <v>156</v>
      </c>
      <c r="E250" s="146" t="s">
        <v>1</v>
      </c>
      <c r="F250" s="147" t="s">
        <v>930</v>
      </c>
      <c r="H250" s="148">
        <v>5.1260000000000003</v>
      </c>
      <c r="I250" s="149"/>
      <c r="L250" s="144"/>
      <c r="M250" s="150"/>
      <c r="T250" s="151"/>
      <c r="AT250" s="146" t="s">
        <v>156</v>
      </c>
      <c r="AU250" s="146" t="s">
        <v>83</v>
      </c>
      <c r="AV250" s="12" t="s">
        <v>83</v>
      </c>
      <c r="AW250" s="12" t="s">
        <v>30</v>
      </c>
      <c r="AX250" s="12" t="s">
        <v>73</v>
      </c>
      <c r="AY250" s="146" t="s">
        <v>147</v>
      </c>
    </row>
    <row r="251" spans="2:65" s="12" customFormat="1" ht="11.25">
      <c r="B251" s="144"/>
      <c r="D251" s="145" t="s">
        <v>156</v>
      </c>
      <c r="E251" s="146" t="s">
        <v>1</v>
      </c>
      <c r="F251" s="147" t="s">
        <v>931</v>
      </c>
      <c r="H251" s="148">
        <v>6.7539999999999996</v>
      </c>
      <c r="I251" s="149"/>
      <c r="L251" s="144"/>
      <c r="M251" s="150"/>
      <c r="T251" s="151"/>
      <c r="AT251" s="146" t="s">
        <v>156</v>
      </c>
      <c r="AU251" s="146" t="s">
        <v>83</v>
      </c>
      <c r="AV251" s="12" t="s">
        <v>83</v>
      </c>
      <c r="AW251" s="12" t="s">
        <v>30</v>
      </c>
      <c r="AX251" s="12" t="s">
        <v>73</v>
      </c>
      <c r="AY251" s="146" t="s">
        <v>147</v>
      </c>
    </row>
    <row r="252" spans="2:65" s="13" customFormat="1" ht="11.25">
      <c r="B252" s="152"/>
      <c r="D252" s="145" t="s">
        <v>156</v>
      </c>
      <c r="E252" s="153" t="s">
        <v>1</v>
      </c>
      <c r="F252" s="154" t="s">
        <v>166</v>
      </c>
      <c r="H252" s="155">
        <v>25.329000000000001</v>
      </c>
      <c r="I252" s="156"/>
      <c r="L252" s="152"/>
      <c r="M252" s="157"/>
      <c r="T252" s="158"/>
      <c r="AT252" s="153" t="s">
        <v>156</v>
      </c>
      <c r="AU252" s="153" t="s">
        <v>83</v>
      </c>
      <c r="AV252" s="13" t="s">
        <v>154</v>
      </c>
      <c r="AW252" s="13" t="s">
        <v>30</v>
      </c>
      <c r="AX252" s="13" t="s">
        <v>81</v>
      </c>
      <c r="AY252" s="153" t="s">
        <v>147</v>
      </c>
    </row>
    <row r="253" spans="2:65" s="1" customFormat="1" ht="24.2" customHeight="1">
      <c r="B253" s="31"/>
      <c r="C253" s="131" t="s">
        <v>280</v>
      </c>
      <c r="D253" s="131" t="s">
        <v>149</v>
      </c>
      <c r="E253" s="132" t="s">
        <v>932</v>
      </c>
      <c r="F253" s="133" t="s">
        <v>933</v>
      </c>
      <c r="G253" s="134" t="s">
        <v>259</v>
      </c>
      <c r="H253" s="135">
        <v>15</v>
      </c>
      <c r="I253" s="136"/>
      <c r="J253" s="137">
        <f>ROUND(I253*H253,2)</f>
        <v>0</v>
      </c>
      <c r="K253" s="133" t="s">
        <v>153</v>
      </c>
      <c r="L253" s="31"/>
      <c r="M253" s="138" t="s">
        <v>1</v>
      </c>
      <c r="N253" s="139" t="s">
        <v>38</v>
      </c>
      <c r="P253" s="140">
        <f>O253*H253</f>
        <v>0</v>
      </c>
      <c r="Q253" s="140">
        <v>8.7419999999999998E-2</v>
      </c>
      <c r="R253" s="140">
        <f>Q253*H253</f>
        <v>1.3112999999999999</v>
      </c>
      <c r="S253" s="140">
        <v>0</v>
      </c>
      <c r="T253" s="141">
        <f>S253*H253</f>
        <v>0</v>
      </c>
      <c r="AR253" s="142" t="s">
        <v>154</v>
      </c>
      <c r="AT253" s="142" t="s">
        <v>149</v>
      </c>
      <c r="AU253" s="142" t="s">
        <v>83</v>
      </c>
      <c r="AY253" s="16" t="s">
        <v>147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6" t="s">
        <v>81</v>
      </c>
      <c r="BK253" s="143">
        <f>ROUND(I253*H253,2)</f>
        <v>0</v>
      </c>
      <c r="BL253" s="16" t="s">
        <v>154</v>
      </c>
      <c r="BM253" s="142" t="s">
        <v>934</v>
      </c>
    </row>
    <row r="254" spans="2:65" s="1" customFormat="1" ht="24.2" customHeight="1">
      <c r="B254" s="31"/>
      <c r="C254" s="165" t="s">
        <v>285</v>
      </c>
      <c r="D254" s="165" t="s">
        <v>223</v>
      </c>
      <c r="E254" s="166" t="s">
        <v>935</v>
      </c>
      <c r="F254" s="167" t="s">
        <v>936</v>
      </c>
      <c r="G254" s="168" t="s">
        <v>259</v>
      </c>
      <c r="H254" s="169">
        <v>1</v>
      </c>
      <c r="I254" s="170"/>
      <c r="J254" s="171">
        <f>ROUND(I254*H254,2)</f>
        <v>0</v>
      </c>
      <c r="K254" s="167" t="s">
        <v>153</v>
      </c>
      <c r="L254" s="172"/>
      <c r="M254" s="173" t="s">
        <v>1</v>
      </c>
      <c r="N254" s="174" t="s">
        <v>38</v>
      </c>
      <c r="P254" s="140">
        <f>O254*H254</f>
        <v>0</v>
      </c>
      <c r="Q254" s="140">
        <v>2.8000000000000001E-2</v>
      </c>
      <c r="R254" s="140">
        <f>Q254*H254</f>
        <v>2.8000000000000001E-2</v>
      </c>
      <c r="S254" s="140">
        <v>0</v>
      </c>
      <c r="T254" s="141">
        <f>S254*H254</f>
        <v>0</v>
      </c>
      <c r="AR254" s="142" t="s">
        <v>200</v>
      </c>
      <c r="AT254" s="142" t="s">
        <v>223</v>
      </c>
      <c r="AU254" s="142" t="s">
        <v>83</v>
      </c>
      <c r="AY254" s="16" t="s">
        <v>147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6" t="s">
        <v>81</v>
      </c>
      <c r="BK254" s="143">
        <f>ROUND(I254*H254,2)</f>
        <v>0</v>
      </c>
      <c r="BL254" s="16" t="s">
        <v>154</v>
      </c>
      <c r="BM254" s="142" t="s">
        <v>937</v>
      </c>
    </row>
    <row r="255" spans="2:65" s="12" customFormat="1" ht="11.25">
      <c r="B255" s="144"/>
      <c r="D255" s="145" t="s">
        <v>156</v>
      </c>
      <c r="E255" s="146" t="s">
        <v>1</v>
      </c>
      <c r="F255" s="147" t="s">
        <v>938</v>
      </c>
      <c r="H255" s="148">
        <v>1</v>
      </c>
      <c r="I255" s="149"/>
      <c r="L255" s="144"/>
      <c r="M255" s="150"/>
      <c r="T255" s="151"/>
      <c r="AT255" s="146" t="s">
        <v>156</v>
      </c>
      <c r="AU255" s="146" t="s">
        <v>83</v>
      </c>
      <c r="AV255" s="12" t="s">
        <v>83</v>
      </c>
      <c r="AW255" s="12" t="s">
        <v>30</v>
      </c>
      <c r="AX255" s="12" t="s">
        <v>73</v>
      </c>
      <c r="AY255" s="146" t="s">
        <v>147</v>
      </c>
    </row>
    <row r="256" spans="2:65" s="13" customFormat="1" ht="11.25">
      <c r="B256" s="152"/>
      <c r="D256" s="145" t="s">
        <v>156</v>
      </c>
      <c r="E256" s="153" t="s">
        <v>1</v>
      </c>
      <c r="F256" s="154" t="s">
        <v>166</v>
      </c>
      <c r="H256" s="155">
        <v>1</v>
      </c>
      <c r="I256" s="156"/>
      <c r="L256" s="152"/>
      <c r="M256" s="157"/>
      <c r="T256" s="158"/>
      <c r="AT256" s="153" t="s">
        <v>156</v>
      </c>
      <c r="AU256" s="153" t="s">
        <v>83</v>
      </c>
      <c r="AV256" s="13" t="s">
        <v>154</v>
      </c>
      <c r="AW256" s="13" t="s">
        <v>30</v>
      </c>
      <c r="AX256" s="13" t="s">
        <v>81</v>
      </c>
      <c r="AY256" s="153" t="s">
        <v>147</v>
      </c>
    </row>
    <row r="257" spans="2:65" s="1" customFormat="1" ht="24.2" customHeight="1">
      <c r="B257" s="31"/>
      <c r="C257" s="165" t="s">
        <v>290</v>
      </c>
      <c r="D257" s="165" t="s">
        <v>223</v>
      </c>
      <c r="E257" s="166" t="s">
        <v>939</v>
      </c>
      <c r="F257" s="167" t="s">
        <v>940</v>
      </c>
      <c r="G257" s="168" t="s">
        <v>259</v>
      </c>
      <c r="H257" s="169">
        <v>4</v>
      </c>
      <c r="I257" s="170"/>
      <c r="J257" s="171">
        <f>ROUND(I257*H257,2)</f>
        <v>0</v>
      </c>
      <c r="K257" s="167" t="s">
        <v>153</v>
      </c>
      <c r="L257" s="172"/>
      <c r="M257" s="173" t="s">
        <v>1</v>
      </c>
      <c r="N257" s="174" t="s">
        <v>38</v>
      </c>
      <c r="P257" s="140">
        <f>O257*H257</f>
        <v>0</v>
      </c>
      <c r="Q257" s="140">
        <v>0.04</v>
      </c>
      <c r="R257" s="140">
        <f>Q257*H257</f>
        <v>0.16</v>
      </c>
      <c r="S257" s="140">
        <v>0</v>
      </c>
      <c r="T257" s="141">
        <f>S257*H257</f>
        <v>0</v>
      </c>
      <c r="AR257" s="142" t="s">
        <v>200</v>
      </c>
      <c r="AT257" s="142" t="s">
        <v>223</v>
      </c>
      <c r="AU257" s="142" t="s">
        <v>83</v>
      </c>
      <c r="AY257" s="16" t="s">
        <v>147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6" t="s">
        <v>81</v>
      </c>
      <c r="BK257" s="143">
        <f>ROUND(I257*H257,2)</f>
        <v>0</v>
      </c>
      <c r="BL257" s="16" t="s">
        <v>154</v>
      </c>
      <c r="BM257" s="142" t="s">
        <v>941</v>
      </c>
    </row>
    <row r="258" spans="2:65" s="12" customFormat="1" ht="11.25">
      <c r="B258" s="144"/>
      <c r="D258" s="145" t="s">
        <v>156</v>
      </c>
      <c r="E258" s="146" t="s">
        <v>1</v>
      </c>
      <c r="F258" s="147" t="s">
        <v>942</v>
      </c>
      <c r="H258" s="148">
        <v>4</v>
      </c>
      <c r="I258" s="149"/>
      <c r="L258" s="144"/>
      <c r="M258" s="150"/>
      <c r="T258" s="151"/>
      <c r="AT258" s="146" t="s">
        <v>156</v>
      </c>
      <c r="AU258" s="146" t="s">
        <v>83</v>
      </c>
      <c r="AV258" s="12" t="s">
        <v>83</v>
      </c>
      <c r="AW258" s="12" t="s">
        <v>30</v>
      </c>
      <c r="AX258" s="12" t="s">
        <v>73</v>
      </c>
      <c r="AY258" s="146" t="s">
        <v>147</v>
      </c>
    </row>
    <row r="259" spans="2:65" s="13" customFormat="1" ht="11.25">
      <c r="B259" s="152"/>
      <c r="D259" s="145" t="s">
        <v>156</v>
      </c>
      <c r="E259" s="153" t="s">
        <v>1</v>
      </c>
      <c r="F259" s="154" t="s">
        <v>166</v>
      </c>
      <c r="H259" s="155">
        <v>4</v>
      </c>
      <c r="I259" s="156"/>
      <c r="L259" s="152"/>
      <c r="M259" s="157"/>
      <c r="T259" s="158"/>
      <c r="AT259" s="153" t="s">
        <v>156</v>
      </c>
      <c r="AU259" s="153" t="s">
        <v>83</v>
      </c>
      <c r="AV259" s="13" t="s">
        <v>154</v>
      </c>
      <c r="AW259" s="13" t="s">
        <v>30</v>
      </c>
      <c r="AX259" s="13" t="s">
        <v>81</v>
      </c>
      <c r="AY259" s="153" t="s">
        <v>147</v>
      </c>
    </row>
    <row r="260" spans="2:65" s="1" customFormat="1" ht="24.2" customHeight="1">
      <c r="B260" s="31"/>
      <c r="C260" s="165" t="s">
        <v>294</v>
      </c>
      <c r="D260" s="165" t="s">
        <v>223</v>
      </c>
      <c r="E260" s="166" t="s">
        <v>943</v>
      </c>
      <c r="F260" s="167" t="s">
        <v>944</v>
      </c>
      <c r="G260" s="168" t="s">
        <v>259</v>
      </c>
      <c r="H260" s="169">
        <v>5</v>
      </c>
      <c r="I260" s="170"/>
      <c r="J260" s="171">
        <f>ROUND(I260*H260,2)</f>
        <v>0</v>
      </c>
      <c r="K260" s="167" t="s">
        <v>153</v>
      </c>
      <c r="L260" s="172"/>
      <c r="M260" s="173" t="s">
        <v>1</v>
      </c>
      <c r="N260" s="174" t="s">
        <v>38</v>
      </c>
      <c r="P260" s="140">
        <f>O260*H260</f>
        <v>0</v>
      </c>
      <c r="Q260" s="140">
        <v>5.0999999999999997E-2</v>
      </c>
      <c r="R260" s="140">
        <f>Q260*H260</f>
        <v>0.255</v>
      </c>
      <c r="S260" s="140">
        <v>0</v>
      </c>
      <c r="T260" s="141">
        <f>S260*H260</f>
        <v>0</v>
      </c>
      <c r="AR260" s="142" t="s">
        <v>200</v>
      </c>
      <c r="AT260" s="142" t="s">
        <v>223</v>
      </c>
      <c r="AU260" s="142" t="s">
        <v>83</v>
      </c>
      <c r="AY260" s="16" t="s">
        <v>147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6" t="s">
        <v>81</v>
      </c>
      <c r="BK260" s="143">
        <f>ROUND(I260*H260,2)</f>
        <v>0</v>
      </c>
      <c r="BL260" s="16" t="s">
        <v>154</v>
      </c>
      <c r="BM260" s="142" t="s">
        <v>945</v>
      </c>
    </row>
    <row r="261" spans="2:65" s="12" customFormat="1" ht="11.25">
      <c r="B261" s="144"/>
      <c r="D261" s="145" t="s">
        <v>156</v>
      </c>
      <c r="E261" s="146" t="s">
        <v>1</v>
      </c>
      <c r="F261" s="147" t="s">
        <v>946</v>
      </c>
      <c r="H261" s="148">
        <v>5</v>
      </c>
      <c r="I261" s="149"/>
      <c r="L261" s="144"/>
      <c r="M261" s="150"/>
      <c r="T261" s="151"/>
      <c r="AT261" s="146" t="s">
        <v>156</v>
      </c>
      <c r="AU261" s="146" t="s">
        <v>83</v>
      </c>
      <c r="AV261" s="12" t="s">
        <v>83</v>
      </c>
      <c r="AW261" s="12" t="s">
        <v>30</v>
      </c>
      <c r="AX261" s="12" t="s">
        <v>73</v>
      </c>
      <c r="AY261" s="146" t="s">
        <v>147</v>
      </c>
    </row>
    <row r="262" spans="2:65" s="13" customFormat="1" ht="11.25">
      <c r="B262" s="152"/>
      <c r="D262" s="145" t="s">
        <v>156</v>
      </c>
      <c r="E262" s="153" t="s">
        <v>1</v>
      </c>
      <c r="F262" s="154" t="s">
        <v>166</v>
      </c>
      <c r="H262" s="155">
        <v>5</v>
      </c>
      <c r="I262" s="156"/>
      <c r="L262" s="152"/>
      <c r="M262" s="157"/>
      <c r="T262" s="158"/>
      <c r="AT262" s="153" t="s">
        <v>156</v>
      </c>
      <c r="AU262" s="153" t="s">
        <v>83</v>
      </c>
      <c r="AV262" s="13" t="s">
        <v>154</v>
      </c>
      <c r="AW262" s="13" t="s">
        <v>30</v>
      </c>
      <c r="AX262" s="13" t="s">
        <v>81</v>
      </c>
      <c r="AY262" s="153" t="s">
        <v>147</v>
      </c>
    </row>
    <row r="263" spans="2:65" s="1" customFormat="1" ht="24.2" customHeight="1">
      <c r="B263" s="31"/>
      <c r="C263" s="165" t="s">
        <v>299</v>
      </c>
      <c r="D263" s="165" t="s">
        <v>223</v>
      </c>
      <c r="E263" s="166" t="s">
        <v>947</v>
      </c>
      <c r="F263" s="167" t="s">
        <v>948</v>
      </c>
      <c r="G263" s="168" t="s">
        <v>259</v>
      </c>
      <c r="H263" s="169">
        <v>5</v>
      </c>
      <c r="I263" s="170"/>
      <c r="J263" s="171">
        <f>ROUND(I263*H263,2)</f>
        <v>0</v>
      </c>
      <c r="K263" s="167" t="s">
        <v>153</v>
      </c>
      <c r="L263" s="172"/>
      <c r="M263" s="173" t="s">
        <v>1</v>
      </c>
      <c r="N263" s="174" t="s">
        <v>38</v>
      </c>
      <c r="P263" s="140">
        <f>O263*H263</f>
        <v>0</v>
      </c>
      <c r="Q263" s="140">
        <v>6.8000000000000005E-2</v>
      </c>
      <c r="R263" s="140">
        <f>Q263*H263</f>
        <v>0.34</v>
      </c>
      <c r="S263" s="140">
        <v>0</v>
      </c>
      <c r="T263" s="141">
        <f>S263*H263</f>
        <v>0</v>
      </c>
      <c r="AR263" s="142" t="s">
        <v>200</v>
      </c>
      <c r="AT263" s="142" t="s">
        <v>223</v>
      </c>
      <c r="AU263" s="142" t="s">
        <v>83</v>
      </c>
      <c r="AY263" s="16" t="s">
        <v>147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6" t="s">
        <v>81</v>
      </c>
      <c r="BK263" s="143">
        <f>ROUND(I263*H263,2)</f>
        <v>0</v>
      </c>
      <c r="BL263" s="16" t="s">
        <v>154</v>
      </c>
      <c r="BM263" s="142" t="s">
        <v>949</v>
      </c>
    </row>
    <row r="264" spans="2:65" s="12" customFormat="1" ht="11.25">
      <c r="B264" s="144"/>
      <c r="D264" s="145" t="s">
        <v>156</v>
      </c>
      <c r="E264" s="146" t="s">
        <v>1</v>
      </c>
      <c r="F264" s="147" t="s">
        <v>950</v>
      </c>
      <c r="H264" s="148">
        <v>5</v>
      </c>
      <c r="I264" s="149"/>
      <c r="L264" s="144"/>
      <c r="M264" s="150"/>
      <c r="T264" s="151"/>
      <c r="AT264" s="146" t="s">
        <v>156</v>
      </c>
      <c r="AU264" s="146" t="s">
        <v>83</v>
      </c>
      <c r="AV264" s="12" t="s">
        <v>83</v>
      </c>
      <c r="AW264" s="12" t="s">
        <v>30</v>
      </c>
      <c r="AX264" s="12" t="s">
        <v>73</v>
      </c>
      <c r="AY264" s="146" t="s">
        <v>147</v>
      </c>
    </row>
    <row r="265" spans="2:65" s="13" customFormat="1" ht="11.25">
      <c r="B265" s="152"/>
      <c r="D265" s="145" t="s">
        <v>156</v>
      </c>
      <c r="E265" s="153" t="s">
        <v>1</v>
      </c>
      <c r="F265" s="154" t="s">
        <v>166</v>
      </c>
      <c r="H265" s="155">
        <v>5</v>
      </c>
      <c r="I265" s="156"/>
      <c r="L265" s="152"/>
      <c r="M265" s="157"/>
      <c r="T265" s="158"/>
      <c r="AT265" s="153" t="s">
        <v>156</v>
      </c>
      <c r="AU265" s="153" t="s">
        <v>83</v>
      </c>
      <c r="AV265" s="13" t="s">
        <v>154</v>
      </c>
      <c r="AW265" s="13" t="s">
        <v>30</v>
      </c>
      <c r="AX265" s="13" t="s">
        <v>81</v>
      </c>
      <c r="AY265" s="153" t="s">
        <v>147</v>
      </c>
    </row>
    <row r="266" spans="2:65" s="1" customFormat="1" ht="33" customHeight="1">
      <c r="B266" s="31"/>
      <c r="C266" s="131" t="s">
        <v>303</v>
      </c>
      <c r="D266" s="131" t="s">
        <v>149</v>
      </c>
      <c r="E266" s="132" t="s">
        <v>951</v>
      </c>
      <c r="F266" s="133" t="s">
        <v>952</v>
      </c>
      <c r="G266" s="134" t="s">
        <v>259</v>
      </c>
      <c r="H266" s="135">
        <v>3</v>
      </c>
      <c r="I266" s="136"/>
      <c r="J266" s="137">
        <f>ROUND(I266*H266,2)</f>
        <v>0</v>
      </c>
      <c r="K266" s="133" t="s">
        <v>153</v>
      </c>
      <c r="L266" s="31"/>
      <c r="M266" s="138" t="s">
        <v>1</v>
      </c>
      <c r="N266" s="139" t="s">
        <v>38</v>
      </c>
      <c r="P266" s="140">
        <f>O266*H266</f>
        <v>0</v>
      </c>
      <c r="Q266" s="140">
        <v>8.7419999999999998E-2</v>
      </c>
      <c r="R266" s="140">
        <f>Q266*H266</f>
        <v>0.26225999999999999</v>
      </c>
      <c r="S266" s="140">
        <v>0</v>
      </c>
      <c r="T266" s="141">
        <f>S266*H266</f>
        <v>0</v>
      </c>
      <c r="AR266" s="142" t="s">
        <v>154</v>
      </c>
      <c r="AT266" s="142" t="s">
        <v>149</v>
      </c>
      <c r="AU266" s="142" t="s">
        <v>83</v>
      </c>
      <c r="AY266" s="16" t="s">
        <v>147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6" t="s">
        <v>81</v>
      </c>
      <c r="BK266" s="143">
        <f>ROUND(I266*H266,2)</f>
        <v>0</v>
      </c>
      <c r="BL266" s="16" t="s">
        <v>154</v>
      </c>
      <c r="BM266" s="142" t="s">
        <v>953</v>
      </c>
    </row>
    <row r="267" spans="2:65" s="1" customFormat="1" ht="24.2" customHeight="1">
      <c r="B267" s="31"/>
      <c r="C267" s="165" t="s">
        <v>308</v>
      </c>
      <c r="D267" s="165" t="s">
        <v>223</v>
      </c>
      <c r="E267" s="166" t="s">
        <v>954</v>
      </c>
      <c r="F267" s="167" t="s">
        <v>955</v>
      </c>
      <c r="G267" s="168" t="s">
        <v>259</v>
      </c>
      <c r="H267" s="169">
        <v>3</v>
      </c>
      <c r="I267" s="170"/>
      <c r="J267" s="171">
        <f>ROUND(I267*H267,2)</f>
        <v>0</v>
      </c>
      <c r="K267" s="167" t="s">
        <v>153</v>
      </c>
      <c r="L267" s="172"/>
      <c r="M267" s="173" t="s">
        <v>1</v>
      </c>
      <c r="N267" s="174" t="s">
        <v>38</v>
      </c>
      <c r="P267" s="140">
        <f>O267*H267</f>
        <v>0</v>
      </c>
      <c r="Q267" s="140">
        <v>8.1000000000000003E-2</v>
      </c>
      <c r="R267" s="140">
        <f>Q267*H267</f>
        <v>0.24299999999999999</v>
      </c>
      <c r="S267" s="140">
        <v>0</v>
      </c>
      <c r="T267" s="141">
        <f>S267*H267</f>
        <v>0</v>
      </c>
      <c r="AR267" s="142" t="s">
        <v>200</v>
      </c>
      <c r="AT267" s="142" t="s">
        <v>223</v>
      </c>
      <c r="AU267" s="142" t="s">
        <v>83</v>
      </c>
      <c r="AY267" s="16" t="s">
        <v>147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6" t="s">
        <v>81</v>
      </c>
      <c r="BK267" s="143">
        <f>ROUND(I267*H267,2)</f>
        <v>0</v>
      </c>
      <c r="BL267" s="16" t="s">
        <v>154</v>
      </c>
      <c r="BM267" s="142" t="s">
        <v>956</v>
      </c>
    </row>
    <row r="268" spans="2:65" s="12" customFormat="1" ht="11.25">
      <c r="B268" s="144"/>
      <c r="D268" s="145" t="s">
        <v>156</v>
      </c>
      <c r="E268" s="146" t="s">
        <v>1</v>
      </c>
      <c r="F268" s="147" t="s">
        <v>957</v>
      </c>
      <c r="H268" s="148">
        <v>3</v>
      </c>
      <c r="I268" s="149"/>
      <c r="L268" s="144"/>
      <c r="M268" s="150"/>
      <c r="T268" s="151"/>
      <c r="AT268" s="146" t="s">
        <v>156</v>
      </c>
      <c r="AU268" s="146" t="s">
        <v>83</v>
      </c>
      <c r="AV268" s="12" t="s">
        <v>83</v>
      </c>
      <c r="AW268" s="12" t="s">
        <v>30</v>
      </c>
      <c r="AX268" s="12" t="s">
        <v>73</v>
      </c>
      <c r="AY268" s="146" t="s">
        <v>147</v>
      </c>
    </row>
    <row r="269" spans="2:65" s="13" customFormat="1" ht="11.25">
      <c r="B269" s="152"/>
      <c r="D269" s="145" t="s">
        <v>156</v>
      </c>
      <c r="E269" s="153" t="s">
        <v>1</v>
      </c>
      <c r="F269" s="154" t="s">
        <v>166</v>
      </c>
      <c r="H269" s="155">
        <v>3</v>
      </c>
      <c r="I269" s="156"/>
      <c r="L269" s="152"/>
      <c r="M269" s="157"/>
      <c r="T269" s="158"/>
      <c r="AT269" s="153" t="s">
        <v>156</v>
      </c>
      <c r="AU269" s="153" t="s">
        <v>83</v>
      </c>
      <c r="AV269" s="13" t="s">
        <v>154</v>
      </c>
      <c r="AW269" s="13" t="s">
        <v>30</v>
      </c>
      <c r="AX269" s="13" t="s">
        <v>81</v>
      </c>
      <c r="AY269" s="153" t="s">
        <v>147</v>
      </c>
    </row>
    <row r="270" spans="2:65" s="1" customFormat="1" ht="33" customHeight="1">
      <c r="B270" s="31"/>
      <c r="C270" s="131" t="s">
        <v>312</v>
      </c>
      <c r="D270" s="131" t="s">
        <v>149</v>
      </c>
      <c r="E270" s="132" t="s">
        <v>958</v>
      </c>
      <c r="F270" s="133" t="s">
        <v>959</v>
      </c>
      <c r="G270" s="134" t="s">
        <v>170</v>
      </c>
      <c r="H270" s="135">
        <v>13.122999999999999</v>
      </c>
      <c r="I270" s="136"/>
      <c r="J270" s="137">
        <f>ROUND(I270*H270,2)</f>
        <v>0</v>
      </c>
      <c r="K270" s="133" t="s">
        <v>153</v>
      </c>
      <c r="L270" s="31"/>
      <c r="M270" s="138" t="s">
        <v>1</v>
      </c>
      <c r="N270" s="139" t="s">
        <v>38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154</v>
      </c>
      <c r="AT270" s="142" t="s">
        <v>149</v>
      </c>
      <c r="AU270" s="142" t="s">
        <v>83</v>
      </c>
      <c r="AY270" s="16" t="s">
        <v>147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6" t="s">
        <v>81</v>
      </c>
      <c r="BK270" s="143">
        <f>ROUND(I270*H270,2)</f>
        <v>0</v>
      </c>
      <c r="BL270" s="16" t="s">
        <v>154</v>
      </c>
      <c r="BM270" s="142" t="s">
        <v>960</v>
      </c>
    </row>
    <row r="271" spans="2:65" s="12" customFormat="1" ht="11.25">
      <c r="B271" s="144"/>
      <c r="D271" s="145" t="s">
        <v>156</v>
      </c>
      <c r="E271" s="146" t="s">
        <v>1</v>
      </c>
      <c r="F271" s="147" t="s">
        <v>961</v>
      </c>
      <c r="H271" s="148">
        <v>5.468</v>
      </c>
      <c r="I271" s="149"/>
      <c r="L271" s="144"/>
      <c r="M271" s="150"/>
      <c r="T271" s="151"/>
      <c r="AT271" s="146" t="s">
        <v>156</v>
      </c>
      <c r="AU271" s="146" t="s">
        <v>83</v>
      </c>
      <c r="AV271" s="12" t="s">
        <v>83</v>
      </c>
      <c r="AW271" s="12" t="s">
        <v>30</v>
      </c>
      <c r="AX271" s="12" t="s">
        <v>73</v>
      </c>
      <c r="AY271" s="146" t="s">
        <v>147</v>
      </c>
    </row>
    <row r="272" spans="2:65" s="12" customFormat="1" ht="11.25">
      <c r="B272" s="144"/>
      <c r="D272" s="145" t="s">
        <v>156</v>
      </c>
      <c r="E272" s="146" t="s">
        <v>1</v>
      </c>
      <c r="F272" s="147" t="s">
        <v>962</v>
      </c>
      <c r="H272" s="148">
        <v>5.468</v>
      </c>
      <c r="I272" s="149"/>
      <c r="L272" s="144"/>
      <c r="M272" s="150"/>
      <c r="T272" s="151"/>
      <c r="AT272" s="146" t="s">
        <v>156</v>
      </c>
      <c r="AU272" s="146" t="s">
        <v>83</v>
      </c>
      <c r="AV272" s="12" t="s">
        <v>83</v>
      </c>
      <c r="AW272" s="12" t="s">
        <v>30</v>
      </c>
      <c r="AX272" s="12" t="s">
        <v>73</v>
      </c>
      <c r="AY272" s="146" t="s">
        <v>147</v>
      </c>
    </row>
    <row r="273" spans="2:65" s="12" customFormat="1" ht="11.25">
      <c r="B273" s="144"/>
      <c r="D273" s="145" t="s">
        <v>156</v>
      </c>
      <c r="E273" s="146" t="s">
        <v>1</v>
      </c>
      <c r="F273" s="147" t="s">
        <v>963</v>
      </c>
      <c r="H273" s="148">
        <v>2.1869999999999998</v>
      </c>
      <c r="I273" s="149"/>
      <c r="L273" s="144"/>
      <c r="M273" s="150"/>
      <c r="T273" s="151"/>
      <c r="AT273" s="146" t="s">
        <v>156</v>
      </c>
      <c r="AU273" s="146" t="s">
        <v>83</v>
      </c>
      <c r="AV273" s="12" t="s">
        <v>83</v>
      </c>
      <c r="AW273" s="12" t="s">
        <v>30</v>
      </c>
      <c r="AX273" s="12" t="s">
        <v>73</v>
      </c>
      <c r="AY273" s="146" t="s">
        <v>147</v>
      </c>
    </row>
    <row r="274" spans="2:65" s="13" customFormat="1" ht="11.25">
      <c r="B274" s="152"/>
      <c r="D274" s="145" t="s">
        <v>156</v>
      </c>
      <c r="E274" s="153" t="s">
        <v>1</v>
      </c>
      <c r="F274" s="154" t="s">
        <v>166</v>
      </c>
      <c r="H274" s="155">
        <v>13.122999999999999</v>
      </c>
      <c r="I274" s="156"/>
      <c r="L274" s="152"/>
      <c r="M274" s="157"/>
      <c r="T274" s="158"/>
      <c r="AT274" s="153" t="s">
        <v>156</v>
      </c>
      <c r="AU274" s="153" t="s">
        <v>83</v>
      </c>
      <c r="AV274" s="13" t="s">
        <v>154</v>
      </c>
      <c r="AW274" s="13" t="s">
        <v>30</v>
      </c>
      <c r="AX274" s="13" t="s">
        <v>81</v>
      </c>
      <c r="AY274" s="153" t="s">
        <v>147</v>
      </c>
    </row>
    <row r="275" spans="2:65" s="11" customFormat="1" ht="22.9" customHeight="1">
      <c r="B275" s="119"/>
      <c r="D275" s="120" t="s">
        <v>72</v>
      </c>
      <c r="E275" s="129" t="s">
        <v>200</v>
      </c>
      <c r="F275" s="129" t="s">
        <v>249</v>
      </c>
      <c r="I275" s="122"/>
      <c r="J275" s="130">
        <f>BK275</f>
        <v>0</v>
      </c>
      <c r="L275" s="119"/>
      <c r="M275" s="124"/>
      <c r="P275" s="125">
        <f>SUM(P276:P343)</f>
        <v>0</v>
      </c>
      <c r="R275" s="125">
        <f>SUM(R276:R343)</f>
        <v>55.6754313</v>
      </c>
      <c r="T275" s="126">
        <f>SUM(T276:T343)</f>
        <v>88.352720000000005</v>
      </c>
      <c r="AR275" s="120" t="s">
        <v>81</v>
      </c>
      <c r="AT275" s="127" t="s">
        <v>72</v>
      </c>
      <c r="AU275" s="127" t="s">
        <v>81</v>
      </c>
      <c r="AY275" s="120" t="s">
        <v>147</v>
      </c>
      <c r="BK275" s="128">
        <f>SUM(BK276:BK343)</f>
        <v>0</v>
      </c>
    </row>
    <row r="276" spans="2:65" s="1" customFormat="1" ht="24.2" customHeight="1">
      <c r="B276" s="31"/>
      <c r="C276" s="131" t="s">
        <v>317</v>
      </c>
      <c r="D276" s="131" t="s">
        <v>149</v>
      </c>
      <c r="E276" s="132" t="s">
        <v>964</v>
      </c>
      <c r="F276" s="133" t="s">
        <v>965</v>
      </c>
      <c r="G276" s="134" t="s">
        <v>152</v>
      </c>
      <c r="H276" s="135">
        <v>211</v>
      </c>
      <c r="I276" s="136"/>
      <c r="J276" s="137">
        <f>ROUND(I276*H276,2)</f>
        <v>0</v>
      </c>
      <c r="K276" s="133" t="s">
        <v>153</v>
      </c>
      <c r="L276" s="31"/>
      <c r="M276" s="138" t="s">
        <v>1</v>
      </c>
      <c r="N276" s="139" t="s">
        <v>38</v>
      </c>
      <c r="P276" s="140">
        <f>O276*H276</f>
        <v>0</v>
      </c>
      <c r="Q276" s="140">
        <v>0</v>
      </c>
      <c r="R276" s="140">
        <f>Q276*H276</f>
        <v>0</v>
      </c>
      <c r="S276" s="140">
        <v>0.32</v>
      </c>
      <c r="T276" s="141">
        <f>S276*H276</f>
        <v>67.52</v>
      </c>
      <c r="AR276" s="142" t="s">
        <v>154</v>
      </c>
      <c r="AT276" s="142" t="s">
        <v>149</v>
      </c>
      <c r="AU276" s="142" t="s">
        <v>83</v>
      </c>
      <c r="AY276" s="16" t="s">
        <v>147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6" t="s">
        <v>81</v>
      </c>
      <c r="BK276" s="143">
        <f>ROUND(I276*H276,2)</f>
        <v>0</v>
      </c>
      <c r="BL276" s="16" t="s">
        <v>154</v>
      </c>
      <c r="BM276" s="142" t="s">
        <v>966</v>
      </c>
    </row>
    <row r="277" spans="2:65" s="12" customFormat="1" ht="11.25">
      <c r="B277" s="144"/>
      <c r="D277" s="145" t="s">
        <v>156</v>
      </c>
      <c r="E277" s="146" t="s">
        <v>1</v>
      </c>
      <c r="F277" s="147" t="s">
        <v>967</v>
      </c>
      <c r="H277" s="148">
        <v>211</v>
      </c>
      <c r="I277" s="149"/>
      <c r="L277" s="144"/>
      <c r="M277" s="150"/>
      <c r="T277" s="151"/>
      <c r="AT277" s="146" t="s">
        <v>156</v>
      </c>
      <c r="AU277" s="146" t="s">
        <v>83</v>
      </c>
      <c r="AV277" s="12" t="s">
        <v>83</v>
      </c>
      <c r="AW277" s="12" t="s">
        <v>30</v>
      </c>
      <c r="AX277" s="12" t="s">
        <v>73</v>
      </c>
      <c r="AY277" s="146" t="s">
        <v>147</v>
      </c>
    </row>
    <row r="278" spans="2:65" s="13" customFormat="1" ht="11.25">
      <c r="B278" s="152"/>
      <c r="D278" s="145" t="s">
        <v>156</v>
      </c>
      <c r="E278" s="153" t="s">
        <v>1</v>
      </c>
      <c r="F278" s="154" t="s">
        <v>166</v>
      </c>
      <c r="H278" s="155">
        <v>211</v>
      </c>
      <c r="I278" s="156"/>
      <c r="L278" s="152"/>
      <c r="M278" s="157"/>
      <c r="T278" s="158"/>
      <c r="AT278" s="153" t="s">
        <v>156</v>
      </c>
      <c r="AU278" s="153" t="s">
        <v>83</v>
      </c>
      <c r="AV278" s="13" t="s">
        <v>154</v>
      </c>
      <c r="AW278" s="13" t="s">
        <v>30</v>
      </c>
      <c r="AX278" s="13" t="s">
        <v>81</v>
      </c>
      <c r="AY278" s="153" t="s">
        <v>147</v>
      </c>
    </row>
    <row r="279" spans="2:65" s="1" customFormat="1" ht="44.25" customHeight="1">
      <c r="B279" s="31"/>
      <c r="C279" s="131" t="s">
        <v>322</v>
      </c>
      <c r="D279" s="131" t="s">
        <v>149</v>
      </c>
      <c r="E279" s="132" t="s">
        <v>968</v>
      </c>
      <c r="F279" s="133" t="s">
        <v>969</v>
      </c>
      <c r="G279" s="134" t="s">
        <v>259</v>
      </c>
      <c r="H279" s="135">
        <v>5</v>
      </c>
      <c r="I279" s="136"/>
      <c r="J279" s="137">
        <f>ROUND(I279*H279,2)</f>
        <v>0</v>
      </c>
      <c r="K279" s="133" t="s">
        <v>970</v>
      </c>
      <c r="L279" s="31"/>
      <c r="M279" s="138" t="s">
        <v>1</v>
      </c>
      <c r="N279" s="139" t="s">
        <v>38</v>
      </c>
      <c r="P279" s="140">
        <f>O279*H279</f>
        <v>0</v>
      </c>
      <c r="Q279" s="140">
        <v>6.8999999999999999E-3</v>
      </c>
      <c r="R279" s="140">
        <f>Q279*H279</f>
        <v>3.4500000000000003E-2</v>
      </c>
      <c r="S279" s="140">
        <v>0</v>
      </c>
      <c r="T279" s="141">
        <f>S279*H279</f>
        <v>0</v>
      </c>
      <c r="AR279" s="142" t="s">
        <v>154</v>
      </c>
      <c r="AT279" s="142" t="s">
        <v>149</v>
      </c>
      <c r="AU279" s="142" t="s">
        <v>83</v>
      </c>
      <c r="AY279" s="16" t="s">
        <v>147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6" t="s">
        <v>81</v>
      </c>
      <c r="BK279" s="143">
        <f>ROUND(I279*H279,2)</f>
        <v>0</v>
      </c>
      <c r="BL279" s="16" t="s">
        <v>154</v>
      </c>
      <c r="BM279" s="142" t="s">
        <v>971</v>
      </c>
    </row>
    <row r="280" spans="2:65" s="12" customFormat="1" ht="11.25">
      <c r="B280" s="144"/>
      <c r="D280" s="145" t="s">
        <v>156</v>
      </c>
      <c r="E280" s="146" t="s">
        <v>1</v>
      </c>
      <c r="F280" s="147" t="s">
        <v>972</v>
      </c>
      <c r="H280" s="148">
        <v>5</v>
      </c>
      <c r="I280" s="149"/>
      <c r="L280" s="144"/>
      <c r="M280" s="150"/>
      <c r="T280" s="151"/>
      <c r="AT280" s="146" t="s">
        <v>156</v>
      </c>
      <c r="AU280" s="146" t="s">
        <v>83</v>
      </c>
      <c r="AV280" s="12" t="s">
        <v>83</v>
      </c>
      <c r="AW280" s="12" t="s">
        <v>30</v>
      </c>
      <c r="AX280" s="12" t="s">
        <v>73</v>
      </c>
      <c r="AY280" s="146" t="s">
        <v>147</v>
      </c>
    </row>
    <row r="281" spans="2:65" s="13" customFormat="1" ht="11.25">
      <c r="B281" s="152"/>
      <c r="D281" s="145" t="s">
        <v>156</v>
      </c>
      <c r="E281" s="153" t="s">
        <v>1</v>
      </c>
      <c r="F281" s="154" t="s">
        <v>166</v>
      </c>
      <c r="H281" s="155">
        <v>5</v>
      </c>
      <c r="I281" s="156"/>
      <c r="L281" s="152"/>
      <c r="M281" s="157"/>
      <c r="T281" s="158"/>
      <c r="AT281" s="153" t="s">
        <v>156</v>
      </c>
      <c r="AU281" s="153" t="s">
        <v>83</v>
      </c>
      <c r="AV281" s="13" t="s">
        <v>154</v>
      </c>
      <c r="AW281" s="13" t="s">
        <v>30</v>
      </c>
      <c r="AX281" s="13" t="s">
        <v>81</v>
      </c>
      <c r="AY281" s="153" t="s">
        <v>147</v>
      </c>
    </row>
    <row r="282" spans="2:65" s="1" customFormat="1" ht="24.2" customHeight="1">
      <c r="B282" s="31"/>
      <c r="C282" s="131" t="s">
        <v>327</v>
      </c>
      <c r="D282" s="131" t="s">
        <v>149</v>
      </c>
      <c r="E282" s="132" t="s">
        <v>973</v>
      </c>
      <c r="F282" s="133" t="s">
        <v>974</v>
      </c>
      <c r="G282" s="134" t="s">
        <v>152</v>
      </c>
      <c r="H282" s="135">
        <v>211</v>
      </c>
      <c r="I282" s="136"/>
      <c r="J282" s="137">
        <f>ROUND(I282*H282,2)</f>
        <v>0</v>
      </c>
      <c r="K282" s="133" t="s">
        <v>153</v>
      </c>
      <c r="L282" s="31"/>
      <c r="M282" s="138" t="s">
        <v>1</v>
      </c>
      <c r="N282" s="139" t="s">
        <v>38</v>
      </c>
      <c r="P282" s="140">
        <f>O282*H282</f>
        <v>0</v>
      </c>
      <c r="Q282" s="140">
        <v>2.0000000000000002E-5</v>
      </c>
      <c r="R282" s="140">
        <f>Q282*H282</f>
        <v>4.2200000000000007E-3</v>
      </c>
      <c r="S282" s="140">
        <v>0</v>
      </c>
      <c r="T282" s="141">
        <f>S282*H282</f>
        <v>0</v>
      </c>
      <c r="AR282" s="142" t="s">
        <v>154</v>
      </c>
      <c r="AT282" s="142" t="s">
        <v>149</v>
      </c>
      <c r="AU282" s="142" t="s">
        <v>83</v>
      </c>
      <c r="AY282" s="16" t="s">
        <v>147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6" t="s">
        <v>81</v>
      </c>
      <c r="BK282" s="143">
        <f>ROUND(I282*H282,2)</f>
        <v>0</v>
      </c>
      <c r="BL282" s="16" t="s">
        <v>154</v>
      </c>
      <c r="BM282" s="142" t="s">
        <v>975</v>
      </c>
    </row>
    <row r="283" spans="2:65" s="1" customFormat="1" ht="21.75" customHeight="1">
      <c r="B283" s="31"/>
      <c r="C283" s="165" t="s">
        <v>331</v>
      </c>
      <c r="D283" s="165" t="s">
        <v>223</v>
      </c>
      <c r="E283" s="166" t="s">
        <v>976</v>
      </c>
      <c r="F283" s="167" t="s">
        <v>977</v>
      </c>
      <c r="G283" s="168" t="s">
        <v>152</v>
      </c>
      <c r="H283" s="169">
        <v>214.16499999999999</v>
      </c>
      <c r="I283" s="170"/>
      <c r="J283" s="171">
        <f>ROUND(I283*H283,2)</f>
        <v>0</v>
      </c>
      <c r="K283" s="167" t="s">
        <v>153</v>
      </c>
      <c r="L283" s="172"/>
      <c r="M283" s="173" t="s">
        <v>1</v>
      </c>
      <c r="N283" s="174" t="s">
        <v>38</v>
      </c>
      <c r="P283" s="140">
        <f>O283*H283</f>
        <v>0</v>
      </c>
      <c r="Q283" s="140">
        <v>8.3999999999999995E-3</v>
      </c>
      <c r="R283" s="140">
        <f>Q283*H283</f>
        <v>1.7989859999999998</v>
      </c>
      <c r="S283" s="140">
        <v>0</v>
      </c>
      <c r="T283" s="141">
        <f>S283*H283</f>
        <v>0</v>
      </c>
      <c r="AR283" s="142" t="s">
        <v>200</v>
      </c>
      <c r="AT283" s="142" t="s">
        <v>223</v>
      </c>
      <c r="AU283" s="142" t="s">
        <v>83</v>
      </c>
      <c r="AY283" s="16" t="s">
        <v>147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6" t="s">
        <v>81</v>
      </c>
      <c r="BK283" s="143">
        <f>ROUND(I283*H283,2)</f>
        <v>0</v>
      </c>
      <c r="BL283" s="16" t="s">
        <v>154</v>
      </c>
      <c r="BM283" s="142" t="s">
        <v>978</v>
      </c>
    </row>
    <row r="284" spans="2:65" s="12" customFormat="1" ht="11.25">
      <c r="B284" s="144"/>
      <c r="D284" s="145" t="s">
        <v>156</v>
      </c>
      <c r="E284" s="146" t="s">
        <v>1</v>
      </c>
      <c r="F284" s="147" t="s">
        <v>979</v>
      </c>
      <c r="H284" s="148">
        <v>211</v>
      </c>
      <c r="I284" s="149"/>
      <c r="L284" s="144"/>
      <c r="M284" s="150"/>
      <c r="T284" s="151"/>
      <c r="AT284" s="146" t="s">
        <v>156</v>
      </c>
      <c r="AU284" s="146" t="s">
        <v>83</v>
      </c>
      <c r="AV284" s="12" t="s">
        <v>83</v>
      </c>
      <c r="AW284" s="12" t="s">
        <v>30</v>
      </c>
      <c r="AX284" s="12" t="s">
        <v>73</v>
      </c>
      <c r="AY284" s="146" t="s">
        <v>147</v>
      </c>
    </row>
    <row r="285" spans="2:65" s="13" customFormat="1" ht="11.25">
      <c r="B285" s="152"/>
      <c r="D285" s="145" t="s">
        <v>156</v>
      </c>
      <c r="E285" s="153" t="s">
        <v>1</v>
      </c>
      <c r="F285" s="154" t="s">
        <v>166</v>
      </c>
      <c r="H285" s="155">
        <v>211</v>
      </c>
      <c r="I285" s="156"/>
      <c r="L285" s="152"/>
      <c r="M285" s="157"/>
      <c r="T285" s="158"/>
      <c r="AT285" s="153" t="s">
        <v>156</v>
      </c>
      <c r="AU285" s="153" t="s">
        <v>83</v>
      </c>
      <c r="AV285" s="13" t="s">
        <v>154</v>
      </c>
      <c r="AW285" s="13" t="s">
        <v>30</v>
      </c>
      <c r="AX285" s="13" t="s">
        <v>81</v>
      </c>
      <c r="AY285" s="153" t="s">
        <v>147</v>
      </c>
    </row>
    <row r="286" spans="2:65" s="12" customFormat="1" ht="11.25">
      <c r="B286" s="144"/>
      <c r="D286" s="145" t="s">
        <v>156</v>
      </c>
      <c r="F286" s="147" t="s">
        <v>980</v>
      </c>
      <c r="H286" s="148">
        <v>214.16499999999999</v>
      </c>
      <c r="I286" s="149"/>
      <c r="L286" s="144"/>
      <c r="M286" s="150"/>
      <c r="T286" s="151"/>
      <c r="AT286" s="146" t="s">
        <v>156</v>
      </c>
      <c r="AU286" s="146" t="s">
        <v>83</v>
      </c>
      <c r="AV286" s="12" t="s">
        <v>83</v>
      </c>
      <c r="AW286" s="12" t="s">
        <v>4</v>
      </c>
      <c r="AX286" s="12" t="s">
        <v>81</v>
      </c>
      <c r="AY286" s="146" t="s">
        <v>147</v>
      </c>
    </row>
    <row r="287" spans="2:65" s="1" customFormat="1" ht="33" customHeight="1">
      <c r="B287" s="31"/>
      <c r="C287" s="131" t="s">
        <v>336</v>
      </c>
      <c r="D287" s="131" t="s">
        <v>149</v>
      </c>
      <c r="E287" s="132" t="s">
        <v>981</v>
      </c>
      <c r="F287" s="133" t="s">
        <v>982</v>
      </c>
      <c r="G287" s="134" t="s">
        <v>259</v>
      </c>
      <c r="H287" s="135">
        <v>18</v>
      </c>
      <c r="I287" s="136"/>
      <c r="J287" s="137">
        <f>ROUND(I287*H287,2)</f>
        <v>0</v>
      </c>
      <c r="K287" s="133" t="s">
        <v>153</v>
      </c>
      <c r="L287" s="31"/>
      <c r="M287" s="138" t="s">
        <v>1</v>
      </c>
      <c r="N287" s="139" t="s">
        <v>38</v>
      </c>
      <c r="P287" s="140">
        <f>O287*H287</f>
        <v>0</v>
      </c>
      <c r="Q287" s="140">
        <v>0</v>
      </c>
      <c r="R287" s="140">
        <f>Q287*H287</f>
        <v>0</v>
      </c>
      <c r="S287" s="140">
        <v>0</v>
      </c>
      <c r="T287" s="141">
        <f>S287*H287</f>
        <v>0</v>
      </c>
      <c r="AR287" s="142" t="s">
        <v>154</v>
      </c>
      <c r="AT287" s="142" t="s">
        <v>149</v>
      </c>
      <c r="AU287" s="142" t="s">
        <v>83</v>
      </c>
      <c r="AY287" s="16" t="s">
        <v>147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6" t="s">
        <v>81</v>
      </c>
      <c r="BK287" s="143">
        <f>ROUND(I287*H287,2)</f>
        <v>0</v>
      </c>
      <c r="BL287" s="16" t="s">
        <v>154</v>
      </c>
      <c r="BM287" s="142" t="s">
        <v>983</v>
      </c>
    </row>
    <row r="288" spans="2:65" s="1" customFormat="1" ht="24.2" customHeight="1">
      <c r="B288" s="31"/>
      <c r="C288" s="165" t="s">
        <v>340</v>
      </c>
      <c r="D288" s="165" t="s">
        <v>223</v>
      </c>
      <c r="E288" s="166" t="s">
        <v>984</v>
      </c>
      <c r="F288" s="167" t="s">
        <v>985</v>
      </c>
      <c r="G288" s="168" t="s">
        <v>259</v>
      </c>
      <c r="H288" s="169">
        <v>12</v>
      </c>
      <c r="I288" s="170"/>
      <c r="J288" s="171">
        <f>ROUND(I288*H288,2)</f>
        <v>0</v>
      </c>
      <c r="K288" s="167" t="s">
        <v>1</v>
      </c>
      <c r="L288" s="172"/>
      <c r="M288" s="173" t="s">
        <v>1</v>
      </c>
      <c r="N288" s="174" t="s">
        <v>38</v>
      </c>
      <c r="P288" s="140">
        <f>O288*H288</f>
        <v>0</v>
      </c>
      <c r="Q288" s="140">
        <v>8.6999999999999994E-3</v>
      </c>
      <c r="R288" s="140">
        <f>Q288*H288</f>
        <v>0.10439999999999999</v>
      </c>
      <c r="S288" s="140">
        <v>0</v>
      </c>
      <c r="T288" s="141">
        <f>S288*H288</f>
        <v>0</v>
      </c>
      <c r="AR288" s="142" t="s">
        <v>200</v>
      </c>
      <c r="AT288" s="142" t="s">
        <v>223</v>
      </c>
      <c r="AU288" s="142" t="s">
        <v>83</v>
      </c>
      <c r="AY288" s="16" t="s">
        <v>147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6" t="s">
        <v>81</v>
      </c>
      <c r="BK288" s="143">
        <f>ROUND(I288*H288,2)</f>
        <v>0</v>
      </c>
      <c r="BL288" s="16" t="s">
        <v>154</v>
      </c>
      <c r="BM288" s="142" t="s">
        <v>986</v>
      </c>
    </row>
    <row r="289" spans="2:65" s="12" customFormat="1" ht="11.25">
      <c r="B289" s="144"/>
      <c r="D289" s="145" t="s">
        <v>156</v>
      </c>
      <c r="E289" s="146" t="s">
        <v>1</v>
      </c>
      <c r="F289" s="147" t="s">
        <v>987</v>
      </c>
      <c r="H289" s="148">
        <v>12</v>
      </c>
      <c r="I289" s="149"/>
      <c r="L289" s="144"/>
      <c r="M289" s="150"/>
      <c r="T289" s="151"/>
      <c r="AT289" s="146" t="s">
        <v>156</v>
      </c>
      <c r="AU289" s="146" t="s">
        <v>83</v>
      </c>
      <c r="AV289" s="12" t="s">
        <v>83</v>
      </c>
      <c r="AW289" s="12" t="s">
        <v>30</v>
      </c>
      <c r="AX289" s="12" t="s">
        <v>73</v>
      </c>
      <c r="AY289" s="146" t="s">
        <v>147</v>
      </c>
    </row>
    <row r="290" spans="2:65" s="13" customFormat="1" ht="11.25">
      <c r="B290" s="152"/>
      <c r="D290" s="145" t="s">
        <v>156</v>
      </c>
      <c r="E290" s="153" t="s">
        <v>1</v>
      </c>
      <c r="F290" s="154" t="s">
        <v>166</v>
      </c>
      <c r="H290" s="155">
        <v>12</v>
      </c>
      <c r="I290" s="156"/>
      <c r="L290" s="152"/>
      <c r="M290" s="157"/>
      <c r="T290" s="158"/>
      <c r="AT290" s="153" t="s">
        <v>156</v>
      </c>
      <c r="AU290" s="153" t="s">
        <v>83</v>
      </c>
      <c r="AV290" s="13" t="s">
        <v>154</v>
      </c>
      <c r="AW290" s="13" t="s">
        <v>30</v>
      </c>
      <c r="AX290" s="13" t="s">
        <v>81</v>
      </c>
      <c r="AY290" s="153" t="s">
        <v>147</v>
      </c>
    </row>
    <row r="291" spans="2:65" s="1" customFormat="1" ht="24.2" customHeight="1">
      <c r="B291" s="31"/>
      <c r="C291" s="165" t="s">
        <v>345</v>
      </c>
      <c r="D291" s="165" t="s">
        <v>223</v>
      </c>
      <c r="E291" s="166" t="s">
        <v>988</v>
      </c>
      <c r="F291" s="167" t="s">
        <v>989</v>
      </c>
      <c r="G291" s="168" t="s">
        <v>259</v>
      </c>
      <c r="H291" s="169">
        <v>6</v>
      </c>
      <c r="I291" s="170"/>
      <c r="J291" s="171">
        <f>ROUND(I291*H291,2)</f>
        <v>0</v>
      </c>
      <c r="K291" s="167" t="s">
        <v>1</v>
      </c>
      <c r="L291" s="172"/>
      <c r="M291" s="173" t="s">
        <v>1</v>
      </c>
      <c r="N291" s="174" t="s">
        <v>38</v>
      </c>
      <c r="P291" s="140">
        <f>O291*H291</f>
        <v>0</v>
      </c>
      <c r="Q291" s="140">
        <v>6.7999999999999996E-3</v>
      </c>
      <c r="R291" s="140">
        <f>Q291*H291</f>
        <v>4.0799999999999996E-2</v>
      </c>
      <c r="S291" s="140">
        <v>0</v>
      </c>
      <c r="T291" s="141">
        <f>S291*H291</f>
        <v>0</v>
      </c>
      <c r="AR291" s="142" t="s">
        <v>200</v>
      </c>
      <c r="AT291" s="142" t="s">
        <v>223</v>
      </c>
      <c r="AU291" s="142" t="s">
        <v>83</v>
      </c>
      <c r="AY291" s="16" t="s">
        <v>147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6" t="s">
        <v>81</v>
      </c>
      <c r="BK291" s="143">
        <f>ROUND(I291*H291,2)</f>
        <v>0</v>
      </c>
      <c r="BL291" s="16" t="s">
        <v>154</v>
      </c>
      <c r="BM291" s="142" t="s">
        <v>990</v>
      </c>
    </row>
    <row r="292" spans="2:65" s="12" customFormat="1" ht="11.25">
      <c r="B292" s="144"/>
      <c r="D292" s="145" t="s">
        <v>156</v>
      </c>
      <c r="E292" s="146" t="s">
        <v>1</v>
      </c>
      <c r="F292" s="147" t="s">
        <v>991</v>
      </c>
      <c r="H292" s="148">
        <v>6</v>
      </c>
      <c r="I292" s="149"/>
      <c r="L292" s="144"/>
      <c r="M292" s="150"/>
      <c r="T292" s="151"/>
      <c r="AT292" s="146" t="s">
        <v>156</v>
      </c>
      <c r="AU292" s="146" t="s">
        <v>83</v>
      </c>
      <c r="AV292" s="12" t="s">
        <v>83</v>
      </c>
      <c r="AW292" s="12" t="s">
        <v>30</v>
      </c>
      <c r="AX292" s="12" t="s">
        <v>73</v>
      </c>
      <c r="AY292" s="146" t="s">
        <v>147</v>
      </c>
    </row>
    <row r="293" spans="2:65" s="13" customFormat="1" ht="11.25">
      <c r="B293" s="152"/>
      <c r="D293" s="145" t="s">
        <v>156</v>
      </c>
      <c r="E293" s="153" t="s">
        <v>1</v>
      </c>
      <c r="F293" s="154" t="s">
        <v>166</v>
      </c>
      <c r="H293" s="155">
        <v>6</v>
      </c>
      <c r="I293" s="156"/>
      <c r="L293" s="152"/>
      <c r="M293" s="157"/>
      <c r="T293" s="158"/>
      <c r="AT293" s="153" t="s">
        <v>156</v>
      </c>
      <c r="AU293" s="153" t="s">
        <v>83</v>
      </c>
      <c r="AV293" s="13" t="s">
        <v>154</v>
      </c>
      <c r="AW293" s="13" t="s">
        <v>30</v>
      </c>
      <c r="AX293" s="13" t="s">
        <v>81</v>
      </c>
      <c r="AY293" s="153" t="s">
        <v>147</v>
      </c>
    </row>
    <row r="294" spans="2:65" s="1" customFormat="1" ht="24.2" customHeight="1">
      <c r="B294" s="31"/>
      <c r="C294" s="131" t="s">
        <v>349</v>
      </c>
      <c r="D294" s="131" t="s">
        <v>149</v>
      </c>
      <c r="E294" s="132" t="s">
        <v>992</v>
      </c>
      <c r="F294" s="133" t="s">
        <v>993</v>
      </c>
      <c r="G294" s="134" t="s">
        <v>170</v>
      </c>
      <c r="H294" s="135">
        <v>1.131</v>
      </c>
      <c r="I294" s="136"/>
      <c r="J294" s="137">
        <f>ROUND(I294*H294,2)</f>
        <v>0</v>
      </c>
      <c r="K294" s="133" t="s">
        <v>153</v>
      </c>
      <c r="L294" s="31"/>
      <c r="M294" s="138" t="s">
        <v>1</v>
      </c>
      <c r="N294" s="139" t="s">
        <v>38</v>
      </c>
      <c r="P294" s="140">
        <f>O294*H294</f>
        <v>0</v>
      </c>
      <c r="Q294" s="140">
        <v>0</v>
      </c>
      <c r="R294" s="140">
        <f>Q294*H294</f>
        <v>0</v>
      </c>
      <c r="S294" s="140">
        <v>1.92</v>
      </c>
      <c r="T294" s="141">
        <f>S294*H294</f>
        <v>2.1715200000000001</v>
      </c>
      <c r="AR294" s="142" t="s">
        <v>154</v>
      </c>
      <c r="AT294" s="142" t="s">
        <v>149</v>
      </c>
      <c r="AU294" s="142" t="s">
        <v>83</v>
      </c>
      <c r="AY294" s="16" t="s">
        <v>147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6" t="s">
        <v>81</v>
      </c>
      <c r="BK294" s="143">
        <f>ROUND(I294*H294,2)</f>
        <v>0</v>
      </c>
      <c r="BL294" s="16" t="s">
        <v>154</v>
      </c>
      <c r="BM294" s="142" t="s">
        <v>994</v>
      </c>
    </row>
    <row r="295" spans="2:65" s="12" customFormat="1" ht="11.25">
      <c r="B295" s="144"/>
      <c r="D295" s="145" t="s">
        <v>156</v>
      </c>
      <c r="E295" s="146" t="s">
        <v>1</v>
      </c>
      <c r="F295" s="147" t="s">
        <v>995</v>
      </c>
      <c r="H295" s="148">
        <v>1.131</v>
      </c>
      <c r="I295" s="149"/>
      <c r="L295" s="144"/>
      <c r="M295" s="150"/>
      <c r="T295" s="151"/>
      <c r="AT295" s="146" t="s">
        <v>156</v>
      </c>
      <c r="AU295" s="146" t="s">
        <v>83</v>
      </c>
      <c r="AV295" s="12" t="s">
        <v>83</v>
      </c>
      <c r="AW295" s="12" t="s">
        <v>30</v>
      </c>
      <c r="AX295" s="12" t="s">
        <v>73</v>
      </c>
      <c r="AY295" s="146" t="s">
        <v>147</v>
      </c>
    </row>
    <row r="296" spans="2:65" s="13" customFormat="1" ht="11.25">
      <c r="B296" s="152"/>
      <c r="D296" s="145" t="s">
        <v>156</v>
      </c>
      <c r="E296" s="153" t="s">
        <v>1</v>
      </c>
      <c r="F296" s="154" t="s">
        <v>166</v>
      </c>
      <c r="H296" s="155">
        <v>1.131</v>
      </c>
      <c r="I296" s="156"/>
      <c r="L296" s="152"/>
      <c r="M296" s="157"/>
      <c r="T296" s="158"/>
      <c r="AT296" s="153" t="s">
        <v>156</v>
      </c>
      <c r="AU296" s="153" t="s">
        <v>83</v>
      </c>
      <c r="AV296" s="13" t="s">
        <v>154</v>
      </c>
      <c r="AW296" s="13" t="s">
        <v>30</v>
      </c>
      <c r="AX296" s="13" t="s">
        <v>81</v>
      </c>
      <c r="AY296" s="153" t="s">
        <v>147</v>
      </c>
    </row>
    <row r="297" spans="2:65" s="1" customFormat="1" ht="24.2" customHeight="1">
      <c r="B297" s="31"/>
      <c r="C297" s="131" t="s">
        <v>354</v>
      </c>
      <c r="D297" s="131" t="s">
        <v>149</v>
      </c>
      <c r="E297" s="132" t="s">
        <v>996</v>
      </c>
      <c r="F297" s="133" t="s">
        <v>997</v>
      </c>
      <c r="G297" s="134" t="s">
        <v>170</v>
      </c>
      <c r="H297" s="135">
        <v>31.102</v>
      </c>
      <c r="I297" s="136"/>
      <c r="J297" s="137">
        <f>ROUND(I297*H297,2)</f>
        <v>0</v>
      </c>
      <c r="K297" s="133" t="s">
        <v>153</v>
      </c>
      <c r="L297" s="31"/>
      <c r="M297" s="138" t="s">
        <v>1</v>
      </c>
      <c r="N297" s="139" t="s">
        <v>38</v>
      </c>
      <c r="P297" s="140">
        <f>O297*H297</f>
        <v>0</v>
      </c>
      <c r="Q297" s="140">
        <v>0</v>
      </c>
      <c r="R297" s="140">
        <f>Q297*H297</f>
        <v>0</v>
      </c>
      <c r="S297" s="140">
        <v>0.6</v>
      </c>
      <c r="T297" s="141">
        <f>S297*H297</f>
        <v>18.661200000000001</v>
      </c>
      <c r="AR297" s="142" t="s">
        <v>154</v>
      </c>
      <c r="AT297" s="142" t="s">
        <v>149</v>
      </c>
      <c r="AU297" s="142" t="s">
        <v>83</v>
      </c>
      <c r="AY297" s="16" t="s">
        <v>147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6" t="s">
        <v>81</v>
      </c>
      <c r="BK297" s="143">
        <f>ROUND(I297*H297,2)</f>
        <v>0</v>
      </c>
      <c r="BL297" s="16" t="s">
        <v>154</v>
      </c>
      <c r="BM297" s="142" t="s">
        <v>998</v>
      </c>
    </row>
    <row r="298" spans="2:65" s="12" customFormat="1" ht="11.25">
      <c r="B298" s="144"/>
      <c r="D298" s="145" t="s">
        <v>156</v>
      </c>
      <c r="E298" s="146" t="s">
        <v>1</v>
      </c>
      <c r="F298" s="147" t="s">
        <v>999</v>
      </c>
      <c r="H298" s="148">
        <v>31.102</v>
      </c>
      <c r="I298" s="149"/>
      <c r="L298" s="144"/>
      <c r="M298" s="150"/>
      <c r="T298" s="151"/>
      <c r="AT298" s="146" t="s">
        <v>156</v>
      </c>
      <c r="AU298" s="146" t="s">
        <v>83</v>
      </c>
      <c r="AV298" s="12" t="s">
        <v>83</v>
      </c>
      <c r="AW298" s="12" t="s">
        <v>30</v>
      </c>
      <c r="AX298" s="12" t="s">
        <v>73</v>
      </c>
      <c r="AY298" s="146" t="s">
        <v>147</v>
      </c>
    </row>
    <row r="299" spans="2:65" s="13" customFormat="1" ht="11.25">
      <c r="B299" s="152"/>
      <c r="D299" s="145" t="s">
        <v>156</v>
      </c>
      <c r="E299" s="153" t="s">
        <v>1</v>
      </c>
      <c r="F299" s="154" t="s">
        <v>166</v>
      </c>
      <c r="H299" s="155">
        <v>31.102</v>
      </c>
      <c r="I299" s="156"/>
      <c r="L299" s="152"/>
      <c r="M299" s="157"/>
      <c r="T299" s="158"/>
      <c r="AT299" s="153" t="s">
        <v>156</v>
      </c>
      <c r="AU299" s="153" t="s">
        <v>83</v>
      </c>
      <c r="AV299" s="13" t="s">
        <v>154</v>
      </c>
      <c r="AW299" s="13" t="s">
        <v>30</v>
      </c>
      <c r="AX299" s="13" t="s">
        <v>81</v>
      </c>
      <c r="AY299" s="153" t="s">
        <v>147</v>
      </c>
    </row>
    <row r="300" spans="2:65" s="1" customFormat="1" ht="24.2" customHeight="1">
      <c r="B300" s="31"/>
      <c r="C300" s="131" t="s">
        <v>359</v>
      </c>
      <c r="D300" s="131" t="s">
        <v>149</v>
      </c>
      <c r="E300" s="132" t="s">
        <v>1000</v>
      </c>
      <c r="F300" s="133" t="s">
        <v>1001</v>
      </c>
      <c r="G300" s="134" t="s">
        <v>259</v>
      </c>
      <c r="H300" s="135">
        <v>7</v>
      </c>
      <c r="I300" s="136"/>
      <c r="J300" s="137">
        <f>ROUND(I300*H300,2)</f>
        <v>0</v>
      </c>
      <c r="K300" s="133" t="s">
        <v>153</v>
      </c>
      <c r="L300" s="31"/>
      <c r="M300" s="138" t="s">
        <v>1</v>
      </c>
      <c r="N300" s="139" t="s">
        <v>38</v>
      </c>
      <c r="P300" s="140">
        <f>O300*H300</f>
        <v>0</v>
      </c>
      <c r="Q300" s="140">
        <v>0.41948000000000002</v>
      </c>
      <c r="R300" s="140">
        <f>Q300*H300</f>
        <v>2.9363600000000001</v>
      </c>
      <c r="S300" s="140">
        <v>0</v>
      </c>
      <c r="T300" s="141">
        <f>S300*H300</f>
        <v>0</v>
      </c>
      <c r="AR300" s="142" t="s">
        <v>154</v>
      </c>
      <c r="AT300" s="142" t="s">
        <v>149</v>
      </c>
      <c r="AU300" s="142" t="s">
        <v>83</v>
      </c>
      <c r="AY300" s="16" t="s">
        <v>147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6" t="s">
        <v>81</v>
      </c>
      <c r="BK300" s="143">
        <f>ROUND(I300*H300,2)</f>
        <v>0</v>
      </c>
      <c r="BL300" s="16" t="s">
        <v>154</v>
      </c>
      <c r="BM300" s="142" t="s">
        <v>1002</v>
      </c>
    </row>
    <row r="301" spans="2:65" s="1" customFormat="1" ht="21.75" customHeight="1">
      <c r="B301" s="31"/>
      <c r="C301" s="165" t="s">
        <v>363</v>
      </c>
      <c r="D301" s="165" t="s">
        <v>223</v>
      </c>
      <c r="E301" s="166" t="s">
        <v>1003</v>
      </c>
      <c r="F301" s="167" t="s">
        <v>1004</v>
      </c>
      <c r="G301" s="168" t="s">
        <v>259</v>
      </c>
      <c r="H301" s="169">
        <v>2</v>
      </c>
      <c r="I301" s="170"/>
      <c r="J301" s="171">
        <f>ROUND(I301*H301,2)</f>
        <v>0</v>
      </c>
      <c r="K301" s="167" t="s">
        <v>1</v>
      </c>
      <c r="L301" s="172"/>
      <c r="M301" s="173" t="s">
        <v>1</v>
      </c>
      <c r="N301" s="174" t="s">
        <v>38</v>
      </c>
      <c r="P301" s="140">
        <f>O301*H301</f>
        <v>0</v>
      </c>
      <c r="Q301" s="140">
        <v>1.45</v>
      </c>
      <c r="R301" s="140">
        <f>Q301*H301</f>
        <v>2.9</v>
      </c>
      <c r="S301" s="140">
        <v>0</v>
      </c>
      <c r="T301" s="141">
        <f>S301*H301</f>
        <v>0</v>
      </c>
      <c r="AR301" s="142" t="s">
        <v>200</v>
      </c>
      <c r="AT301" s="142" t="s">
        <v>223</v>
      </c>
      <c r="AU301" s="142" t="s">
        <v>83</v>
      </c>
      <c r="AY301" s="16" t="s">
        <v>147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6" t="s">
        <v>81</v>
      </c>
      <c r="BK301" s="143">
        <f>ROUND(I301*H301,2)</f>
        <v>0</v>
      </c>
      <c r="BL301" s="16" t="s">
        <v>154</v>
      </c>
      <c r="BM301" s="142" t="s">
        <v>1005</v>
      </c>
    </row>
    <row r="302" spans="2:65" s="12" customFormat="1" ht="11.25">
      <c r="B302" s="144"/>
      <c r="D302" s="145" t="s">
        <v>156</v>
      </c>
      <c r="E302" s="146" t="s">
        <v>1</v>
      </c>
      <c r="F302" s="147" t="s">
        <v>1006</v>
      </c>
      <c r="H302" s="148">
        <v>2</v>
      </c>
      <c r="I302" s="149"/>
      <c r="L302" s="144"/>
      <c r="M302" s="150"/>
      <c r="T302" s="151"/>
      <c r="AT302" s="146" t="s">
        <v>156</v>
      </c>
      <c r="AU302" s="146" t="s">
        <v>83</v>
      </c>
      <c r="AV302" s="12" t="s">
        <v>83</v>
      </c>
      <c r="AW302" s="12" t="s">
        <v>30</v>
      </c>
      <c r="AX302" s="12" t="s">
        <v>73</v>
      </c>
      <c r="AY302" s="146" t="s">
        <v>147</v>
      </c>
    </row>
    <row r="303" spans="2:65" s="13" customFormat="1" ht="11.25">
      <c r="B303" s="152"/>
      <c r="D303" s="145" t="s">
        <v>156</v>
      </c>
      <c r="E303" s="153" t="s">
        <v>1</v>
      </c>
      <c r="F303" s="154" t="s">
        <v>166</v>
      </c>
      <c r="H303" s="155">
        <v>2</v>
      </c>
      <c r="I303" s="156"/>
      <c r="L303" s="152"/>
      <c r="M303" s="157"/>
      <c r="T303" s="158"/>
      <c r="AT303" s="153" t="s">
        <v>156</v>
      </c>
      <c r="AU303" s="153" t="s">
        <v>83</v>
      </c>
      <c r="AV303" s="13" t="s">
        <v>154</v>
      </c>
      <c r="AW303" s="13" t="s">
        <v>30</v>
      </c>
      <c r="AX303" s="13" t="s">
        <v>81</v>
      </c>
      <c r="AY303" s="153" t="s">
        <v>147</v>
      </c>
    </row>
    <row r="304" spans="2:65" s="1" customFormat="1" ht="21.75" customHeight="1">
      <c r="B304" s="31"/>
      <c r="C304" s="165" t="s">
        <v>368</v>
      </c>
      <c r="D304" s="165" t="s">
        <v>223</v>
      </c>
      <c r="E304" s="166" t="s">
        <v>1007</v>
      </c>
      <c r="F304" s="167" t="s">
        <v>1008</v>
      </c>
      <c r="G304" s="168" t="s">
        <v>259</v>
      </c>
      <c r="H304" s="169">
        <v>5</v>
      </c>
      <c r="I304" s="170"/>
      <c r="J304" s="171">
        <f>ROUND(I304*H304,2)</f>
        <v>0</v>
      </c>
      <c r="K304" s="167" t="s">
        <v>1</v>
      </c>
      <c r="L304" s="172"/>
      <c r="M304" s="173" t="s">
        <v>1</v>
      </c>
      <c r="N304" s="174" t="s">
        <v>38</v>
      </c>
      <c r="P304" s="140">
        <f>O304*H304</f>
        <v>0</v>
      </c>
      <c r="Q304" s="140">
        <v>1.58</v>
      </c>
      <c r="R304" s="140">
        <f>Q304*H304</f>
        <v>7.9</v>
      </c>
      <c r="S304" s="140">
        <v>0</v>
      </c>
      <c r="T304" s="141">
        <f>S304*H304</f>
        <v>0</v>
      </c>
      <c r="AR304" s="142" t="s">
        <v>200</v>
      </c>
      <c r="AT304" s="142" t="s">
        <v>223</v>
      </c>
      <c r="AU304" s="142" t="s">
        <v>83</v>
      </c>
      <c r="AY304" s="16" t="s">
        <v>147</v>
      </c>
      <c r="BE304" s="143">
        <f>IF(N304="základní",J304,0)</f>
        <v>0</v>
      </c>
      <c r="BF304" s="143">
        <f>IF(N304="snížená",J304,0)</f>
        <v>0</v>
      </c>
      <c r="BG304" s="143">
        <f>IF(N304="zákl. přenesená",J304,0)</f>
        <v>0</v>
      </c>
      <c r="BH304" s="143">
        <f>IF(N304="sníž. přenesená",J304,0)</f>
        <v>0</v>
      </c>
      <c r="BI304" s="143">
        <f>IF(N304="nulová",J304,0)</f>
        <v>0</v>
      </c>
      <c r="BJ304" s="16" t="s">
        <v>81</v>
      </c>
      <c r="BK304" s="143">
        <f>ROUND(I304*H304,2)</f>
        <v>0</v>
      </c>
      <c r="BL304" s="16" t="s">
        <v>154</v>
      </c>
      <c r="BM304" s="142" t="s">
        <v>1009</v>
      </c>
    </row>
    <row r="305" spans="2:65" s="12" customFormat="1" ht="11.25">
      <c r="B305" s="144"/>
      <c r="D305" s="145" t="s">
        <v>156</v>
      </c>
      <c r="E305" s="146" t="s">
        <v>1</v>
      </c>
      <c r="F305" s="147" t="s">
        <v>1010</v>
      </c>
      <c r="H305" s="148">
        <v>5</v>
      </c>
      <c r="I305" s="149"/>
      <c r="L305" s="144"/>
      <c r="M305" s="150"/>
      <c r="T305" s="151"/>
      <c r="AT305" s="146" t="s">
        <v>156</v>
      </c>
      <c r="AU305" s="146" t="s">
        <v>83</v>
      </c>
      <c r="AV305" s="12" t="s">
        <v>83</v>
      </c>
      <c r="AW305" s="12" t="s">
        <v>30</v>
      </c>
      <c r="AX305" s="12" t="s">
        <v>73</v>
      </c>
      <c r="AY305" s="146" t="s">
        <v>147</v>
      </c>
    </row>
    <row r="306" spans="2:65" s="13" customFormat="1" ht="11.25">
      <c r="B306" s="152"/>
      <c r="D306" s="145" t="s">
        <v>156</v>
      </c>
      <c r="E306" s="153" t="s">
        <v>1</v>
      </c>
      <c r="F306" s="154" t="s">
        <v>166</v>
      </c>
      <c r="H306" s="155">
        <v>5</v>
      </c>
      <c r="I306" s="156"/>
      <c r="L306" s="152"/>
      <c r="M306" s="157"/>
      <c r="T306" s="158"/>
      <c r="AT306" s="153" t="s">
        <v>156</v>
      </c>
      <c r="AU306" s="153" t="s">
        <v>83</v>
      </c>
      <c r="AV306" s="13" t="s">
        <v>154</v>
      </c>
      <c r="AW306" s="13" t="s">
        <v>30</v>
      </c>
      <c r="AX306" s="13" t="s">
        <v>81</v>
      </c>
      <c r="AY306" s="153" t="s">
        <v>147</v>
      </c>
    </row>
    <row r="307" spans="2:65" s="1" customFormat="1" ht="24.2" customHeight="1">
      <c r="B307" s="31"/>
      <c r="C307" s="131" t="s">
        <v>372</v>
      </c>
      <c r="D307" s="131" t="s">
        <v>149</v>
      </c>
      <c r="E307" s="132" t="s">
        <v>1011</v>
      </c>
      <c r="F307" s="133" t="s">
        <v>1012</v>
      </c>
      <c r="G307" s="134" t="s">
        <v>259</v>
      </c>
      <c r="H307" s="135">
        <v>5</v>
      </c>
      <c r="I307" s="136"/>
      <c r="J307" s="137">
        <f>ROUND(I307*H307,2)</f>
        <v>0</v>
      </c>
      <c r="K307" s="133" t="s">
        <v>153</v>
      </c>
      <c r="L307" s="31"/>
      <c r="M307" s="138" t="s">
        <v>1</v>
      </c>
      <c r="N307" s="139" t="s">
        <v>38</v>
      </c>
      <c r="P307" s="140">
        <f>O307*H307</f>
        <v>0</v>
      </c>
      <c r="Q307" s="140">
        <v>0.41948000000000002</v>
      </c>
      <c r="R307" s="140">
        <f>Q307*H307</f>
        <v>2.0973999999999999</v>
      </c>
      <c r="S307" s="140">
        <v>0</v>
      </c>
      <c r="T307" s="141">
        <f>S307*H307</f>
        <v>0</v>
      </c>
      <c r="AR307" s="142" t="s">
        <v>154</v>
      </c>
      <c r="AT307" s="142" t="s">
        <v>149</v>
      </c>
      <c r="AU307" s="142" t="s">
        <v>83</v>
      </c>
      <c r="AY307" s="16" t="s">
        <v>147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6" t="s">
        <v>81</v>
      </c>
      <c r="BK307" s="143">
        <f>ROUND(I307*H307,2)</f>
        <v>0</v>
      </c>
      <c r="BL307" s="16" t="s">
        <v>154</v>
      </c>
      <c r="BM307" s="142" t="s">
        <v>1013</v>
      </c>
    </row>
    <row r="308" spans="2:65" s="1" customFormat="1" ht="21.75" customHeight="1">
      <c r="B308" s="31"/>
      <c r="C308" s="165" t="s">
        <v>376</v>
      </c>
      <c r="D308" s="165" t="s">
        <v>223</v>
      </c>
      <c r="E308" s="166" t="s">
        <v>1014</v>
      </c>
      <c r="F308" s="167" t="s">
        <v>1015</v>
      </c>
      <c r="G308" s="168" t="s">
        <v>259</v>
      </c>
      <c r="H308" s="169">
        <v>4</v>
      </c>
      <c r="I308" s="170"/>
      <c r="J308" s="171">
        <f>ROUND(I308*H308,2)</f>
        <v>0</v>
      </c>
      <c r="K308" s="167" t="s">
        <v>1</v>
      </c>
      <c r="L308" s="172"/>
      <c r="M308" s="173" t="s">
        <v>1</v>
      </c>
      <c r="N308" s="174" t="s">
        <v>38</v>
      </c>
      <c r="P308" s="140">
        <f>O308*H308</f>
        <v>0</v>
      </c>
      <c r="Q308" s="140">
        <v>2.5299999999999998</v>
      </c>
      <c r="R308" s="140">
        <f>Q308*H308</f>
        <v>10.119999999999999</v>
      </c>
      <c r="S308" s="140">
        <v>0</v>
      </c>
      <c r="T308" s="141">
        <f>S308*H308</f>
        <v>0</v>
      </c>
      <c r="AR308" s="142" t="s">
        <v>200</v>
      </c>
      <c r="AT308" s="142" t="s">
        <v>223</v>
      </c>
      <c r="AU308" s="142" t="s">
        <v>83</v>
      </c>
      <c r="AY308" s="16" t="s">
        <v>147</v>
      </c>
      <c r="BE308" s="143">
        <f>IF(N308="základní",J308,0)</f>
        <v>0</v>
      </c>
      <c r="BF308" s="143">
        <f>IF(N308="snížená",J308,0)</f>
        <v>0</v>
      </c>
      <c r="BG308" s="143">
        <f>IF(N308="zákl. přenesená",J308,0)</f>
        <v>0</v>
      </c>
      <c r="BH308" s="143">
        <f>IF(N308="sníž. přenesená",J308,0)</f>
        <v>0</v>
      </c>
      <c r="BI308" s="143">
        <f>IF(N308="nulová",J308,0)</f>
        <v>0</v>
      </c>
      <c r="BJ308" s="16" t="s">
        <v>81</v>
      </c>
      <c r="BK308" s="143">
        <f>ROUND(I308*H308,2)</f>
        <v>0</v>
      </c>
      <c r="BL308" s="16" t="s">
        <v>154</v>
      </c>
      <c r="BM308" s="142" t="s">
        <v>1016</v>
      </c>
    </row>
    <row r="309" spans="2:65" s="12" customFormat="1" ht="11.25">
      <c r="B309" s="144"/>
      <c r="D309" s="145" t="s">
        <v>156</v>
      </c>
      <c r="E309" s="146" t="s">
        <v>1</v>
      </c>
      <c r="F309" s="147" t="s">
        <v>1017</v>
      </c>
      <c r="H309" s="148">
        <v>4</v>
      </c>
      <c r="I309" s="149"/>
      <c r="L309" s="144"/>
      <c r="M309" s="150"/>
      <c r="T309" s="151"/>
      <c r="AT309" s="146" t="s">
        <v>156</v>
      </c>
      <c r="AU309" s="146" t="s">
        <v>83</v>
      </c>
      <c r="AV309" s="12" t="s">
        <v>83</v>
      </c>
      <c r="AW309" s="12" t="s">
        <v>30</v>
      </c>
      <c r="AX309" s="12" t="s">
        <v>73</v>
      </c>
      <c r="AY309" s="146" t="s">
        <v>147</v>
      </c>
    </row>
    <row r="310" spans="2:65" s="13" customFormat="1" ht="11.25">
      <c r="B310" s="152"/>
      <c r="D310" s="145" t="s">
        <v>156</v>
      </c>
      <c r="E310" s="153" t="s">
        <v>1</v>
      </c>
      <c r="F310" s="154" t="s">
        <v>166</v>
      </c>
      <c r="H310" s="155">
        <v>4</v>
      </c>
      <c r="I310" s="156"/>
      <c r="L310" s="152"/>
      <c r="M310" s="157"/>
      <c r="T310" s="158"/>
      <c r="AT310" s="153" t="s">
        <v>156</v>
      </c>
      <c r="AU310" s="153" t="s">
        <v>83</v>
      </c>
      <c r="AV310" s="13" t="s">
        <v>154</v>
      </c>
      <c r="AW310" s="13" t="s">
        <v>30</v>
      </c>
      <c r="AX310" s="13" t="s">
        <v>81</v>
      </c>
      <c r="AY310" s="153" t="s">
        <v>147</v>
      </c>
    </row>
    <row r="311" spans="2:65" s="1" customFormat="1" ht="24.2" customHeight="1">
      <c r="B311" s="31"/>
      <c r="C311" s="165" t="s">
        <v>381</v>
      </c>
      <c r="D311" s="165" t="s">
        <v>223</v>
      </c>
      <c r="E311" s="166" t="s">
        <v>1018</v>
      </c>
      <c r="F311" s="167" t="s">
        <v>1019</v>
      </c>
      <c r="G311" s="168" t="s">
        <v>259</v>
      </c>
      <c r="H311" s="169">
        <v>1</v>
      </c>
      <c r="I311" s="170"/>
      <c r="J311" s="171">
        <f>ROUND(I311*H311,2)</f>
        <v>0</v>
      </c>
      <c r="K311" s="167" t="s">
        <v>1</v>
      </c>
      <c r="L311" s="172"/>
      <c r="M311" s="173" t="s">
        <v>1</v>
      </c>
      <c r="N311" s="174" t="s">
        <v>38</v>
      </c>
      <c r="P311" s="140">
        <f>O311*H311</f>
        <v>0</v>
      </c>
      <c r="Q311" s="140">
        <v>2.59</v>
      </c>
      <c r="R311" s="140">
        <f>Q311*H311</f>
        <v>2.59</v>
      </c>
      <c r="S311" s="140">
        <v>0</v>
      </c>
      <c r="T311" s="141">
        <f>S311*H311</f>
        <v>0</v>
      </c>
      <c r="AR311" s="142" t="s">
        <v>200</v>
      </c>
      <c r="AT311" s="142" t="s">
        <v>223</v>
      </c>
      <c r="AU311" s="142" t="s">
        <v>83</v>
      </c>
      <c r="AY311" s="16" t="s">
        <v>147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6" t="s">
        <v>81</v>
      </c>
      <c r="BK311" s="143">
        <f>ROUND(I311*H311,2)</f>
        <v>0</v>
      </c>
      <c r="BL311" s="16" t="s">
        <v>154</v>
      </c>
      <c r="BM311" s="142" t="s">
        <v>1020</v>
      </c>
    </row>
    <row r="312" spans="2:65" s="12" customFormat="1" ht="11.25">
      <c r="B312" s="144"/>
      <c r="D312" s="145" t="s">
        <v>156</v>
      </c>
      <c r="E312" s="146" t="s">
        <v>1</v>
      </c>
      <c r="F312" s="147" t="s">
        <v>1021</v>
      </c>
      <c r="H312" s="148">
        <v>1</v>
      </c>
      <c r="I312" s="149"/>
      <c r="L312" s="144"/>
      <c r="M312" s="150"/>
      <c r="T312" s="151"/>
      <c r="AT312" s="146" t="s">
        <v>156</v>
      </c>
      <c r="AU312" s="146" t="s">
        <v>83</v>
      </c>
      <c r="AV312" s="12" t="s">
        <v>83</v>
      </c>
      <c r="AW312" s="12" t="s">
        <v>30</v>
      </c>
      <c r="AX312" s="12" t="s">
        <v>73</v>
      </c>
      <c r="AY312" s="146" t="s">
        <v>147</v>
      </c>
    </row>
    <row r="313" spans="2:65" s="13" customFormat="1" ht="11.25">
      <c r="B313" s="152"/>
      <c r="D313" s="145" t="s">
        <v>156</v>
      </c>
      <c r="E313" s="153" t="s">
        <v>1</v>
      </c>
      <c r="F313" s="154" t="s">
        <v>166</v>
      </c>
      <c r="H313" s="155">
        <v>1</v>
      </c>
      <c r="I313" s="156"/>
      <c r="L313" s="152"/>
      <c r="M313" s="157"/>
      <c r="T313" s="158"/>
      <c r="AT313" s="153" t="s">
        <v>156</v>
      </c>
      <c r="AU313" s="153" t="s">
        <v>83</v>
      </c>
      <c r="AV313" s="13" t="s">
        <v>154</v>
      </c>
      <c r="AW313" s="13" t="s">
        <v>30</v>
      </c>
      <c r="AX313" s="13" t="s">
        <v>81</v>
      </c>
      <c r="AY313" s="153" t="s">
        <v>147</v>
      </c>
    </row>
    <row r="314" spans="2:65" s="1" customFormat="1" ht="24.2" customHeight="1">
      <c r="B314" s="31"/>
      <c r="C314" s="131" t="s">
        <v>386</v>
      </c>
      <c r="D314" s="131" t="s">
        <v>149</v>
      </c>
      <c r="E314" s="132" t="s">
        <v>1022</v>
      </c>
      <c r="F314" s="133" t="s">
        <v>1023</v>
      </c>
      <c r="G314" s="134" t="s">
        <v>259</v>
      </c>
      <c r="H314" s="135">
        <v>5</v>
      </c>
      <c r="I314" s="136"/>
      <c r="J314" s="137">
        <f>ROUND(I314*H314,2)</f>
        <v>0</v>
      </c>
      <c r="K314" s="133" t="s">
        <v>153</v>
      </c>
      <c r="L314" s="31"/>
      <c r="M314" s="138" t="s">
        <v>1</v>
      </c>
      <c r="N314" s="139" t="s">
        <v>38</v>
      </c>
      <c r="P314" s="140">
        <f>O314*H314</f>
        <v>0</v>
      </c>
      <c r="Q314" s="140">
        <v>9.8899999999999995E-3</v>
      </c>
      <c r="R314" s="140">
        <f>Q314*H314</f>
        <v>4.9449999999999994E-2</v>
      </c>
      <c r="S314" s="140">
        <v>0</v>
      </c>
      <c r="T314" s="141">
        <f>S314*H314</f>
        <v>0</v>
      </c>
      <c r="AR314" s="142" t="s">
        <v>154</v>
      </c>
      <c r="AT314" s="142" t="s">
        <v>149</v>
      </c>
      <c r="AU314" s="142" t="s">
        <v>83</v>
      </c>
      <c r="AY314" s="16" t="s">
        <v>147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6" t="s">
        <v>81</v>
      </c>
      <c r="BK314" s="143">
        <f>ROUND(I314*H314,2)</f>
        <v>0</v>
      </c>
      <c r="BL314" s="16" t="s">
        <v>154</v>
      </c>
      <c r="BM314" s="142" t="s">
        <v>1024</v>
      </c>
    </row>
    <row r="315" spans="2:65" s="1" customFormat="1" ht="16.5" customHeight="1">
      <c r="B315" s="31"/>
      <c r="C315" s="165" t="s">
        <v>390</v>
      </c>
      <c r="D315" s="165" t="s">
        <v>223</v>
      </c>
      <c r="E315" s="166" t="s">
        <v>1025</v>
      </c>
      <c r="F315" s="167" t="s">
        <v>1026</v>
      </c>
      <c r="G315" s="168" t="s">
        <v>259</v>
      </c>
      <c r="H315" s="169">
        <v>5</v>
      </c>
      <c r="I315" s="170"/>
      <c r="J315" s="171">
        <f>ROUND(I315*H315,2)</f>
        <v>0</v>
      </c>
      <c r="K315" s="167" t="s">
        <v>153</v>
      </c>
      <c r="L315" s="172"/>
      <c r="M315" s="173" t="s">
        <v>1</v>
      </c>
      <c r="N315" s="174" t="s">
        <v>38</v>
      </c>
      <c r="P315" s="140">
        <f>O315*H315</f>
        <v>0</v>
      </c>
      <c r="Q315" s="140">
        <v>0.26200000000000001</v>
      </c>
      <c r="R315" s="140">
        <f>Q315*H315</f>
        <v>1.31</v>
      </c>
      <c r="S315" s="140">
        <v>0</v>
      </c>
      <c r="T315" s="141">
        <f>S315*H315</f>
        <v>0</v>
      </c>
      <c r="AR315" s="142" t="s">
        <v>200</v>
      </c>
      <c r="AT315" s="142" t="s">
        <v>223</v>
      </c>
      <c r="AU315" s="142" t="s">
        <v>83</v>
      </c>
      <c r="AY315" s="16" t="s">
        <v>147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6" t="s">
        <v>81</v>
      </c>
      <c r="BK315" s="143">
        <f>ROUND(I315*H315,2)</f>
        <v>0</v>
      </c>
      <c r="BL315" s="16" t="s">
        <v>154</v>
      </c>
      <c r="BM315" s="142" t="s">
        <v>1027</v>
      </c>
    </row>
    <row r="316" spans="2:65" s="12" customFormat="1" ht="11.25">
      <c r="B316" s="144"/>
      <c r="D316" s="145" t="s">
        <v>156</v>
      </c>
      <c r="E316" s="146" t="s">
        <v>1</v>
      </c>
      <c r="F316" s="147" t="s">
        <v>1028</v>
      </c>
      <c r="H316" s="148">
        <v>5</v>
      </c>
      <c r="I316" s="149"/>
      <c r="L316" s="144"/>
      <c r="M316" s="150"/>
      <c r="T316" s="151"/>
      <c r="AT316" s="146" t="s">
        <v>156</v>
      </c>
      <c r="AU316" s="146" t="s">
        <v>83</v>
      </c>
      <c r="AV316" s="12" t="s">
        <v>83</v>
      </c>
      <c r="AW316" s="12" t="s">
        <v>30</v>
      </c>
      <c r="AX316" s="12" t="s">
        <v>73</v>
      </c>
      <c r="AY316" s="146" t="s">
        <v>147</v>
      </c>
    </row>
    <row r="317" spans="2:65" s="13" customFormat="1" ht="11.25">
      <c r="B317" s="152"/>
      <c r="D317" s="145" t="s">
        <v>156</v>
      </c>
      <c r="E317" s="153" t="s">
        <v>1</v>
      </c>
      <c r="F317" s="154" t="s">
        <v>166</v>
      </c>
      <c r="H317" s="155">
        <v>5</v>
      </c>
      <c r="I317" s="156"/>
      <c r="L317" s="152"/>
      <c r="M317" s="157"/>
      <c r="T317" s="158"/>
      <c r="AT317" s="153" t="s">
        <v>156</v>
      </c>
      <c r="AU317" s="153" t="s">
        <v>83</v>
      </c>
      <c r="AV317" s="13" t="s">
        <v>154</v>
      </c>
      <c r="AW317" s="13" t="s">
        <v>30</v>
      </c>
      <c r="AX317" s="13" t="s">
        <v>81</v>
      </c>
      <c r="AY317" s="153" t="s">
        <v>147</v>
      </c>
    </row>
    <row r="318" spans="2:65" s="1" customFormat="1" ht="24.2" customHeight="1">
      <c r="B318" s="31"/>
      <c r="C318" s="131" t="s">
        <v>395</v>
      </c>
      <c r="D318" s="131" t="s">
        <v>149</v>
      </c>
      <c r="E318" s="132" t="s">
        <v>1029</v>
      </c>
      <c r="F318" s="133" t="s">
        <v>1030</v>
      </c>
      <c r="G318" s="134" t="s">
        <v>259</v>
      </c>
      <c r="H318" s="135">
        <v>6</v>
      </c>
      <c r="I318" s="136"/>
      <c r="J318" s="137">
        <f>ROUND(I318*H318,2)</f>
        <v>0</v>
      </c>
      <c r="K318" s="133" t="s">
        <v>153</v>
      </c>
      <c r="L318" s="31"/>
      <c r="M318" s="138" t="s">
        <v>1</v>
      </c>
      <c r="N318" s="139" t="s">
        <v>38</v>
      </c>
      <c r="P318" s="140">
        <f>O318*H318</f>
        <v>0</v>
      </c>
      <c r="Q318" s="140">
        <v>9.8899999999999995E-3</v>
      </c>
      <c r="R318" s="140">
        <f>Q318*H318</f>
        <v>5.9339999999999997E-2</v>
      </c>
      <c r="S318" s="140">
        <v>0</v>
      </c>
      <c r="T318" s="141">
        <f>S318*H318</f>
        <v>0</v>
      </c>
      <c r="AR318" s="142" t="s">
        <v>154</v>
      </c>
      <c r="AT318" s="142" t="s">
        <v>149</v>
      </c>
      <c r="AU318" s="142" t="s">
        <v>83</v>
      </c>
      <c r="AY318" s="16" t="s">
        <v>147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6" t="s">
        <v>81</v>
      </c>
      <c r="BK318" s="143">
        <f>ROUND(I318*H318,2)</f>
        <v>0</v>
      </c>
      <c r="BL318" s="16" t="s">
        <v>154</v>
      </c>
      <c r="BM318" s="142" t="s">
        <v>1031</v>
      </c>
    </row>
    <row r="319" spans="2:65" s="1" customFormat="1" ht="16.5" customHeight="1">
      <c r="B319" s="31"/>
      <c r="C319" s="165" t="s">
        <v>399</v>
      </c>
      <c r="D319" s="165" t="s">
        <v>223</v>
      </c>
      <c r="E319" s="166" t="s">
        <v>1032</v>
      </c>
      <c r="F319" s="167" t="s">
        <v>1033</v>
      </c>
      <c r="G319" s="168" t="s">
        <v>259</v>
      </c>
      <c r="H319" s="169">
        <v>6</v>
      </c>
      <c r="I319" s="170"/>
      <c r="J319" s="171">
        <f>ROUND(I319*H319,2)</f>
        <v>0</v>
      </c>
      <c r="K319" s="167" t="s">
        <v>153</v>
      </c>
      <c r="L319" s="172"/>
      <c r="M319" s="173" t="s">
        <v>1</v>
      </c>
      <c r="N319" s="174" t="s">
        <v>38</v>
      </c>
      <c r="P319" s="140">
        <f>O319*H319</f>
        <v>0</v>
      </c>
      <c r="Q319" s="140">
        <v>0.52600000000000002</v>
      </c>
      <c r="R319" s="140">
        <f>Q319*H319</f>
        <v>3.1560000000000001</v>
      </c>
      <c r="S319" s="140">
        <v>0</v>
      </c>
      <c r="T319" s="141">
        <f>S319*H319</f>
        <v>0</v>
      </c>
      <c r="AR319" s="142" t="s">
        <v>200</v>
      </c>
      <c r="AT319" s="142" t="s">
        <v>223</v>
      </c>
      <c r="AU319" s="142" t="s">
        <v>83</v>
      </c>
      <c r="AY319" s="16" t="s">
        <v>147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6" t="s">
        <v>81</v>
      </c>
      <c r="BK319" s="143">
        <f>ROUND(I319*H319,2)</f>
        <v>0</v>
      </c>
      <c r="BL319" s="16" t="s">
        <v>154</v>
      </c>
      <c r="BM319" s="142" t="s">
        <v>1034</v>
      </c>
    </row>
    <row r="320" spans="2:65" s="12" customFormat="1" ht="11.25">
      <c r="B320" s="144"/>
      <c r="D320" s="145" t="s">
        <v>156</v>
      </c>
      <c r="E320" s="146" t="s">
        <v>1</v>
      </c>
      <c r="F320" s="147" t="s">
        <v>1035</v>
      </c>
      <c r="H320" s="148">
        <v>6</v>
      </c>
      <c r="I320" s="149"/>
      <c r="L320" s="144"/>
      <c r="M320" s="150"/>
      <c r="T320" s="151"/>
      <c r="AT320" s="146" t="s">
        <v>156</v>
      </c>
      <c r="AU320" s="146" t="s">
        <v>83</v>
      </c>
      <c r="AV320" s="12" t="s">
        <v>83</v>
      </c>
      <c r="AW320" s="12" t="s">
        <v>30</v>
      </c>
      <c r="AX320" s="12" t="s">
        <v>73</v>
      </c>
      <c r="AY320" s="146" t="s">
        <v>147</v>
      </c>
    </row>
    <row r="321" spans="2:65" s="13" customFormat="1" ht="11.25">
      <c r="B321" s="152"/>
      <c r="D321" s="145" t="s">
        <v>156</v>
      </c>
      <c r="E321" s="153" t="s">
        <v>1</v>
      </c>
      <c r="F321" s="154" t="s">
        <v>166</v>
      </c>
      <c r="H321" s="155">
        <v>6</v>
      </c>
      <c r="I321" s="156"/>
      <c r="L321" s="152"/>
      <c r="M321" s="157"/>
      <c r="T321" s="158"/>
      <c r="AT321" s="153" t="s">
        <v>156</v>
      </c>
      <c r="AU321" s="153" t="s">
        <v>83</v>
      </c>
      <c r="AV321" s="13" t="s">
        <v>154</v>
      </c>
      <c r="AW321" s="13" t="s">
        <v>30</v>
      </c>
      <c r="AX321" s="13" t="s">
        <v>81</v>
      </c>
      <c r="AY321" s="153" t="s">
        <v>147</v>
      </c>
    </row>
    <row r="322" spans="2:65" s="1" customFormat="1" ht="24.2" customHeight="1">
      <c r="B322" s="31"/>
      <c r="C322" s="131" t="s">
        <v>403</v>
      </c>
      <c r="D322" s="131" t="s">
        <v>149</v>
      </c>
      <c r="E322" s="132" t="s">
        <v>1036</v>
      </c>
      <c r="F322" s="133" t="s">
        <v>1037</v>
      </c>
      <c r="G322" s="134" t="s">
        <v>259</v>
      </c>
      <c r="H322" s="135">
        <v>7</v>
      </c>
      <c r="I322" s="136"/>
      <c r="J322" s="137">
        <f>ROUND(I322*H322,2)</f>
        <v>0</v>
      </c>
      <c r="K322" s="133" t="s">
        <v>153</v>
      </c>
      <c r="L322" s="31"/>
      <c r="M322" s="138" t="s">
        <v>1</v>
      </c>
      <c r="N322" s="139" t="s">
        <v>38</v>
      </c>
      <c r="P322" s="140">
        <f>O322*H322</f>
        <v>0</v>
      </c>
      <c r="Q322" s="140">
        <v>9.8899999999999995E-3</v>
      </c>
      <c r="R322" s="140">
        <f>Q322*H322</f>
        <v>6.923E-2</v>
      </c>
      <c r="S322" s="140">
        <v>0</v>
      </c>
      <c r="T322" s="141">
        <f>S322*H322</f>
        <v>0</v>
      </c>
      <c r="AR322" s="142" t="s">
        <v>154</v>
      </c>
      <c r="AT322" s="142" t="s">
        <v>149</v>
      </c>
      <c r="AU322" s="142" t="s">
        <v>83</v>
      </c>
      <c r="AY322" s="16" t="s">
        <v>147</v>
      </c>
      <c r="BE322" s="143">
        <f>IF(N322="základní",J322,0)</f>
        <v>0</v>
      </c>
      <c r="BF322" s="143">
        <f>IF(N322="snížená",J322,0)</f>
        <v>0</v>
      </c>
      <c r="BG322" s="143">
        <f>IF(N322="zákl. přenesená",J322,0)</f>
        <v>0</v>
      </c>
      <c r="BH322" s="143">
        <f>IF(N322="sníž. přenesená",J322,0)</f>
        <v>0</v>
      </c>
      <c r="BI322" s="143">
        <f>IF(N322="nulová",J322,0)</f>
        <v>0</v>
      </c>
      <c r="BJ322" s="16" t="s">
        <v>81</v>
      </c>
      <c r="BK322" s="143">
        <f>ROUND(I322*H322,2)</f>
        <v>0</v>
      </c>
      <c r="BL322" s="16" t="s">
        <v>154</v>
      </c>
      <c r="BM322" s="142" t="s">
        <v>1038</v>
      </c>
    </row>
    <row r="323" spans="2:65" s="1" customFormat="1" ht="21.75" customHeight="1">
      <c r="B323" s="31"/>
      <c r="C323" s="165" t="s">
        <v>408</v>
      </c>
      <c r="D323" s="165" t="s">
        <v>223</v>
      </c>
      <c r="E323" s="166" t="s">
        <v>1039</v>
      </c>
      <c r="F323" s="167" t="s">
        <v>1040</v>
      </c>
      <c r="G323" s="168" t="s">
        <v>259</v>
      </c>
      <c r="H323" s="169">
        <v>7</v>
      </c>
      <c r="I323" s="170"/>
      <c r="J323" s="171">
        <f>ROUND(I323*H323,2)</f>
        <v>0</v>
      </c>
      <c r="K323" s="167" t="s">
        <v>153</v>
      </c>
      <c r="L323" s="172"/>
      <c r="M323" s="173" t="s">
        <v>1</v>
      </c>
      <c r="N323" s="174" t="s">
        <v>38</v>
      </c>
      <c r="P323" s="140">
        <f>O323*H323</f>
        <v>0</v>
      </c>
      <c r="Q323" s="140">
        <v>1.0129999999999999</v>
      </c>
      <c r="R323" s="140">
        <f>Q323*H323</f>
        <v>7.0909999999999993</v>
      </c>
      <c r="S323" s="140">
        <v>0</v>
      </c>
      <c r="T323" s="141">
        <f>S323*H323</f>
        <v>0</v>
      </c>
      <c r="AR323" s="142" t="s">
        <v>200</v>
      </c>
      <c r="AT323" s="142" t="s">
        <v>223</v>
      </c>
      <c r="AU323" s="142" t="s">
        <v>83</v>
      </c>
      <c r="AY323" s="16" t="s">
        <v>147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6" t="s">
        <v>81</v>
      </c>
      <c r="BK323" s="143">
        <f>ROUND(I323*H323,2)</f>
        <v>0</v>
      </c>
      <c r="BL323" s="16" t="s">
        <v>154</v>
      </c>
      <c r="BM323" s="142" t="s">
        <v>1041</v>
      </c>
    </row>
    <row r="324" spans="2:65" s="12" customFormat="1" ht="11.25">
      <c r="B324" s="144"/>
      <c r="D324" s="145" t="s">
        <v>156</v>
      </c>
      <c r="E324" s="146" t="s">
        <v>1</v>
      </c>
      <c r="F324" s="147" t="s">
        <v>1042</v>
      </c>
      <c r="H324" s="148">
        <v>7</v>
      </c>
      <c r="I324" s="149"/>
      <c r="L324" s="144"/>
      <c r="M324" s="150"/>
      <c r="T324" s="151"/>
      <c r="AT324" s="146" t="s">
        <v>156</v>
      </c>
      <c r="AU324" s="146" t="s">
        <v>83</v>
      </c>
      <c r="AV324" s="12" t="s">
        <v>83</v>
      </c>
      <c r="AW324" s="12" t="s">
        <v>30</v>
      </c>
      <c r="AX324" s="12" t="s">
        <v>73</v>
      </c>
      <c r="AY324" s="146" t="s">
        <v>147</v>
      </c>
    </row>
    <row r="325" spans="2:65" s="13" customFormat="1" ht="11.25">
      <c r="B325" s="152"/>
      <c r="D325" s="145" t="s">
        <v>156</v>
      </c>
      <c r="E325" s="153" t="s">
        <v>1</v>
      </c>
      <c r="F325" s="154" t="s">
        <v>166</v>
      </c>
      <c r="H325" s="155">
        <v>7</v>
      </c>
      <c r="I325" s="156"/>
      <c r="L325" s="152"/>
      <c r="M325" s="157"/>
      <c r="T325" s="158"/>
      <c r="AT325" s="153" t="s">
        <v>156</v>
      </c>
      <c r="AU325" s="153" t="s">
        <v>83</v>
      </c>
      <c r="AV325" s="13" t="s">
        <v>154</v>
      </c>
      <c r="AW325" s="13" t="s">
        <v>30</v>
      </c>
      <c r="AX325" s="13" t="s">
        <v>81</v>
      </c>
      <c r="AY325" s="153" t="s">
        <v>147</v>
      </c>
    </row>
    <row r="326" spans="2:65" s="1" customFormat="1" ht="24.2" customHeight="1">
      <c r="B326" s="31"/>
      <c r="C326" s="165" t="s">
        <v>413</v>
      </c>
      <c r="D326" s="165" t="s">
        <v>223</v>
      </c>
      <c r="E326" s="166" t="s">
        <v>1043</v>
      </c>
      <c r="F326" s="167" t="s">
        <v>1044</v>
      </c>
      <c r="G326" s="168" t="s">
        <v>259</v>
      </c>
      <c r="H326" s="169">
        <v>30</v>
      </c>
      <c r="I326" s="170"/>
      <c r="J326" s="171">
        <f>ROUND(I326*H326,2)</f>
        <v>0</v>
      </c>
      <c r="K326" s="167" t="s">
        <v>153</v>
      </c>
      <c r="L326" s="172"/>
      <c r="M326" s="173" t="s">
        <v>1</v>
      </c>
      <c r="N326" s="174" t="s">
        <v>38</v>
      </c>
      <c r="P326" s="140">
        <f>O326*H326</f>
        <v>0</v>
      </c>
      <c r="Q326" s="140">
        <v>2E-3</v>
      </c>
      <c r="R326" s="140">
        <f>Q326*H326</f>
        <v>0.06</v>
      </c>
      <c r="S326" s="140">
        <v>0</v>
      </c>
      <c r="T326" s="141">
        <f>S326*H326</f>
        <v>0</v>
      </c>
      <c r="AR326" s="142" t="s">
        <v>200</v>
      </c>
      <c r="AT326" s="142" t="s">
        <v>223</v>
      </c>
      <c r="AU326" s="142" t="s">
        <v>83</v>
      </c>
      <c r="AY326" s="16" t="s">
        <v>147</v>
      </c>
      <c r="BE326" s="143">
        <f>IF(N326="základní",J326,0)</f>
        <v>0</v>
      </c>
      <c r="BF326" s="143">
        <f>IF(N326="snížená",J326,0)</f>
        <v>0</v>
      </c>
      <c r="BG326" s="143">
        <f>IF(N326="zákl. přenesená",J326,0)</f>
        <v>0</v>
      </c>
      <c r="BH326" s="143">
        <f>IF(N326="sníž. přenesená",J326,0)</f>
        <v>0</v>
      </c>
      <c r="BI326" s="143">
        <f>IF(N326="nulová",J326,0)</f>
        <v>0</v>
      </c>
      <c r="BJ326" s="16" t="s">
        <v>81</v>
      </c>
      <c r="BK326" s="143">
        <f>ROUND(I326*H326,2)</f>
        <v>0</v>
      </c>
      <c r="BL326" s="16" t="s">
        <v>154</v>
      </c>
      <c r="BM326" s="142" t="s">
        <v>1045</v>
      </c>
    </row>
    <row r="327" spans="2:65" s="12" customFormat="1" ht="11.25">
      <c r="B327" s="144"/>
      <c r="D327" s="145" t="s">
        <v>156</v>
      </c>
      <c r="E327" s="146" t="s">
        <v>1</v>
      </c>
      <c r="F327" s="147" t="s">
        <v>1046</v>
      </c>
      <c r="H327" s="148">
        <v>30</v>
      </c>
      <c r="I327" s="149"/>
      <c r="L327" s="144"/>
      <c r="M327" s="150"/>
      <c r="T327" s="151"/>
      <c r="AT327" s="146" t="s">
        <v>156</v>
      </c>
      <c r="AU327" s="146" t="s">
        <v>83</v>
      </c>
      <c r="AV327" s="12" t="s">
        <v>83</v>
      </c>
      <c r="AW327" s="12" t="s">
        <v>30</v>
      </c>
      <c r="AX327" s="12" t="s">
        <v>73</v>
      </c>
      <c r="AY327" s="146" t="s">
        <v>147</v>
      </c>
    </row>
    <row r="328" spans="2:65" s="13" customFormat="1" ht="11.25">
      <c r="B328" s="152"/>
      <c r="D328" s="145" t="s">
        <v>156</v>
      </c>
      <c r="E328" s="153" t="s">
        <v>1</v>
      </c>
      <c r="F328" s="154" t="s">
        <v>166</v>
      </c>
      <c r="H328" s="155">
        <v>30</v>
      </c>
      <c r="I328" s="156"/>
      <c r="L328" s="152"/>
      <c r="M328" s="157"/>
      <c r="T328" s="158"/>
      <c r="AT328" s="153" t="s">
        <v>156</v>
      </c>
      <c r="AU328" s="153" t="s">
        <v>83</v>
      </c>
      <c r="AV328" s="13" t="s">
        <v>154</v>
      </c>
      <c r="AW328" s="13" t="s">
        <v>30</v>
      </c>
      <c r="AX328" s="13" t="s">
        <v>81</v>
      </c>
      <c r="AY328" s="153" t="s">
        <v>147</v>
      </c>
    </row>
    <row r="329" spans="2:65" s="1" customFormat="1" ht="24.2" customHeight="1">
      <c r="B329" s="31"/>
      <c r="C329" s="131" t="s">
        <v>417</v>
      </c>
      <c r="D329" s="131" t="s">
        <v>149</v>
      </c>
      <c r="E329" s="132" t="s">
        <v>1047</v>
      </c>
      <c r="F329" s="133" t="s">
        <v>1048</v>
      </c>
      <c r="G329" s="134" t="s">
        <v>259</v>
      </c>
      <c r="H329" s="135">
        <v>12</v>
      </c>
      <c r="I329" s="136"/>
      <c r="J329" s="137">
        <f>ROUND(I329*H329,2)</f>
        <v>0</v>
      </c>
      <c r="K329" s="133" t="s">
        <v>153</v>
      </c>
      <c r="L329" s="31"/>
      <c r="M329" s="138" t="s">
        <v>1</v>
      </c>
      <c r="N329" s="139" t="s">
        <v>38</v>
      </c>
      <c r="P329" s="140">
        <f>O329*H329</f>
        <v>0</v>
      </c>
      <c r="Q329" s="140">
        <v>1.218E-2</v>
      </c>
      <c r="R329" s="140">
        <f>Q329*H329</f>
        <v>0.14616000000000001</v>
      </c>
      <c r="S329" s="140">
        <v>0</v>
      </c>
      <c r="T329" s="141">
        <f>S329*H329</f>
        <v>0</v>
      </c>
      <c r="AR329" s="142" t="s">
        <v>154</v>
      </c>
      <c r="AT329" s="142" t="s">
        <v>149</v>
      </c>
      <c r="AU329" s="142" t="s">
        <v>83</v>
      </c>
      <c r="AY329" s="16" t="s">
        <v>147</v>
      </c>
      <c r="BE329" s="143">
        <f>IF(N329="základní",J329,0)</f>
        <v>0</v>
      </c>
      <c r="BF329" s="143">
        <f>IF(N329="snížená",J329,0)</f>
        <v>0</v>
      </c>
      <c r="BG329" s="143">
        <f>IF(N329="zákl. přenesená",J329,0)</f>
        <v>0</v>
      </c>
      <c r="BH329" s="143">
        <f>IF(N329="sníž. přenesená",J329,0)</f>
        <v>0</v>
      </c>
      <c r="BI329" s="143">
        <f>IF(N329="nulová",J329,0)</f>
        <v>0</v>
      </c>
      <c r="BJ329" s="16" t="s">
        <v>81</v>
      </c>
      <c r="BK329" s="143">
        <f>ROUND(I329*H329,2)</f>
        <v>0</v>
      </c>
      <c r="BL329" s="16" t="s">
        <v>154</v>
      </c>
      <c r="BM329" s="142" t="s">
        <v>1049</v>
      </c>
    </row>
    <row r="330" spans="2:65" s="1" customFormat="1" ht="24.2" customHeight="1">
      <c r="B330" s="31"/>
      <c r="C330" s="165" t="s">
        <v>422</v>
      </c>
      <c r="D330" s="165" t="s">
        <v>223</v>
      </c>
      <c r="E330" s="166" t="s">
        <v>1050</v>
      </c>
      <c r="F330" s="167" t="s">
        <v>1051</v>
      </c>
      <c r="G330" s="168" t="s">
        <v>259</v>
      </c>
      <c r="H330" s="169">
        <v>12</v>
      </c>
      <c r="I330" s="170"/>
      <c r="J330" s="171">
        <f>ROUND(I330*H330,2)</f>
        <v>0</v>
      </c>
      <c r="K330" s="167" t="s">
        <v>153</v>
      </c>
      <c r="L330" s="172"/>
      <c r="M330" s="173" t="s">
        <v>1</v>
      </c>
      <c r="N330" s="174" t="s">
        <v>38</v>
      </c>
      <c r="P330" s="140">
        <f>O330*H330</f>
        <v>0</v>
      </c>
      <c r="Q330" s="140">
        <v>0.58499999999999996</v>
      </c>
      <c r="R330" s="140">
        <f>Q330*H330</f>
        <v>7.02</v>
      </c>
      <c r="S330" s="140">
        <v>0</v>
      </c>
      <c r="T330" s="141">
        <f>S330*H330</f>
        <v>0</v>
      </c>
      <c r="AR330" s="142" t="s">
        <v>200</v>
      </c>
      <c r="AT330" s="142" t="s">
        <v>223</v>
      </c>
      <c r="AU330" s="142" t="s">
        <v>83</v>
      </c>
      <c r="AY330" s="16" t="s">
        <v>147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6" t="s">
        <v>81</v>
      </c>
      <c r="BK330" s="143">
        <f>ROUND(I330*H330,2)</f>
        <v>0</v>
      </c>
      <c r="BL330" s="16" t="s">
        <v>154</v>
      </c>
      <c r="BM330" s="142" t="s">
        <v>1052</v>
      </c>
    </row>
    <row r="331" spans="2:65" s="12" customFormat="1" ht="11.25">
      <c r="B331" s="144"/>
      <c r="D331" s="145" t="s">
        <v>156</v>
      </c>
      <c r="E331" s="146" t="s">
        <v>1</v>
      </c>
      <c r="F331" s="147" t="s">
        <v>1053</v>
      </c>
      <c r="H331" s="148">
        <v>12</v>
      </c>
      <c r="I331" s="149"/>
      <c r="L331" s="144"/>
      <c r="M331" s="150"/>
      <c r="T331" s="151"/>
      <c r="AT331" s="146" t="s">
        <v>156</v>
      </c>
      <c r="AU331" s="146" t="s">
        <v>83</v>
      </c>
      <c r="AV331" s="12" t="s">
        <v>83</v>
      </c>
      <c r="AW331" s="12" t="s">
        <v>30</v>
      </c>
      <c r="AX331" s="12" t="s">
        <v>73</v>
      </c>
      <c r="AY331" s="146" t="s">
        <v>147</v>
      </c>
    </row>
    <row r="332" spans="2:65" s="13" customFormat="1" ht="11.25">
      <c r="B332" s="152"/>
      <c r="D332" s="145" t="s">
        <v>156</v>
      </c>
      <c r="E332" s="153" t="s">
        <v>1</v>
      </c>
      <c r="F332" s="154" t="s">
        <v>166</v>
      </c>
      <c r="H332" s="155">
        <v>12</v>
      </c>
      <c r="I332" s="156"/>
      <c r="L332" s="152"/>
      <c r="M332" s="157"/>
      <c r="T332" s="158"/>
      <c r="AT332" s="153" t="s">
        <v>156</v>
      </c>
      <c r="AU332" s="153" t="s">
        <v>83</v>
      </c>
      <c r="AV332" s="13" t="s">
        <v>154</v>
      </c>
      <c r="AW332" s="13" t="s">
        <v>30</v>
      </c>
      <c r="AX332" s="13" t="s">
        <v>81</v>
      </c>
      <c r="AY332" s="153" t="s">
        <v>147</v>
      </c>
    </row>
    <row r="333" spans="2:65" s="1" customFormat="1" ht="37.9" customHeight="1">
      <c r="B333" s="31"/>
      <c r="C333" s="131" t="s">
        <v>426</v>
      </c>
      <c r="D333" s="131" t="s">
        <v>149</v>
      </c>
      <c r="E333" s="132" t="s">
        <v>1054</v>
      </c>
      <c r="F333" s="133" t="s">
        <v>1055</v>
      </c>
      <c r="G333" s="134" t="s">
        <v>259</v>
      </c>
      <c r="H333" s="135">
        <v>12</v>
      </c>
      <c r="I333" s="136"/>
      <c r="J333" s="137">
        <f>ROUND(I333*H333,2)</f>
        <v>0</v>
      </c>
      <c r="K333" s="133" t="s">
        <v>153</v>
      </c>
      <c r="L333" s="31"/>
      <c r="M333" s="138" t="s">
        <v>1</v>
      </c>
      <c r="N333" s="139" t="s">
        <v>38</v>
      </c>
      <c r="P333" s="140">
        <f>O333*H333</f>
        <v>0</v>
      </c>
      <c r="Q333" s="140">
        <v>0.09</v>
      </c>
      <c r="R333" s="140">
        <f>Q333*H333</f>
        <v>1.08</v>
      </c>
      <c r="S333" s="140">
        <v>0</v>
      </c>
      <c r="T333" s="141">
        <f>S333*H333</f>
        <v>0</v>
      </c>
      <c r="AR333" s="142" t="s">
        <v>154</v>
      </c>
      <c r="AT333" s="142" t="s">
        <v>149</v>
      </c>
      <c r="AU333" s="142" t="s">
        <v>83</v>
      </c>
      <c r="AY333" s="16" t="s">
        <v>147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6" t="s">
        <v>81</v>
      </c>
      <c r="BK333" s="143">
        <f>ROUND(I333*H333,2)</f>
        <v>0</v>
      </c>
      <c r="BL333" s="16" t="s">
        <v>154</v>
      </c>
      <c r="BM333" s="142" t="s">
        <v>1056</v>
      </c>
    </row>
    <row r="334" spans="2:65" s="1" customFormat="1" ht="24.2" customHeight="1">
      <c r="B334" s="31"/>
      <c r="C334" s="165" t="s">
        <v>431</v>
      </c>
      <c r="D334" s="165" t="s">
        <v>223</v>
      </c>
      <c r="E334" s="166" t="s">
        <v>1057</v>
      </c>
      <c r="F334" s="167" t="s">
        <v>1058</v>
      </c>
      <c r="G334" s="168" t="s">
        <v>259</v>
      </c>
      <c r="H334" s="169">
        <v>12</v>
      </c>
      <c r="I334" s="170"/>
      <c r="J334" s="171">
        <f>ROUND(I334*H334,2)</f>
        <v>0</v>
      </c>
      <c r="K334" s="167" t="s">
        <v>1</v>
      </c>
      <c r="L334" s="172"/>
      <c r="M334" s="173" t="s">
        <v>1</v>
      </c>
      <c r="N334" s="174" t="s">
        <v>38</v>
      </c>
      <c r="P334" s="140">
        <f>O334*H334</f>
        <v>0</v>
      </c>
      <c r="Q334" s="140">
        <v>5.4600000000000003E-2</v>
      </c>
      <c r="R334" s="140">
        <f>Q334*H334</f>
        <v>0.6552</v>
      </c>
      <c r="S334" s="140">
        <v>0</v>
      </c>
      <c r="T334" s="141">
        <f>S334*H334</f>
        <v>0</v>
      </c>
      <c r="AR334" s="142" t="s">
        <v>200</v>
      </c>
      <c r="AT334" s="142" t="s">
        <v>223</v>
      </c>
      <c r="AU334" s="142" t="s">
        <v>83</v>
      </c>
      <c r="AY334" s="16" t="s">
        <v>147</v>
      </c>
      <c r="BE334" s="143">
        <f>IF(N334="základní",J334,0)</f>
        <v>0</v>
      </c>
      <c r="BF334" s="143">
        <f>IF(N334="snížená",J334,0)</f>
        <v>0</v>
      </c>
      <c r="BG334" s="143">
        <f>IF(N334="zákl. přenesená",J334,0)</f>
        <v>0</v>
      </c>
      <c r="BH334" s="143">
        <f>IF(N334="sníž. přenesená",J334,0)</f>
        <v>0</v>
      </c>
      <c r="BI334" s="143">
        <f>IF(N334="nulová",J334,0)</f>
        <v>0</v>
      </c>
      <c r="BJ334" s="16" t="s">
        <v>81</v>
      </c>
      <c r="BK334" s="143">
        <f>ROUND(I334*H334,2)</f>
        <v>0</v>
      </c>
      <c r="BL334" s="16" t="s">
        <v>154</v>
      </c>
      <c r="BM334" s="142" t="s">
        <v>1059</v>
      </c>
    </row>
    <row r="335" spans="2:65" s="12" customFormat="1" ht="11.25">
      <c r="B335" s="144"/>
      <c r="D335" s="145" t="s">
        <v>156</v>
      </c>
      <c r="E335" s="146" t="s">
        <v>1</v>
      </c>
      <c r="F335" s="147" t="s">
        <v>1060</v>
      </c>
      <c r="H335" s="148">
        <v>12</v>
      </c>
      <c r="I335" s="149"/>
      <c r="L335" s="144"/>
      <c r="M335" s="150"/>
      <c r="T335" s="151"/>
      <c r="AT335" s="146" t="s">
        <v>156</v>
      </c>
      <c r="AU335" s="146" t="s">
        <v>83</v>
      </c>
      <c r="AV335" s="12" t="s">
        <v>83</v>
      </c>
      <c r="AW335" s="12" t="s">
        <v>30</v>
      </c>
      <c r="AX335" s="12" t="s">
        <v>73</v>
      </c>
      <c r="AY335" s="146" t="s">
        <v>147</v>
      </c>
    </row>
    <row r="336" spans="2:65" s="13" customFormat="1" ht="11.25">
      <c r="B336" s="152"/>
      <c r="D336" s="145" t="s">
        <v>156</v>
      </c>
      <c r="E336" s="153" t="s">
        <v>1</v>
      </c>
      <c r="F336" s="154" t="s">
        <v>166</v>
      </c>
      <c r="H336" s="155">
        <v>12</v>
      </c>
      <c r="I336" s="156"/>
      <c r="L336" s="152"/>
      <c r="M336" s="157"/>
      <c r="T336" s="158"/>
      <c r="AT336" s="153" t="s">
        <v>156</v>
      </c>
      <c r="AU336" s="153" t="s">
        <v>83</v>
      </c>
      <c r="AV336" s="13" t="s">
        <v>154</v>
      </c>
      <c r="AW336" s="13" t="s">
        <v>30</v>
      </c>
      <c r="AX336" s="13" t="s">
        <v>81</v>
      </c>
      <c r="AY336" s="153" t="s">
        <v>147</v>
      </c>
    </row>
    <row r="337" spans="2:65" s="1" customFormat="1" ht="24.2" customHeight="1">
      <c r="B337" s="31"/>
      <c r="C337" s="131" t="s">
        <v>436</v>
      </c>
      <c r="D337" s="131" t="s">
        <v>149</v>
      </c>
      <c r="E337" s="132" t="s">
        <v>1061</v>
      </c>
      <c r="F337" s="133" t="s">
        <v>1062</v>
      </c>
      <c r="G337" s="134" t="s">
        <v>259</v>
      </c>
      <c r="H337" s="135">
        <v>3</v>
      </c>
      <c r="I337" s="136"/>
      <c r="J337" s="137">
        <f>ROUND(I337*H337,2)</f>
        <v>0</v>
      </c>
      <c r="K337" s="133" t="s">
        <v>153</v>
      </c>
      <c r="L337" s="31"/>
      <c r="M337" s="138" t="s">
        <v>1</v>
      </c>
      <c r="N337" s="139" t="s">
        <v>38</v>
      </c>
      <c r="P337" s="140">
        <f>O337*H337</f>
        <v>0</v>
      </c>
      <c r="Q337" s="140">
        <v>1.3699999999999999E-3</v>
      </c>
      <c r="R337" s="140">
        <f>Q337*H337</f>
        <v>4.1099999999999999E-3</v>
      </c>
      <c r="S337" s="140">
        <v>0</v>
      </c>
      <c r="T337" s="141">
        <f>S337*H337</f>
        <v>0</v>
      </c>
      <c r="AR337" s="142" t="s">
        <v>154</v>
      </c>
      <c r="AT337" s="142" t="s">
        <v>149</v>
      </c>
      <c r="AU337" s="142" t="s">
        <v>83</v>
      </c>
      <c r="AY337" s="16" t="s">
        <v>147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6" t="s">
        <v>81</v>
      </c>
      <c r="BK337" s="143">
        <f>ROUND(I337*H337,2)</f>
        <v>0</v>
      </c>
      <c r="BL337" s="16" t="s">
        <v>154</v>
      </c>
      <c r="BM337" s="142" t="s">
        <v>1063</v>
      </c>
    </row>
    <row r="338" spans="2:65" s="1" customFormat="1" ht="24.2" customHeight="1">
      <c r="B338" s="31"/>
      <c r="C338" s="131" t="s">
        <v>441</v>
      </c>
      <c r="D338" s="131" t="s">
        <v>149</v>
      </c>
      <c r="E338" s="132" t="s">
        <v>489</v>
      </c>
      <c r="F338" s="133" t="s">
        <v>490</v>
      </c>
      <c r="G338" s="134" t="s">
        <v>152</v>
      </c>
      <c r="H338" s="135">
        <v>211</v>
      </c>
      <c r="I338" s="136"/>
      <c r="J338" s="137">
        <f>ROUND(I338*H338,2)</f>
        <v>0</v>
      </c>
      <c r="K338" s="133" t="s">
        <v>153</v>
      </c>
      <c r="L338" s="31"/>
      <c r="M338" s="138" t="s">
        <v>1</v>
      </c>
      <c r="N338" s="139" t="s">
        <v>38</v>
      </c>
      <c r="P338" s="140">
        <f>O338*H338</f>
        <v>0</v>
      </c>
      <c r="Q338" s="140">
        <v>6.9999999999999994E-5</v>
      </c>
      <c r="R338" s="140">
        <f>Q338*H338</f>
        <v>1.4769999999999998E-2</v>
      </c>
      <c r="S338" s="140">
        <v>0</v>
      </c>
      <c r="T338" s="141">
        <f>S338*H338</f>
        <v>0</v>
      </c>
      <c r="AR338" s="142" t="s">
        <v>154</v>
      </c>
      <c r="AT338" s="142" t="s">
        <v>149</v>
      </c>
      <c r="AU338" s="142" t="s">
        <v>83</v>
      </c>
      <c r="AY338" s="16" t="s">
        <v>147</v>
      </c>
      <c r="BE338" s="143">
        <f>IF(N338="základní",J338,0)</f>
        <v>0</v>
      </c>
      <c r="BF338" s="143">
        <f>IF(N338="snížená",J338,0)</f>
        <v>0</v>
      </c>
      <c r="BG338" s="143">
        <f>IF(N338="zákl. přenesená",J338,0)</f>
        <v>0</v>
      </c>
      <c r="BH338" s="143">
        <f>IF(N338="sníž. přenesená",J338,0)</f>
        <v>0</v>
      </c>
      <c r="BI338" s="143">
        <f>IF(N338="nulová",J338,0)</f>
        <v>0</v>
      </c>
      <c r="BJ338" s="16" t="s">
        <v>81</v>
      </c>
      <c r="BK338" s="143">
        <f>ROUND(I338*H338,2)</f>
        <v>0</v>
      </c>
      <c r="BL338" s="16" t="s">
        <v>154</v>
      </c>
      <c r="BM338" s="142" t="s">
        <v>1064</v>
      </c>
    </row>
    <row r="339" spans="2:65" s="12" customFormat="1" ht="11.25">
      <c r="B339" s="144"/>
      <c r="D339" s="145" t="s">
        <v>156</v>
      </c>
      <c r="E339" s="146" t="s">
        <v>1</v>
      </c>
      <c r="F339" s="147" t="s">
        <v>1065</v>
      </c>
      <c r="H339" s="148">
        <v>211</v>
      </c>
      <c r="I339" s="149"/>
      <c r="L339" s="144"/>
      <c r="M339" s="150"/>
      <c r="T339" s="151"/>
      <c r="AT339" s="146" t="s">
        <v>156</v>
      </c>
      <c r="AU339" s="146" t="s">
        <v>83</v>
      </c>
      <c r="AV339" s="12" t="s">
        <v>83</v>
      </c>
      <c r="AW339" s="12" t="s">
        <v>30</v>
      </c>
      <c r="AX339" s="12" t="s">
        <v>73</v>
      </c>
      <c r="AY339" s="146" t="s">
        <v>147</v>
      </c>
    </row>
    <row r="340" spans="2:65" s="13" customFormat="1" ht="11.25">
      <c r="B340" s="152"/>
      <c r="D340" s="145" t="s">
        <v>156</v>
      </c>
      <c r="E340" s="153" t="s">
        <v>1</v>
      </c>
      <c r="F340" s="154" t="s">
        <v>166</v>
      </c>
      <c r="H340" s="155">
        <v>211</v>
      </c>
      <c r="I340" s="156"/>
      <c r="L340" s="152"/>
      <c r="M340" s="157"/>
      <c r="T340" s="158"/>
      <c r="AT340" s="153" t="s">
        <v>156</v>
      </c>
      <c r="AU340" s="153" t="s">
        <v>83</v>
      </c>
      <c r="AV340" s="13" t="s">
        <v>154</v>
      </c>
      <c r="AW340" s="13" t="s">
        <v>30</v>
      </c>
      <c r="AX340" s="13" t="s">
        <v>81</v>
      </c>
      <c r="AY340" s="153" t="s">
        <v>147</v>
      </c>
    </row>
    <row r="341" spans="2:65" s="1" customFormat="1" ht="24.2" customHeight="1">
      <c r="B341" s="31"/>
      <c r="C341" s="131" t="s">
        <v>445</v>
      </c>
      <c r="D341" s="131" t="s">
        <v>149</v>
      </c>
      <c r="E341" s="132" t="s">
        <v>1066</v>
      </c>
      <c r="F341" s="133" t="s">
        <v>1067</v>
      </c>
      <c r="G341" s="134" t="s">
        <v>170</v>
      </c>
      <c r="H341" s="135">
        <v>2.8980000000000001</v>
      </c>
      <c r="I341" s="136"/>
      <c r="J341" s="137">
        <f>ROUND(I341*H341,2)</f>
        <v>0</v>
      </c>
      <c r="K341" s="133" t="s">
        <v>153</v>
      </c>
      <c r="L341" s="31"/>
      <c r="M341" s="138" t="s">
        <v>1</v>
      </c>
      <c r="N341" s="139" t="s">
        <v>38</v>
      </c>
      <c r="P341" s="140">
        <f>O341*H341</f>
        <v>0</v>
      </c>
      <c r="Q341" s="140">
        <v>1.5298499999999999</v>
      </c>
      <c r="R341" s="140">
        <f>Q341*H341</f>
        <v>4.4335053000000002</v>
      </c>
      <c r="S341" s="140">
        <v>0</v>
      </c>
      <c r="T341" s="141">
        <f>S341*H341</f>
        <v>0</v>
      </c>
      <c r="AR341" s="142" t="s">
        <v>154</v>
      </c>
      <c r="AT341" s="142" t="s">
        <v>149</v>
      </c>
      <c r="AU341" s="142" t="s">
        <v>83</v>
      </c>
      <c r="AY341" s="16" t="s">
        <v>147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6" t="s">
        <v>81</v>
      </c>
      <c r="BK341" s="143">
        <f>ROUND(I341*H341,2)</f>
        <v>0</v>
      </c>
      <c r="BL341" s="16" t="s">
        <v>154</v>
      </c>
      <c r="BM341" s="142" t="s">
        <v>1068</v>
      </c>
    </row>
    <row r="342" spans="2:65" s="12" customFormat="1" ht="11.25">
      <c r="B342" s="144"/>
      <c r="D342" s="145" t="s">
        <v>156</v>
      </c>
      <c r="E342" s="146" t="s">
        <v>1</v>
      </c>
      <c r="F342" s="147" t="s">
        <v>1069</v>
      </c>
      <c r="H342" s="148">
        <v>2.8980000000000001</v>
      </c>
      <c r="I342" s="149"/>
      <c r="L342" s="144"/>
      <c r="M342" s="150"/>
      <c r="T342" s="151"/>
      <c r="AT342" s="146" t="s">
        <v>156</v>
      </c>
      <c r="AU342" s="146" t="s">
        <v>83</v>
      </c>
      <c r="AV342" s="12" t="s">
        <v>83</v>
      </c>
      <c r="AW342" s="12" t="s">
        <v>30</v>
      </c>
      <c r="AX342" s="12" t="s">
        <v>73</v>
      </c>
      <c r="AY342" s="146" t="s">
        <v>147</v>
      </c>
    </row>
    <row r="343" spans="2:65" s="13" customFormat="1" ht="11.25">
      <c r="B343" s="152"/>
      <c r="D343" s="145" t="s">
        <v>156</v>
      </c>
      <c r="E343" s="153" t="s">
        <v>1</v>
      </c>
      <c r="F343" s="154" t="s">
        <v>166</v>
      </c>
      <c r="H343" s="155">
        <v>2.8980000000000001</v>
      </c>
      <c r="I343" s="156"/>
      <c r="L343" s="152"/>
      <c r="M343" s="157"/>
      <c r="T343" s="158"/>
      <c r="AT343" s="153" t="s">
        <v>156</v>
      </c>
      <c r="AU343" s="153" t="s">
        <v>83</v>
      </c>
      <c r="AV343" s="13" t="s">
        <v>154</v>
      </c>
      <c r="AW343" s="13" t="s">
        <v>30</v>
      </c>
      <c r="AX343" s="13" t="s">
        <v>81</v>
      </c>
      <c r="AY343" s="153" t="s">
        <v>147</v>
      </c>
    </row>
    <row r="344" spans="2:65" s="11" customFormat="1" ht="22.9" customHeight="1">
      <c r="B344" s="119"/>
      <c r="D344" s="120" t="s">
        <v>72</v>
      </c>
      <c r="E344" s="129" t="s">
        <v>509</v>
      </c>
      <c r="F344" s="129" t="s">
        <v>510</v>
      </c>
      <c r="I344" s="122"/>
      <c r="J344" s="130">
        <f>BK344</f>
        <v>0</v>
      </c>
      <c r="L344" s="119"/>
      <c r="M344" s="124"/>
      <c r="P344" s="125">
        <f>SUM(P345:P353)</f>
        <v>0</v>
      </c>
      <c r="R344" s="125">
        <f>SUM(R345:R353)</f>
        <v>0</v>
      </c>
      <c r="T344" s="126">
        <f>SUM(T345:T353)</f>
        <v>0</v>
      </c>
      <c r="AR344" s="120" t="s">
        <v>81</v>
      </c>
      <c r="AT344" s="127" t="s">
        <v>72</v>
      </c>
      <c r="AU344" s="127" t="s">
        <v>81</v>
      </c>
      <c r="AY344" s="120" t="s">
        <v>147</v>
      </c>
      <c r="BK344" s="128">
        <f>SUM(BK345:BK353)</f>
        <v>0</v>
      </c>
    </row>
    <row r="345" spans="2:65" s="1" customFormat="1" ht="21.75" customHeight="1">
      <c r="B345" s="31"/>
      <c r="C345" s="131" t="s">
        <v>449</v>
      </c>
      <c r="D345" s="131" t="s">
        <v>149</v>
      </c>
      <c r="E345" s="132" t="s">
        <v>512</v>
      </c>
      <c r="F345" s="133" t="s">
        <v>513</v>
      </c>
      <c r="G345" s="134" t="s">
        <v>212</v>
      </c>
      <c r="H345" s="135">
        <v>88.352999999999994</v>
      </c>
      <c r="I345" s="136"/>
      <c r="J345" s="137">
        <f>ROUND(I345*H345,2)</f>
        <v>0</v>
      </c>
      <c r="K345" s="133" t="s">
        <v>153</v>
      </c>
      <c r="L345" s="31"/>
      <c r="M345" s="138" t="s">
        <v>1</v>
      </c>
      <c r="N345" s="139" t="s">
        <v>38</v>
      </c>
      <c r="P345" s="140">
        <f>O345*H345</f>
        <v>0</v>
      </c>
      <c r="Q345" s="140">
        <v>0</v>
      </c>
      <c r="R345" s="140">
        <f>Q345*H345</f>
        <v>0</v>
      </c>
      <c r="S345" s="140">
        <v>0</v>
      </c>
      <c r="T345" s="141">
        <f>S345*H345</f>
        <v>0</v>
      </c>
      <c r="AR345" s="142" t="s">
        <v>154</v>
      </c>
      <c r="AT345" s="142" t="s">
        <v>149</v>
      </c>
      <c r="AU345" s="142" t="s">
        <v>83</v>
      </c>
      <c r="AY345" s="16" t="s">
        <v>147</v>
      </c>
      <c r="BE345" s="143">
        <f>IF(N345="základní",J345,0)</f>
        <v>0</v>
      </c>
      <c r="BF345" s="143">
        <f>IF(N345="snížená",J345,0)</f>
        <v>0</v>
      </c>
      <c r="BG345" s="143">
        <f>IF(N345="zákl. přenesená",J345,0)</f>
        <v>0</v>
      </c>
      <c r="BH345" s="143">
        <f>IF(N345="sníž. přenesená",J345,0)</f>
        <v>0</v>
      </c>
      <c r="BI345" s="143">
        <f>IF(N345="nulová",J345,0)</f>
        <v>0</v>
      </c>
      <c r="BJ345" s="16" t="s">
        <v>81</v>
      </c>
      <c r="BK345" s="143">
        <f>ROUND(I345*H345,2)</f>
        <v>0</v>
      </c>
      <c r="BL345" s="16" t="s">
        <v>154</v>
      </c>
      <c r="BM345" s="142" t="s">
        <v>1070</v>
      </c>
    </row>
    <row r="346" spans="2:65" s="1" customFormat="1" ht="24.2" customHeight="1">
      <c r="B346" s="31"/>
      <c r="C346" s="131" t="s">
        <v>454</v>
      </c>
      <c r="D346" s="131" t="s">
        <v>149</v>
      </c>
      <c r="E346" s="132" t="s">
        <v>517</v>
      </c>
      <c r="F346" s="133" t="s">
        <v>518</v>
      </c>
      <c r="G346" s="134" t="s">
        <v>212</v>
      </c>
      <c r="H346" s="135">
        <v>971.88300000000004</v>
      </c>
      <c r="I346" s="136"/>
      <c r="J346" s="137">
        <f>ROUND(I346*H346,2)</f>
        <v>0</v>
      </c>
      <c r="K346" s="133" t="s">
        <v>153</v>
      </c>
      <c r="L346" s="31"/>
      <c r="M346" s="138" t="s">
        <v>1</v>
      </c>
      <c r="N346" s="139" t="s">
        <v>38</v>
      </c>
      <c r="P346" s="140">
        <f>O346*H346</f>
        <v>0</v>
      </c>
      <c r="Q346" s="140">
        <v>0</v>
      </c>
      <c r="R346" s="140">
        <f>Q346*H346</f>
        <v>0</v>
      </c>
      <c r="S346" s="140">
        <v>0</v>
      </c>
      <c r="T346" s="141">
        <f>S346*H346</f>
        <v>0</v>
      </c>
      <c r="AR346" s="142" t="s">
        <v>154</v>
      </c>
      <c r="AT346" s="142" t="s">
        <v>149</v>
      </c>
      <c r="AU346" s="142" t="s">
        <v>83</v>
      </c>
      <c r="AY346" s="16" t="s">
        <v>147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6" t="s">
        <v>81</v>
      </c>
      <c r="BK346" s="143">
        <f>ROUND(I346*H346,2)</f>
        <v>0</v>
      </c>
      <c r="BL346" s="16" t="s">
        <v>154</v>
      </c>
      <c r="BM346" s="142" t="s">
        <v>1071</v>
      </c>
    </row>
    <row r="347" spans="2:65" s="12" customFormat="1" ht="11.25">
      <c r="B347" s="144"/>
      <c r="D347" s="145" t="s">
        <v>156</v>
      </c>
      <c r="E347" s="146" t="s">
        <v>1</v>
      </c>
      <c r="F347" s="147" t="s">
        <v>1072</v>
      </c>
      <c r="H347" s="148">
        <v>971.88300000000004</v>
      </c>
      <c r="I347" s="149"/>
      <c r="L347" s="144"/>
      <c r="M347" s="150"/>
      <c r="T347" s="151"/>
      <c r="AT347" s="146" t="s">
        <v>156</v>
      </c>
      <c r="AU347" s="146" t="s">
        <v>83</v>
      </c>
      <c r="AV347" s="12" t="s">
        <v>83</v>
      </c>
      <c r="AW347" s="12" t="s">
        <v>30</v>
      </c>
      <c r="AX347" s="12" t="s">
        <v>73</v>
      </c>
      <c r="AY347" s="146" t="s">
        <v>147</v>
      </c>
    </row>
    <row r="348" spans="2:65" s="13" customFormat="1" ht="11.25">
      <c r="B348" s="152"/>
      <c r="D348" s="145" t="s">
        <v>156</v>
      </c>
      <c r="E348" s="153" t="s">
        <v>1</v>
      </c>
      <c r="F348" s="154" t="s">
        <v>166</v>
      </c>
      <c r="H348" s="155">
        <v>971.88300000000004</v>
      </c>
      <c r="I348" s="156"/>
      <c r="L348" s="152"/>
      <c r="M348" s="157"/>
      <c r="T348" s="158"/>
      <c r="AT348" s="153" t="s">
        <v>156</v>
      </c>
      <c r="AU348" s="153" t="s">
        <v>83</v>
      </c>
      <c r="AV348" s="13" t="s">
        <v>154</v>
      </c>
      <c r="AW348" s="13" t="s">
        <v>30</v>
      </c>
      <c r="AX348" s="13" t="s">
        <v>81</v>
      </c>
      <c r="AY348" s="153" t="s">
        <v>147</v>
      </c>
    </row>
    <row r="349" spans="2:65" s="1" customFormat="1" ht="24.2" customHeight="1">
      <c r="B349" s="31"/>
      <c r="C349" s="131" t="s">
        <v>458</v>
      </c>
      <c r="D349" s="131" t="s">
        <v>149</v>
      </c>
      <c r="E349" s="132" t="s">
        <v>804</v>
      </c>
      <c r="F349" s="133" t="s">
        <v>805</v>
      </c>
      <c r="G349" s="134" t="s">
        <v>212</v>
      </c>
      <c r="H349" s="135">
        <v>88.352999999999994</v>
      </c>
      <c r="I349" s="136"/>
      <c r="J349" s="137">
        <f>ROUND(I349*H349,2)</f>
        <v>0</v>
      </c>
      <c r="K349" s="133" t="s">
        <v>153</v>
      </c>
      <c r="L349" s="31"/>
      <c r="M349" s="138" t="s">
        <v>1</v>
      </c>
      <c r="N349" s="139" t="s">
        <v>38</v>
      </c>
      <c r="P349" s="140">
        <f>O349*H349</f>
        <v>0</v>
      </c>
      <c r="Q349" s="140">
        <v>0</v>
      </c>
      <c r="R349" s="140">
        <f>Q349*H349</f>
        <v>0</v>
      </c>
      <c r="S349" s="140">
        <v>0</v>
      </c>
      <c r="T349" s="141">
        <f>S349*H349</f>
        <v>0</v>
      </c>
      <c r="AR349" s="142" t="s">
        <v>154</v>
      </c>
      <c r="AT349" s="142" t="s">
        <v>149</v>
      </c>
      <c r="AU349" s="142" t="s">
        <v>83</v>
      </c>
      <c r="AY349" s="16" t="s">
        <v>147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6" t="s">
        <v>81</v>
      </c>
      <c r="BK349" s="143">
        <f>ROUND(I349*H349,2)</f>
        <v>0</v>
      </c>
      <c r="BL349" s="16" t="s">
        <v>154</v>
      </c>
      <c r="BM349" s="142" t="s">
        <v>1073</v>
      </c>
    </row>
    <row r="350" spans="2:65" s="1" customFormat="1" ht="37.9" customHeight="1">
      <c r="B350" s="31"/>
      <c r="C350" s="131" t="s">
        <v>463</v>
      </c>
      <c r="D350" s="131" t="s">
        <v>149</v>
      </c>
      <c r="E350" s="132" t="s">
        <v>1074</v>
      </c>
      <c r="F350" s="133" t="s">
        <v>1075</v>
      </c>
      <c r="G350" s="134" t="s">
        <v>212</v>
      </c>
      <c r="H350" s="135">
        <v>88.352999999999994</v>
      </c>
      <c r="I350" s="136"/>
      <c r="J350" s="137">
        <f>ROUND(I350*H350,2)</f>
        <v>0</v>
      </c>
      <c r="K350" s="133" t="s">
        <v>153</v>
      </c>
      <c r="L350" s="31"/>
      <c r="M350" s="138" t="s">
        <v>1</v>
      </c>
      <c r="N350" s="139" t="s">
        <v>38</v>
      </c>
      <c r="P350" s="140">
        <f>O350*H350</f>
        <v>0</v>
      </c>
      <c r="Q350" s="140">
        <v>0</v>
      </c>
      <c r="R350" s="140">
        <f>Q350*H350</f>
        <v>0</v>
      </c>
      <c r="S350" s="140">
        <v>0</v>
      </c>
      <c r="T350" s="141">
        <f>S350*H350</f>
        <v>0</v>
      </c>
      <c r="AR350" s="142" t="s">
        <v>154</v>
      </c>
      <c r="AT350" s="142" t="s">
        <v>149</v>
      </c>
      <c r="AU350" s="142" t="s">
        <v>83</v>
      </c>
      <c r="AY350" s="16" t="s">
        <v>147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6" t="s">
        <v>81</v>
      </c>
      <c r="BK350" s="143">
        <f>ROUND(I350*H350,2)</f>
        <v>0</v>
      </c>
      <c r="BL350" s="16" t="s">
        <v>154</v>
      </c>
      <c r="BM350" s="142" t="s">
        <v>1076</v>
      </c>
    </row>
    <row r="351" spans="2:65" s="12" customFormat="1" ht="11.25">
      <c r="B351" s="144"/>
      <c r="D351" s="145" t="s">
        <v>156</v>
      </c>
      <c r="E351" s="146" t="s">
        <v>1</v>
      </c>
      <c r="F351" s="147" t="s">
        <v>1077</v>
      </c>
      <c r="H351" s="148">
        <v>67.52</v>
      </c>
      <c r="I351" s="149"/>
      <c r="L351" s="144"/>
      <c r="M351" s="150"/>
      <c r="T351" s="151"/>
      <c r="AT351" s="146" t="s">
        <v>156</v>
      </c>
      <c r="AU351" s="146" t="s">
        <v>83</v>
      </c>
      <c r="AV351" s="12" t="s">
        <v>83</v>
      </c>
      <c r="AW351" s="12" t="s">
        <v>30</v>
      </c>
      <c r="AX351" s="12" t="s">
        <v>73</v>
      </c>
      <c r="AY351" s="146" t="s">
        <v>147</v>
      </c>
    </row>
    <row r="352" spans="2:65" s="12" customFormat="1" ht="11.25">
      <c r="B352" s="144"/>
      <c r="D352" s="145" t="s">
        <v>156</v>
      </c>
      <c r="E352" s="146" t="s">
        <v>1</v>
      </c>
      <c r="F352" s="147" t="s">
        <v>1078</v>
      </c>
      <c r="H352" s="148">
        <v>20.832999999999998</v>
      </c>
      <c r="I352" s="149"/>
      <c r="L352" s="144"/>
      <c r="M352" s="150"/>
      <c r="T352" s="151"/>
      <c r="AT352" s="146" t="s">
        <v>156</v>
      </c>
      <c r="AU352" s="146" t="s">
        <v>83</v>
      </c>
      <c r="AV352" s="12" t="s">
        <v>83</v>
      </c>
      <c r="AW352" s="12" t="s">
        <v>30</v>
      </c>
      <c r="AX352" s="12" t="s">
        <v>73</v>
      </c>
      <c r="AY352" s="146" t="s">
        <v>147</v>
      </c>
    </row>
    <row r="353" spans="2:65" s="13" customFormat="1" ht="11.25">
      <c r="B353" s="152"/>
      <c r="D353" s="145" t="s">
        <v>156</v>
      </c>
      <c r="E353" s="153" t="s">
        <v>1</v>
      </c>
      <c r="F353" s="154" t="s">
        <v>166</v>
      </c>
      <c r="H353" s="155">
        <v>88.352999999999994</v>
      </c>
      <c r="I353" s="156"/>
      <c r="L353" s="152"/>
      <c r="M353" s="157"/>
      <c r="T353" s="158"/>
      <c r="AT353" s="153" t="s">
        <v>156</v>
      </c>
      <c r="AU353" s="153" t="s">
        <v>83</v>
      </c>
      <c r="AV353" s="13" t="s">
        <v>154</v>
      </c>
      <c r="AW353" s="13" t="s">
        <v>30</v>
      </c>
      <c r="AX353" s="13" t="s">
        <v>81</v>
      </c>
      <c r="AY353" s="153" t="s">
        <v>147</v>
      </c>
    </row>
    <row r="354" spans="2:65" s="11" customFormat="1" ht="22.9" customHeight="1">
      <c r="B354" s="119"/>
      <c r="D354" s="120" t="s">
        <v>72</v>
      </c>
      <c r="E354" s="129" t="s">
        <v>525</v>
      </c>
      <c r="F354" s="129" t="s">
        <v>526</v>
      </c>
      <c r="I354" s="122"/>
      <c r="J354" s="130">
        <f>BK354</f>
        <v>0</v>
      </c>
      <c r="L354" s="119"/>
      <c r="M354" s="124"/>
      <c r="P354" s="125">
        <f>P355</f>
        <v>0</v>
      </c>
      <c r="R354" s="125">
        <f>R355</f>
        <v>0</v>
      </c>
      <c r="T354" s="126">
        <f>T355</f>
        <v>0</v>
      </c>
      <c r="AR354" s="120" t="s">
        <v>81</v>
      </c>
      <c r="AT354" s="127" t="s">
        <v>72</v>
      </c>
      <c r="AU354" s="127" t="s">
        <v>81</v>
      </c>
      <c r="AY354" s="120" t="s">
        <v>147</v>
      </c>
      <c r="BK354" s="128">
        <f>BK355</f>
        <v>0</v>
      </c>
    </row>
    <row r="355" spans="2:65" s="1" customFormat="1" ht="24.2" customHeight="1">
      <c r="B355" s="31"/>
      <c r="C355" s="131" t="s">
        <v>467</v>
      </c>
      <c r="D355" s="131" t="s">
        <v>149</v>
      </c>
      <c r="E355" s="132" t="s">
        <v>528</v>
      </c>
      <c r="F355" s="133" t="s">
        <v>529</v>
      </c>
      <c r="G355" s="134" t="s">
        <v>212</v>
      </c>
      <c r="H355" s="135">
        <v>60.41</v>
      </c>
      <c r="I355" s="136"/>
      <c r="J355" s="137">
        <f>ROUND(I355*H355,2)</f>
        <v>0</v>
      </c>
      <c r="K355" s="133" t="s">
        <v>153</v>
      </c>
      <c r="L355" s="31"/>
      <c r="M355" s="175" t="s">
        <v>1</v>
      </c>
      <c r="N355" s="176" t="s">
        <v>38</v>
      </c>
      <c r="O355" s="177"/>
      <c r="P355" s="178">
        <f>O355*H355</f>
        <v>0</v>
      </c>
      <c r="Q355" s="178">
        <v>0</v>
      </c>
      <c r="R355" s="178">
        <f>Q355*H355</f>
        <v>0</v>
      </c>
      <c r="S355" s="178">
        <v>0</v>
      </c>
      <c r="T355" s="179">
        <f>S355*H355</f>
        <v>0</v>
      </c>
      <c r="AR355" s="142" t="s">
        <v>154</v>
      </c>
      <c r="AT355" s="142" t="s">
        <v>149</v>
      </c>
      <c r="AU355" s="142" t="s">
        <v>83</v>
      </c>
      <c r="AY355" s="16" t="s">
        <v>147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6" t="s">
        <v>81</v>
      </c>
      <c r="BK355" s="143">
        <f>ROUND(I355*H355,2)</f>
        <v>0</v>
      </c>
      <c r="BL355" s="16" t="s">
        <v>154</v>
      </c>
      <c r="BM355" s="142" t="s">
        <v>1079</v>
      </c>
    </row>
    <row r="356" spans="2:65" s="1" customFormat="1" ht="6.95" customHeight="1">
      <c r="B356" s="43"/>
      <c r="C356" s="44"/>
      <c r="D356" s="44"/>
      <c r="E356" s="44"/>
      <c r="F356" s="44"/>
      <c r="G356" s="44"/>
      <c r="H356" s="44"/>
      <c r="I356" s="44"/>
      <c r="J356" s="44"/>
      <c r="K356" s="44"/>
      <c r="L356" s="31"/>
    </row>
  </sheetData>
  <sheetProtection algorithmName="SHA-512" hashValue="x0aur1Gur3HrS/i472wg04CGNS514Dd3eNaDUXSmRj7R/Q3SxiOGYWsw9g4KfSF29sKwwxHp6Ea2IRUp3cuynw==" saltValue="cuEEu/0OoRrgff7tDvo9MM0WbTLwfsZfARBjgpvX42nhmXiXV7yhRhXoVXUNIaq7YrCoootfGF46kkf/vMuQEg==" spinCount="100000" sheet="1" objects="1" scenarios="1" formatColumns="0" formatRows="0" autoFilter="0"/>
  <autoFilter ref="C123:K355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98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1080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ROUND((SUM(BE122:BE216)),  2)</f>
        <v>0</v>
      </c>
      <c r="I33" s="91">
        <v>0.21</v>
      </c>
      <c r="J33" s="90">
        <f>ROUND(((SUM(BE122:BE216))*I33),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ROUND((SUM(BF122:BF216)),  2)</f>
        <v>0</v>
      </c>
      <c r="I34" s="91">
        <v>0.12</v>
      </c>
      <c r="J34" s="90">
        <f>ROUND(((SUM(BF122:BF216))*I34),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ROUND((SUM(BG122:BG216)),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ROUND((SUM(BH122:BH216)),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ROUND((SUM(BI122:BI216)),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03.2 - Oprava MK po překopech kanalizace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J122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532</v>
      </c>
      <c r="E99" s="109"/>
      <c r="F99" s="109"/>
      <c r="G99" s="109"/>
      <c r="H99" s="109"/>
      <c r="I99" s="109"/>
      <c r="J99" s="110">
        <f>J147</f>
        <v>0</v>
      </c>
      <c r="L99" s="107"/>
    </row>
    <row r="100" spans="2:12" s="9" customFormat="1" ht="19.899999999999999" customHeight="1">
      <c r="B100" s="107"/>
      <c r="D100" s="108" t="s">
        <v>533</v>
      </c>
      <c r="E100" s="109"/>
      <c r="F100" s="109"/>
      <c r="G100" s="109"/>
      <c r="H100" s="109"/>
      <c r="I100" s="109"/>
      <c r="J100" s="110">
        <f>J180</f>
        <v>0</v>
      </c>
      <c r="L100" s="107"/>
    </row>
    <row r="101" spans="2:12" s="9" customFormat="1" ht="19.899999999999999" customHeight="1">
      <c r="B101" s="107"/>
      <c r="D101" s="108" t="s">
        <v>130</v>
      </c>
      <c r="E101" s="109"/>
      <c r="F101" s="109"/>
      <c r="G101" s="109"/>
      <c r="H101" s="109"/>
      <c r="I101" s="109"/>
      <c r="J101" s="110">
        <f>J191</f>
        <v>0</v>
      </c>
      <c r="L101" s="107"/>
    </row>
    <row r="102" spans="2:12" s="9" customFormat="1" ht="19.899999999999999" customHeight="1">
      <c r="B102" s="107"/>
      <c r="D102" s="108" t="s">
        <v>131</v>
      </c>
      <c r="E102" s="109"/>
      <c r="F102" s="109"/>
      <c r="G102" s="109"/>
      <c r="H102" s="109"/>
      <c r="I102" s="109"/>
      <c r="J102" s="110">
        <f>J215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132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1" t="str">
        <f>E7</f>
        <v>Tábor, Mostecká - Rekonstrukce vodovodu a kanalizace</v>
      </c>
      <c r="F112" s="222"/>
      <c r="G112" s="222"/>
      <c r="H112" s="222"/>
      <c r="L112" s="31"/>
    </row>
    <row r="113" spans="2:65" s="1" customFormat="1" ht="12" customHeight="1">
      <c r="B113" s="31"/>
      <c r="C113" s="26" t="s">
        <v>118</v>
      </c>
      <c r="L113" s="31"/>
    </row>
    <row r="114" spans="2:65" s="1" customFormat="1" ht="16.5" customHeight="1">
      <c r="B114" s="31"/>
      <c r="E114" s="187" t="str">
        <f>E9</f>
        <v>SO 03.2 - Oprava MK po překopech kanalizace</v>
      </c>
      <c r="F114" s="223"/>
      <c r="G114" s="223"/>
      <c r="H114" s="22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2. 11. 2024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133</v>
      </c>
      <c r="D121" s="113" t="s">
        <v>58</v>
      </c>
      <c r="E121" s="113" t="s">
        <v>54</v>
      </c>
      <c r="F121" s="113" t="s">
        <v>55</v>
      </c>
      <c r="G121" s="113" t="s">
        <v>134</v>
      </c>
      <c r="H121" s="113" t="s">
        <v>135</v>
      </c>
      <c r="I121" s="113" t="s">
        <v>136</v>
      </c>
      <c r="J121" s="113" t="s">
        <v>122</v>
      </c>
      <c r="K121" s="114" t="s">
        <v>137</v>
      </c>
      <c r="L121" s="111"/>
      <c r="M121" s="58" t="s">
        <v>1</v>
      </c>
      <c r="N121" s="59" t="s">
        <v>37</v>
      </c>
      <c r="O121" s="59" t="s">
        <v>138</v>
      </c>
      <c r="P121" s="59" t="s">
        <v>139</v>
      </c>
      <c r="Q121" s="59" t="s">
        <v>140</v>
      </c>
      <c r="R121" s="59" t="s">
        <v>141</v>
      </c>
      <c r="S121" s="59" t="s">
        <v>142</v>
      </c>
      <c r="T121" s="60" t="s">
        <v>143</v>
      </c>
    </row>
    <row r="122" spans="2:65" s="1" customFormat="1" ht="22.9" customHeight="1">
      <c r="B122" s="31"/>
      <c r="C122" s="63" t="s">
        <v>144</v>
      </c>
      <c r="J122" s="115">
        <f>BK122</f>
        <v>0</v>
      </c>
      <c r="L122" s="31"/>
      <c r="M122" s="61"/>
      <c r="N122" s="52"/>
      <c r="O122" s="52"/>
      <c r="P122" s="116">
        <f>P123</f>
        <v>0</v>
      </c>
      <c r="Q122" s="52"/>
      <c r="R122" s="116">
        <f>R123</f>
        <v>9.2830898000000008</v>
      </c>
      <c r="S122" s="52"/>
      <c r="T122" s="117">
        <f>T123</f>
        <v>290.58149000000003</v>
      </c>
      <c r="AT122" s="16" t="s">
        <v>72</v>
      </c>
      <c r="AU122" s="16" t="s">
        <v>124</v>
      </c>
      <c r="BK122" s="118">
        <f>BK123</f>
        <v>0</v>
      </c>
    </row>
    <row r="123" spans="2:65" s="11" customFormat="1" ht="25.9" customHeight="1">
      <c r="B123" s="119"/>
      <c r="D123" s="120" t="s">
        <v>72</v>
      </c>
      <c r="E123" s="121" t="s">
        <v>145</v>
      </c>
      <c r="F123" s="121" t="s">
        <v>146</v>
      </c>
      <c r="I123" s="122"/>
      <c r="J123" s="123">
        <f>BK123</f>
        <v>0</v>
      </c>
      <c r="L123" s="119"/>
      <c r="M123" s="124"/>
      <c r="P123" s="125">
        <f>P124+P147+P180+P191+P215</f>
        <v>0</v>
      </c>
      <c r="R123" s="125">
        <f>R124+R147+R180+R191+R215</f>
        <v>9.2830898000000008</v>
      </c>
      <c r="T123" s="126">
        <f>T124+T147+T180+T191+T215</f>
        <v>290.58149000000003</v>
      </c>
      <c r="AR123" s="120" t="s">
        <v>81</v>
      </c>
      <c r="AT123" s="127" t="s">
        <v>72</v>
      </c>
      <c r="AU123" s="127" t="s">
        <v>73</v>
      </c>
      <c r="AY123" s="120" t="s">
        <v>147</v>
      </c>
      <c r="BK123" s="128">
        <f>BK124+BK147+BK180+BK191+BK215</f>
        <v>0</v>
      </c>
    </row>
    <row r="124" spans="2:65" s="11" customFormat="1" ht="22.9" customHeight="1">
      <c r="B124" s="119"/>
      <c r="D124" s="120" t="s">
        <v>72</v>
      </c>
      <c r="E124" s="129" t="s">
        <v>81</v>
      </c>
      <c r="F124" s="129" t="s">
        <v>148</v>
      </c>
      <c r="I124" s="122"/>
      <c r="J124" s="130">
        <f>BK124</f>
        <v>0</v>
      </c>
      <c r="L124" s="119"/>
      <c r="M124" s="124"/>
      <c r="P124" s="125">
        <f>SUM(P125:P146)</f>
        <v>0</v>
      </c>
      <c r="R124" s="125">
        <f>SUM(R125:R146)</f>
        <v>1.20117E-2</v>
      </c>
      <c r="T124" s="126">
        <f>SUM(T125:T146)</f>
        <v>290.58149000000003</v>
      </c>
      <c r="AR124" s="120" t="s">
        <v>81</v>
      </c>
      <c r="AT124" s="127" t="s">
        <v>72</v>
      </c>
      <c r="AU124" s="127" t="s">
        <v>81</v>
      </c>
      <c r="AY124" s="120" t="s">
        <v>147</v>
      </c>
      <c r="BK124" s="128">
        <f>SUM(BK125:BK146)</f>
        <v>0</v>
      </c>
    </row>
    <row r="125" spans="2:65" s="1" customFormat="1" ht="24.2" customHeight="1">
      <c r="B125" s="31"/>
      <c r="C125" s="131" t="s">
        <v>81</v>
      </c>
      <c r="D125" s="131" t="s">
        <v>149</v>
      </c>
      <c r="E125" s="132" t="s">
        <v>727</v>
      </c>
      <c r="F125" s="133" t="s">
        <v>728</v>
      </c>
      <c r="G125" s="134" t="s">
        <v>187</v>
      </c>
      <c r="H125" s="135">
        <v>10.57</v>
      </c>
      <c r="I125" s="136"/>
      <c r="J125" s="137">
        <f>ROUND(I125*H125,2)</f>
        <v>0</v>
      </c>
      <c r="K125" s="133" t="s">
        <v>153</v>
      </c>
      <c r="L125" s="31"/>
      <c r="M125" s="138" t="s">
        <v>1</v>
      </c>
      <c r="N125" s="139" t="s">
        <v>38</v>
      </c>
      <c r="P125" s="140">
        <f>O125*H125</f>
        <v>0</v>
      </c>
      <c r="Q125" s="140">
        <v>0</v>
      </c>
      <c r="R125" s="140">
        <f>Q125*H125</f>
        <v>0</v>
      </c>
      <c r="S125" s="140">
        <v>0.32</v>
      </c>
      <c r="T125" s="141">
        <f>S125*H125</f>
        <v>3.3824000000000001</v>
      </c>
      <c r="AR125" s="142" t="s">
        <v>154</v>
      </c>
      <c r="AT125" s="142" t="s">
        <v>149</v>
      </c>
      <c r="AU125" s="142" t="s">
        <v>83</v>
      </c>
      <c r="AY125" s="16" t="s">
        <v>147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81</v>
      </c>
      <c r="BK125" s="143">
        <f>ROUND(I125*H125,2)</f>
        <v>0</v>
      </c>
      <c r="BL125" s="16" t="s">
        <v>154</v>
      </c>
      <c r="BM125" s="142" t="s">
        <v>1081</v>
      </c>
    </row>
    <row r="126" spans="2:65" s="12" customFormat="1" ht="11.25">
      <c r="B126" s="144"/>
      <c r="D126" s="145" t="s">
        <v>156</v>
      </c>
      <c r="E126" s="146" t="s">
        <v>1</v>
      </c>
      <c r="F126" s="147" t="s">
        <v>1082</v>
      </c>
      <c r="H126" s="148">
        <v>10.57</v>
      </c>
      <c r="I126" s="149"/>
      <c r="L126" s="144"/>
      <c r="M126" s="150"/>
      <c r="T126" s="151"/>
      <c r="AT126" s="146" t="s">
        <v>156</v>
      </c>
      <c r="AU126" s="146" t="s">
        <v>83</v>
      </c>
      <c r="AV126" s="12" t="s">
        <v>83</v>
      </c>
      <c r="AW126" s="12" t="s">
        <v>30</v>
      </c>
      <c r="AX126" s="12" t="s">
        <v>73</v>
      </c>
      <c r="AY126" s="146" t="s">
        <v>147</v>
      </c>
    </row>
    <row r="127" spans="2:65" s="13" customFormat="1" ht="11.25">
      <c r="B127" s="152"/>
      <c r="D127" s="145" t="s">
        <v>156</v>
      </c>
      <c r="E127" s="153" t="s">
        <v>1</v>
      </c>
      <c r="F127" s="154" t="s">
        <v>166</v>
      </c>
      <c r="H127" s="155">
        <v>10.57</v>
      </c>
      <c r="I127" s="156"/>
      <c r="L127" s="152"/>
      <c r="M127" s="157"/>
      <c r="T127" s="158"/>
      <c r="AT127" s="153" t="s">
        <v>156</v>
      </c>
      <c r="AU127" s="153" t="s">
        <v>83</v>
      </c>
      <c r="AV127" s="13" t="s">
        <v>154</v>
      </c>
      <c r="AW127" s="13" t="s">
        <v>30</v>
      </c>
      <c r="AX127" s="13" t="s">
        <v>81</v>
      </c>
      <c r="AY127" s="153" t="s">
        <v>147</v>
      </c>
    </row>
    <row r="128" spans="2:65" s="1" customFormat="1" ht="33" customHeight="1">
      <c r="B128" s="31"/>
      <c r="C128" s="131" t="s">
        <v>83</v>
      </c>
      <c r="D128" s="131" t="s">
        <v>149</v>
      </c>
      <c r="E128" s="132" t="s">
        <v>534</v>
      </c>
      <c r="F128" s="133" t="s">
        <v>535</v>
      </c>
      <c r="G128" s="134" t="s">
        <v>187</v>
      </c>
      <c r="H128" s="135">
        <v>282.892</v>
      </c>
      <c r="I128" s="136"/>
      <c r="J128" s="137">
        <f>ROUND(I128*H128,2)</f>
        <v>0</v>
      </c>
      <c r="K128" s="133" t="s">
        <v>153</v>
      </c>
      <c r="L128" s="31"/>
      <c r="M128" s="138" t="s">
        <v>1</v>
      </c>
      <c r="N128" s="139" t="s">
        <v>38</v>
      </c>
      <c r="P128" s="140">
        <f>O128*H128</f>
        <v>0</v>
      </c>
      <c r="Q128" s="140">
        <v>0</v>
      </c>
      <c r="R128" s="140">
        <f>Q128*H128</f>
        <v>0</v>
      </c>
      <c r="S128" s="140">
        <v>0.57999999999999996</v>
      </c>
      <c r="T128" s="141">
        <f>S128*H128</f>
        <v>164.07736</v>
      </c>
      <c r="AR128" s="142" t="s">
        <v>154</v>
      </c>
      <c r="AT128" s="142" t="s">
        <v>149</v>
      </c>
      <c r="AU128" s="142" t="s">
        <v>83</v>
      </c>
      <c r="AY128" s="16" t="s">
        <v>147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81</v>
      </c>
      <c r="BK128" s="143">
        <f>ROUND(I128*H128,2)</f>
        <v>0</v>
      </c>
      <c r="BL128" s="16" t="s">
        <v>154</v>
      </c>
      <c r="BM128" s="142" t="s">
        <v>1083</v>
      </c>
    </row>
    <row r="129" spans="2:65" s="12" customFormat="1" ht="11.25">
      <c r="B129" s="144"/>
      <c r="D129" s="145" t="s">
        <v>156</v>
      </c>
      <c r="E129" s="146" t="s">
        <v>1</v>
      </c>
      <c r="F129" s="147" t="s">
        <v>1084</v>
      </c>
      <c r="H129" s="148">
        <v>282.892</v>
      </c>
      <c r="I129" s="149"/>
      <c r="L129" s="144"/>
      <c r="M129" s="150"/>
      <c r="T129" s="151"/>
      <c r="AT129" s="146" t="s">
        <v>156</v>
      </c>
      <c r="AU129" s="146" t="s">
        <v>83</v>
      </c>
      <c r="AV129" s="12" t="s">
        <v>83</v>
      </c>
      <c r="AW129" s="12" t="s">
        <v>30</v>
      </c>
      <c r="AX129" s="12" t="s">
        <v>73</v>
      </c>
      <c r="AY129" s="146" t="s">
        <v>147</v>
      </c>
    </row>
    <row r="130" spans="2:65" s="13" customFormat="1" ht="11.25">
      <c r="B130" s="152"/>
      <c r="D130" s="145" t="s">
        <v>156</v>
      </c>
      <c r="E130" s="153" t="s">
        <v>1</v>
      </c>
      <c r="F130" s="154" t="s">
        <v>166</v>
      </c>
      <c r="H130" s="155">
        <v>282.892</v>
      </c>
      <c r="I130" s="156"/>
      <c r="L130" s="152"/>
      <c r="M130" s="157"/>
      <c r="T130" s="158"/>
      <c r="AT130" s="153" t="s">
        <v>156</v>
      </c>
      <c r="AU130" s="153" t="s">
        <v>83</v>
      </c>
      <c r="AV130" s="13" t="s">
        <v>154</v>
      </c>
      <c r="AW130" s="13" t="s">
        <v>30</v>
      </c>
      <c r="AX130" s="13" t="s">
        <v>81</v>
      </c>
      <c r="AY130" s="153" t="s">
        <v>147</v>
      </c>
    </row>
    <row r="131" spans="2:65" s="1" customFormat="1" ht="24.2" customHeight="1">
      <c r="B131" s="31"/>
      <c r="C131" s="131" t="s">
        <v>167</v>
      </c>
      <c r="D131" s="131" t="s">
        <v>149</v>
      </c>
      <c r="E131" s="132" t="s">
        <v>538</v>
      </c>
      <c r="F131" s="133" t="s">
        <v>539</v>
      </c>
      <c r="G131" s="134" t="s">
        <v>187</v>
      </c>
      <c r="H131" s="135">
        <v>13.44</v>
      </c>
      <c r="I131" s="136"/>
      <c r="J131" s="137">
        <f>ROUND(I131*H131,2)</f>
        <v>0</v>
      </c>
      <c r="K131" s="133" t="s">
        <v>153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0.28999999999999998</v>
      </c>
      <c r="T131" s="141">
        <f>S131*H131</f>
        <v>3.8975999999999997</v>
      </c>
      <c r="AR131" s="142" t="s">
        <v>154</v>
      </c>
      <c r="AT131" s="142" t="s">
        <v>149</v>
      </c>
      <c r="AU131" s="142" t="s">
        <v>83</v>
      </c>
      <c r="AY131" s="16" t="s">
        <v>147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154</v>
      </c>
      <c r="BM131" s="142" t="s">
        <v>1085</v>
      </c>
    </row>
    <row r="132" spans="2:65" s="12" customFormat="1" ht="11.25">
      <c r="B132" s="144"/>
      <c r="D132" s="145" t="s">
        <v>156</v>
      </c>
      <c r="E132" s="146" t="s">
        <v>1</v>
      </c>
      <c r="F132" s="147" t="s">
        <v>1086</v>
      </c>
      <c r="H132" s="148">
        <v>9.15</v>
      </c>
      <c r="I132" s="149"/>
      <c r="L132" s="144"/>
      <c r="M132" s="150"/>
      <c r="T132" s="151"/>
      <c r="AT132" s="146" t="s">
        <v>156</v>
      </c>
      <c r="AU132" s="146" t="s">
        <v>83</v>
      </c>
      <c r="AV132" s="12" t="s">
        <v>83</v>
      </c>
      <c r="AW132" s="12" t="s">
        <v>30</v>
      </c>
      <c r="AX132" s="12" t="s">
        <v>73</v>
      </c>
      <c r="AY132" s="146" t="s">
        <v>147</v>
      </c>
    </row>
    <row r="133" spans="2:65" s="12" customFormat="1" ht="11.25">
      <c r="B133" s="144"/>
      <c r="D133" s="145" t="s">
        <v>156</v>
      </c>
      <c r="E133" s="146" t="s">
        <v>1</v>
      </c>
      <c r="F133" s="147" t="s">
        <v>1087</v>
      </c>
      <c r="H133" s="148">
        <v>4.29</v>
      </c>
      <c r="I133" s="149"/>
      <c r="L133" s="144"/>
      <c r="M133" s="150"/>
      <c r="T133" s="151"/>
      <c r="AT133" s="146" t="s">
        <v>156</v>
      </c>
      <c r="AU133" s="146" t="s">
        <v>83</v>
      </c>
      <c r="AV133" s="12" t="s">
        <v>83</v>
      </c>
      <c r="AW133" s="12" t="s">
        <v>30</v>
      </c>
      <c r="AX133" s="12" t="s">
        <v>73</v>
      </c>
      <c r="AY133" s="146" t="s">
        <v>147</v>
      </c>
    </row>
    <row r="134" spans="2:65" s="13" customFormat="1" ht="11.25">
      <c r="B134" s="152"/>
      <c r="D134" s="145" t="s">
        <v>156</v>
      </c>
      <c r="E134" s="153" t="s">
        <v>1</v>
      </c>
      <c r="F134" s="154" t="s">
        <v>166</v>
      </c>
      <c r="H134" s="155">
        <v>13.440000000000001</v>
      </c>
      <c r="I134" s="156"/>
      <c r="L134" s="152"/>
      <c r="M134" s="157"/>
      <c r="T134" s="158"/>
      <c r="AT134" s="153" t="s">
        <v>156</v>
      </c>
      <c r="AU134" s="153" t="s">
        <v>83</v>
      </c>
      <c r="AV134" s="13" t="s">
        <v>154</v>
      </c>
      <c r="AW134" s="13" t="s">
        <v>30</v>
      </c>
      <c r="AX134" s="13" t="s">
        <v>81</v>
      </c>
      <c r="AY134" s="153" t="s">
        <v>147</v>
      </c>
    </row>
    <row r="135" spans="2:65" s="1" customFormat="1" ht="24.2" customHeight="1">
      <c r="B135" s="31"/>
      <c r="C135" s="131" t="s">
        <v>154</v>
      </c>
      <c r="D135" s="131" t="s">
        <v>149</v>
      </c>
      <c r="E135" s="132" t="s">
        <v>736</v>
      </c>
      <c r="F135" s="133" t="s">
        <v>737</v>
      </c>
      <c r="G135" s="134" t="s">
        <v>187</v>
      </c>
      <c r="H135" s="135">
        <v>4.29</v>
      </c>
      <c r="I135" s="136"/>
      <c r="J135" s="137">
        <f>ROUND(I135*H135,2)</f>
        <v>0</v>
      </c>
      <c r="K135" s="133" t="s">
        <v>153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0.625</v>
      </c>
      <c r="T135" s="141">
        <f>S135*H135</f>
        <v>2.6812499999999999</v>
      </c>
      <c r="AR135" s="142" t="s">
        <v>154</v>
      </c>
      <c r="AT135" s="142" t="s">
        <v>149</v>
      </c>
      <c r="AU135" s="142" t="s">
        <v>83</v>
      </c>
      <c r="AY135" s="16" t="s">
        <v>147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154</v>
      </c>
      <c r="BM135" s="142" t="s">
        <v>1088</v>
      </c>
    </row>
    <row r="136" spans="2:65" s="12" customFormat="1" ht="11.25">
      <c r="B136" s="144"/>
      <c r="D136" s="145" t="s">
        <v>156</v>
      </c>
      <c r="E136" s="146" t="s">
        <v>1</v>
      </c>
      <c r="F136" s="147" t="s">
        <v>1089</v>
      </c>
      <c r="H136" s="148">
        <v>4.29</v>
      </c>
      <c r="I136" s="149"/>
      <c r="L136" s="144"/>
      <c r="M136" s="150"/>
      <c r="T136" s="151"/>
      <c r="AT136" s="146" t="s">
        <v>156</v>
      </c>
      <c r="AU136" s="146" t="s">
        <v>83</v>
      </c>
      <c r="AV136" s="12" t="s">
        <v>83</v>
      </c>
      <c r="AW136" s="12" t="s">
        <v>30</v>
      </c>
      <c r="AX136" s="12" t="s">
        <v>73</v>
      </c>
      <c r="AY136" s="146" t="s">
        <v>147</v>
      </c>
    </row>
    <row r="137" spans="2:65" s="13" customFormat="1" ht="11.25">
      <c r="B137" s="152"/>
      <c r="D137" s="145" t="s">
        <v>156</v>
      </c>
      <c r="E137" s="153" t="s">
        <v>1</v>
      </c>
      <c r="F137" s="154" t="s">
        <v>166</v>
      </c>
      <c r="H137" s="155">
        <v>4.29</v>
      </c>
      <c r="I137" s="156"/>
      <c r="L137" s="152"/>
      <c r="M137" s="157"/>
      <c r="T137" s="158"/>
      <c r="AT137" s="153" t="s">
        <v>156</v>
      </c>
      <c r="AU137" s="153" t="s">
        <v>83</v>
      </c>
      <c r="AV137" s="13" t="s">
        <v>154</v>
      </c>
      <c r="AW137" s="13" t="s">
        <v>30</v>
      </c>
      <c r="AX137" s="13" t="s">
        <v>81</v>
      </c>
      <c r="AY137" s="153" t="s">
        <v>147</v>
      </c>
    </row>
    <row r="138" spans="2:65" s="1" customFormat="1" ht="24.2" customHeight="1">
      <c r="B138" s="31"/>
      <c r="C138" s="131" t="s">
        <v>184</v>
      </c>
      <c r="D138" s="131" t="s">
        <v>149</v>
      </c>
      <c r="E138" s="132" t="s">
        <v>740</v>
      </c>
      <c r="F138" s="133" t="s">
        <v>741</v>
      </c>
      <c r="G138" s="134" t="s">
        <v>187</v>
      </c>
      <c r="H138" s="135">
        <v>11.38</v>
      </c>
      <c r="I138" s="136"/>
      <c r="J138" s="137">
        <f>ROUND(I138*H138,2)</f>
        <v>0</v>
      </c>
      <c r="K138" s="133" t="s">
        <v>153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9.8000000000000004E-2</v>
      </c>
      <c r="T138" s="141">
        <f>S138*H138</f>
        <v>1.11524</v>
      </c>
      <c r="AR138" s="142" t="s">
        <v>154</v>
      </c>
      <c r="AT138" s="142" t="s">
        <v>149</v>
      </c>
      <c r="AU138" s="142" t="s">
        <v>83</v>
      </c>
      <c r="AY138" s="16" t="s">
        <v>147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154</v>
      </c>
      <c r="BM138" s="142" t="s">
        <v>1090</v>
      </c>
    </row>
    <row r="139" spans="2:65" s="12" customFormat="1" ht="11.25">
      <c r="B139" s="144"/>
      <c r="D139" s="145" t="s">
        <v>156</v>
      </c>
      <c r="E139" s="146" t="s">
        <v>1</v>
      </c>
      <c r="F139" s="147" t="s">
        <v>1091</v>
      </c>
      <c r="H139" s="148">
        <v>11.38</v>
      </c>
      <c r="I139" s="149"/>
      <c r="L139" s="144"/>
      <c r="M139" s="150"/>
      <c r="T139" s="151"/>
      <c r="AT139" s="146" t="s">
        <v>156</v>
      </c>
      <c r="AU139" s="146" t="s">
        <v>83</v>
      </c>
      <c r="AV139" s="12" t="s">
        <v>83</v>
      </c>
      <c r="AW139" s="12" t="s">
        <v>30</v>
      </c>
      <c r="AX139" s="12" t="s">
        <v>73</v>
      </c>
      <c r="AY139" s="146" t="s">
        <v>147</v>
      </c>
    </row>
    <row r="140" spans="2:65" s="13" customFormat="1" ht="11.25">
      <c r="B140" s="152"/>
      <c r="D140" s="145" t="s">
        <v>156</v>
      </c>
      <c r="E140" s="153" t="s">
        <v>1</v>
      </c>
      <c r="F140" s="154" t="s">
        <v>166</v>
      </c>
      <c r="H140" s="155">
        <v>11.38</v>
      </c>
      <c r="I140" s="156"/>
      <c r="L140" s="152"/>
      <c r="M140" s="157"/>
      <c r="T140" s="158"/>
      <c r="AT140" s="153" t="s">
        <v>156</v>
      </c>
      <c r="AU140" s="153" t="s">
        <v>83</v>
      </c>
      <c r="AV140" s="13" t="s">
        <v>154</v>
      </c>
      <c r="AW140" s="13" t="s">
        <v>30</v>
      </c>
      <c r="AX140" s="13" t="s">
        <v>81</v>
      </c>
      <c r="AY140" s="153" t="s">
        <v>147</v>
      </c>
    </row>
    <row r="141" spans="2:65" s="1" customFormat="1" ht="24.2" customHeight="1">
      <c r="B141" s="31"/>
      <c r="C141" s="131" t="s">
        <v>191</v>
      </c>
      <c r="D141" s="131" t="s">
        <v>149</v>
      </c>
      <c r="E141" s="132" t="s">
        <v>542</v>
      </c>
      <c r="F141" s="133" t="s">
        <v>543</v>
      </c>
      <c r="G141" s="134" t="s">
        <v>187</v>
      </c>
      <c r="H141" s="135">
        <v>400.39</v>
      </c>
      <c r="I141" s="136"/>
      <c r="J141" s="137">
        <f>ROUND(I141*H141,2)</f>
        <v>0</v>
      </c>
      <c r="K141" s="133" t="s">
        <v>153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3.0000000000000001E-5</v>
      </c>
      <c r="R141" s="140">
        <f>Q141*H141</f>
        <v>1.20117E-2</v>
      </c>
      <c r="S141" s="140">
        <v>0.23</v>
      </c>
      <c r="T141" s="141">
        <f>S141*H141</f>
        <v>92.089700000000008</v>
      </c>
      <c r="AR141" s="142" t="s">
        <v>154</v>
      </c>
      <c r="AT141" s="142" t="s">
        <v>149</v>
      </c>
      <c r="AU141" s="142" t="s">
        <v>83</v>
      </c>
      <c r="AY141" s="16" t="s">
        <v>147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154</v>
      </c>
      <c r="BM141" s="142" t="s">
        <v>1092</v>
      </c>
    </row>
    <row r="142" spans="2:65" s="12" customFormat="1" ht="11.25">
      <c r="B142" s="144"/>
      <c r="D142" s="145" t="s">
        <v>156</v>
      </c>
      <c r="E142" s="146" t="s">
        <v>1</v>
      </c>
      <c r="F142" s="147" t="s">
        <v>1093</v>
      </c>
      <c r="H142" s="148">
        <v>400.39</v>
      </c>
      <c r="I142" s="149"/>
      <c r="L142" s="144"/>
      <c r="M142" s="150"/>
      <c r="T142" s="151"/>
      <c r="AT142" s="146" t="s">
        <v>156</v>
      </c>
      <c r="AU142" s="146" t="s">
        <v>83</v>
      </c>
      <c r="AV142" s="12" t="s">
        <v>83</v>
      </c>
      <c r="AW142" s="12" t="s">
        <v>30</v>
      </c>
      <c r="AX142" s="12" t="s">
        <v>73</v>
      </c>
      <c r="AY142" s="146" t="s">
        <v>147</v>
      </c>
    </row>
    <row r="143" spans="2:65" s="13" customFormat="1" ht="11.25">
      <c r="B143" s="152"/>
      <c r="D143" s="145" t="s">
        <v>156</v>
      </c>
      <c r="E143" s="153" t="s">
        <v>1</v>
      </c>
      <c r="F143" s="154" t="s">
        <v>166</v>
      </c>
      <c r="H143" s="155">
        <v>400.39</v>
      </c>
      <c r="I143" s="156"/>
      <c r="L143" s="152"/>
      <c r="M143" s="157"/>
      <c r="T143" s="158"/>
      <c r="AT143" s="153" t="s">
        <v>156</v>
      </c>
      <c r="AU143" s="153" t="s">
        <v>83</v>
      </c>
      <c r="AV143" s="13" t="s">
        <v>154</v>
      </c>
      <c r="AW143" s="13" t="s">
        <v>30</v>
      </c>
      <c r="AX143" s="13" t="s">
        <v>81</v>
      </c>
      <c r="AY143" s="153" t="s">
        <v>147</v>
      </c>
    </row>
    <row r="144" spans="2:65" s="1" customFormat="1" ht="24.2" customHeight="1">
      <c r="B144" s="31"/>
      <c r="C144" s="131" t="s">
        <v>195</v>
      </c>
      <c r="D144" s="131" t="s">
        <v>149</v>
      </c>
      <c r="E144" s="132" t="s">
        <v>548</v>
      </c>
      <c r="F144" s="133" t="s">
        <v>549</v>
      </c>
      <c r="G144" s="134" t="s">
        <v>187</v>
      </c>
      <c r="H144" s="135">
        <v>800.78</v>
      </c>
      <c r="I144" s="136"/>
      <c r="J144" s="137">
        <f>ROUND(I144*H144,2)</f>
        <v>0</v>
      </c>
      <c r="K144" s="133" t="s">
        <v>153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2.3E-2</v>
      </c>
      <c r="T144" s="141">
        <f>S144*H144</f>
        <v>18.417939999999998</v>
      </c>
      <c r="AR144" s="142" t="s">
        <v>154</v>
      </c>
      <c r="AT144" s="142" t="s">
        <v>149</v>
      </c>
      <c r="AU144" s="142" t="s">
        <v>83</v>
      </c>
      <c r="AY144" s="16" t="s">
        <v>147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154</v>
      </c>
      <c r="BM144" s="142" t="s">
        <v>1094</v>
      </c>
    </row>
    <row r="145" spans="2:65" s="12" customFormat="1" ht="11.25">
      <c r="B145" s="144"/>
      <c r="D145" s="145" t="s">
        <v>156</v>
      </c>
      <c r="F145" s="147" t="s">
        <v>1095</v>
      </c>
      <c r="H145" s="148">
        <v>800.78</v>
      </c>
      <c r="I145" s="149"/>
      <c r="L145" s="144"/>
      <c r="M145" s="150"/>
      <c r="T145" s="151"/>
      <c r="AT145" s="146" t="s">
        <v>156</v>
      </c>
      <c r="AU145" s="146" t="s">
        <v>83</v>
      </c>
      <c r="AV145" s="12" t="s">
        <v>83</v>
      </c>
      <c r="AW145" s="12" t="s">
        <v>4</v>
      </c>
      <c r="AX145" s="12" t="s">
        <v>81</v>
      </c>
      <c r="AY145" s="146" t="s">
        <v>147</v>
      </c>
    </row>
    <row r="146" spans="2:65" s="1" customFormat="1" ht="16.5" customHeight="1">
      <c r="B146" s="31"/>
      <c r="C146" s="131" t="s">
        <v>200</v>
      </c>
      <c r="D146" s="131" t="s">
        <v>149</v>
      </c>
      <c r="E146" s="132" t="s">
        <v>748</v>
      </c>
      <c r="F146" s="133" t="s">
        <v>749</v>
      </c>
      <c r="G146" s="134" t="s">
        <v>152</v>
      </c>
      <c r="H146" s="135">
        <v>24</v>
      </c>
      <c r="I146" s="136"/>
      <c r="J146" s="137">
        <f>ROUND(I146*H146,2)</f>
        <v>0</v>
      </c>
      <c r="K146" s="133" t="s">
        <v>153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0.20499999999999999</v>
      </c>
      <c r="T146" s="141">
        <f>S146*H146</f>
        <v>4.92</v>
      </c>
      <c r="AR146" s="142" t="s">
        <v>154</v>
      </c>
      <c r="AT146" s="142" t="s">
        <v>149</v>
      </c>
      <c r="AU146" s="142" t="s">
        <v>83</v>
      </c>
      <c r="AY146" s="16" t="s">
        <v>147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154</v>
      </c>
      <c r="BM146" s="142" t="s">
        <v>1096</v>
      </c>
    </row>
    <row r="147" spans="2:65" s="11" customFormat="1" ht="22.9" customHeight="1">
      <c r="B147" s="119"/>
      <c r="D147" s="120" t="s">
        <v>72</v>
      </c>
      <c r="E147" s="129" t="s">
        <v>184</v>
      </c>
      <c r="F147" s="129" t="s">
        <v>552</v>
      </c>
      <c r="I147" s="122"/>
      <c r="J147" s="130">
        <f>BK147</f>
        <v>0</v>
      </c>
      <c r="L147" s="119"/>
      <c r="M147" s="124"/>
      <c r="P147" s="125">
        <f>SUM(P148:P179)</f>
        <v>0</v>
      </c>
      <c r="R147" s="125">
        <f>SUM(R148:R179)</f>
        <v>5.2224481999999997</v>
      </c>
      <c r="T147" s="126">
        <f>SUM(T148:T179)</f>
        <v>0</v>
      </c>
      <c r="AR147" s="120" t="s">
        <v>81</v>
      </c>
      <c r="AT147" s="127" t="s">
        <v>72</v>
      </c>
      <c r="AU147" s="127" t="s">
        <v>81</v>
      </c>
      <c r="AY147" s="120" t="s">
        <v>147</v>
      </c>
      <c r="BK147" s="128">
        <f>SUM(BK148:BK179)</f>
        <v>0</v>
      </c>
    </row>
    <row r="148" spans="2:65" s="1" customFormat="1" ht="24.2" customHeight="1">
      <c r="B148" s="31"/>
      <c r="C148" s="131" t="s">
        <v>209</v>
      </c>
      <c r="D148" s="131" t="s">
        <v>149</v>
      </c>
      <c r="E148" s="132" t="s">
        <v>553</v>
      </c>
      <c r="F148" s="133" t="s">
        <v>554</v>
      </c>
      <c r="G148" s="134" t="s">
        <v>187</v>
      </c>
      <c r="H148" s="135">
        <v>292.04199999999997</v>
      </c>
      <c r="I148" s="136"/>
      <c r="J148" s="137">
        <f>ROUND(I148*H148,2)</f>
        <v>0</v>
      </c>
      <c r="K148" s="133" t="s">
        <v>1</v>
      </c>
      <c r="L148" s="31"/>
      <c r="M148" s="138" t="s">
        <v>1</v>
      </c>
      <c r="N148" s="139" t="s">
        <v>38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154</v>
      </c>
      <c r="AT148" s="142" t="s">
        <v>149</v>
      </c>
      <c r="AU148" s="142" t="s">
        <v>83</v>
      </c>
      <c r="AY148" s="16" t="s">
        <v>147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154</v>
      </c>
      <c r="BM148" s="142" t="s">
        <v>1097</v>
      </c>
    </row>
    <row r="149" spans="2:65" s="12" customFormat="1" ht="11.25">
      <c r="B149" s="144"/>
      <c r="D149" s="145" t="s">
        <v>156</v>
      </c>
      <c r="E149" s="146" t="s">
        <v>1</v>
      </c>
      <c r="F149" s="147" t="s">
        <v>1098</v>
      </c>
      <c r="H149" s="148">
        <v>282.892</v>
      </c>
      <c r="I149" s="149"/>
      <c r="L149" s="144"/>
      <c r="M149" s="150"/>
      <c r="T149" s="151"/>
      <c r="AT149" s="146" t="s">
        <v>156</v>
      </c>
      <c r="AU149" s="146" t="s">
        <v>83</v>
      </c>
      <c r="AV149" s="12" t="s">
        <v>83</v>
      </c>
      <c r="AW149" s="12" t="s">
        <v>30</v>
      </c>
      <c r="AX149" s="12" t="s">
        <v>73</v>
      </c>
      <c r="AY149" s="146" t="s">
        <v>147</v>
      </c>
    </row>
    <row r="150" spans="2:65" s="12" customFormat="1" ht="11.25">
      <c r="B150" s="144"/>
      <c r="D150" s="145" t="s">
        <v>156</v>
      </c>
      <c r="E150" s="146" t="s">
        <v>1</v>
      </c>
      <c r="F150" s="147" t="s">
        <v>1086</v>
      </c>
      <c r="H150" s="148">
        <v>9.15</v>
      </c>
      <c r="I150" s="149"/>
      <c r="L150" s="144"/>
      <c r="M150" s="150"/>
      <c r="T150" s="151"/>
      <c r="AT150" s="146" t="s">
        <v>156</v>
      </c>
      <c r="AU150" s="146" t="s">
        <v>83</v>
      </c>
      <c r="AV150" s="12" t="s">
        <v>83</v>
      </c>
      <c r="AW150" s="12" t="s">
        <v>30</v>
      </c>
      <c r="AX150" s="12" t="s">
        <v>73</v>
      </c>
      <c r="AY150" s="146" t="s">
        <v>147</v>
      </c>
    </row>
    <row r="151" spans="2:65" s="13" customFormat="1" ht="11.25">
      <c r="B151" s="152"/>
      <c r="D151" s="145" t="s">
        <v>156</v>
      </c>
      <c r="E151" s="153" t="s">
        <v>1</v>
      </c>
      <c r="F151" s="154" t="s">
        <v>166</v>
      </c>
      <c r="H151" s="155">
        <v>292.04199999999997</v>
      </c>
      <c r="I151" s="156"/>
      <c r="L151" s="152"/>
      <c r="M151" s="157"/>
      <c r="T151" s="158"/>
      <c r="AT151" s="153" t="s">
        <v>156</v>
      </c>
      <c r="AU151" s="153" t="s">
        <v>83</v>
      </c>
      <c r="AV151" s="13" t="s">
        <v>154</v>
      </c>
      <c r="AW151" s="13" t="s">
        <v>30</v>
      </c>
      <c r="AX151" s="13" t="s">
        <v>81</v>
      </c>
      <c r="AY151" s="153" t="s">
        <v>147</v>
      </c>
    </row>
    <row r="152" spans="2:65" s="1" customFormat="1" ht="24.2" customHeight="1">
      <c r="B152" s="31"/>
      <c r="C152" s="131" t="s">
        <v>205</v>
      </c>
      <c r="D152" s="131" t="s">
        <v>149</v>
      </c>
      <c r="E152" s="132" t="s">
        <v>557</v>
      </c>
      <c r="F152" s="133" t="s">
        <v>558</v>
      </c>
      <c r="G152" s="134" t="s">
        <v>187</v>
      </c>
      <c r="H152" s="135">
        <v>282.892</v>
      </c>
      <c r="I152" s="136"/>
      <c r="J152" s="137">
        <f>ROUND(I152*H152,2)</f>
        <v>0</v>
      </c>
      <c r="K152" s="133" t="s">
        <v>1</v>
      </c>
      <c r="L152" s="31"/>
      <c r="M152" s="138" t="s">
        <v>1</v>
      </c>
      <c r="N152" s="139" t="s">
        <v>38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154</v>
      </c>
      <c r="AT152" s="142" t="s">
        <v>149</v>
      </c>
      <c r="AU152" s="142" t="s">
        <v>83</v>
      </c>
      <c r="AY152" s="16" t="s">
        <v>147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81</v>
      </c>
      <c r="BK152" s="143">
        <f>ROUND(I152*H152,2)</f>
        <v>0</v>
      </c>
      <c r="BL152" s="16" t="s">
        <v>154</v>
      </c>
      <c r="BM152" s="142" t="s">
        <v>1099</v>
      </c>
    </row>
    <row r="153" spans="2:65" s="12" customFormat="1" ht="11.25">
      <c r="B153" s="144"/>
      <c r="D153" s="145" t="s">
        <v>156</v>
      </c>
      <c r="E153" s="146" t="s">
        <v>1</v>
      </c>
      <c r="F153" s="147" t="s">
        <v>1098</v>
      </c>
      <c r="H153" s="148">
        <v>282.892</v>
      </c>
      <c r="I153" s="149"/>
      <c r="L153" s="144"/>
      <c r="M153" s="150"/>
      <c r="T153" s="151"/>
      <c r="AT153" s="146" t="s">
        <v>156</v>
      </c>
      <c r="AU153" s="146" t="s">
        <v>83</v>
      </c>
      <c r="AV153" s="12" t="s">
        <v>83</v>
      </c>
      <c r="AW153" s="12" t="s">
        <v>30</v>
      </c>
      <c r="AX153" s="12" t="s">
        <v>73</v>
      </c>
      <c r="AY153" s="146" t="s">
        <v>147</v>
      </c>
    </row>
    <row r="154" spans="2:65" s="13" customFormat="1" ht="11.25">
      <c r="B154" s="152"/>
      <c r="D154" s="145" t="s">
        <v>156</v>
      </c>
      <c r="E154" s="153" t="s">
        <v>1</v>
      </c>
      <c r="F154" s="154" t="s">
        <v>166</v>
      </c>
      <c r="H154" s="155">
        <v>282.892</v>
      </c>
      <c r="I154" s="156"/>
      <c r="L154" s="152"/>
      <c r="M154" s="157"/>
      <c r="T154" s="158"/>
      <c r="AT154" s="153" t="s">
        <v>156</v>
      </c>
      <c r="AU154" s="153" t="s">
        <v>83</v>
      </c>
      <c r="AV154" s="13" t="s">
        <v>154</v>
      </c>
      <c r="AW154" s="13" t="s">
        <v>30</v>
      </c>
      <c r="AX154" s="13" t="s">
        <v>81</v>
      </c>
      <c r="AY154" s="153" t="s">
        <v>147</v>
      </c>
    </row>
    <row r="155" spans="2:65" s="1" customFormat="1" ht="24.2" customHeight="1">
      <c r="B155" s="31"/>
      <c r="C155" s="131" t="s">
        <v>215</v>
      </c>
      <c r="D155" s="131" t="s">
        <v>149</v>
      </c>
      <c r="E155" s="132" t="s">
        <v>758</v>
      </c>
      <c r="F155" s="133" t="s">
        <v>759</v>
      </c>
      <c r="G155" s="134" t="s">
        <v>187</v>
      </c>
      <c r="H155" s="135">
        <v>4.29</v>
      </c>
      <c r="I155" s="136"/>
      <c r="J155" s="137">
        <f>ROUND(I155*H155,2)</f>
        <v>0</v>
      </c>
      <c r="K155" s="133" t="s">
        <v>153</v>
      </c>
      <c r="L155" s="31"/>
      <c r="M155" s="138" t="s">
        <v>1</v>
      </c>
      <c r="N155" s="139" t="s">
        <v>38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154</v>
      </c>
      <c r="AT155" s="142" t="s">
        <v>149</v>
      </c>
      <c r="AU155" s="142" t="s">
        <v>83</v>
      </c>
      <c r="AY155" s="16" t="s">
        <v>147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81</v>
      </c>
      <c r="BK155" s="143">
        <f>ROUND(I155*H155,2)</f>
        <v>0</v>
      </c>
      <c r="BL155" s="16" t="s">
        <v>154</v>
      </c>
      <c r="BM155" s="142" t="s">
        <v>1100</v>
      </c>
    </row>
    <row r="156" spans="2:65" s="12" customFormat="1" ht="11.25">
      <c r="B156" s="144"/>
      <c r="D156" s="145" t="s">
        <v>156</v>
      </c>
      <c r="E156" s="146" t="s">
        <v>1</v>
      </c>
      <c r="F156" s="147" t="s">
        <v>1101</v>
      </c>
      <c r="H156" s="148">
        <v>4.29</v>
      </c>
      <c r="I156" s="149"/>
      <c r="L156" s="144"/>
      <c r="M156" s="150"/>
      <c r="T156" s="151"/>
      <c r="AT156" s="146" t="s">
        <v>156</v>
      </c>
      <c r="AU156" s="146" t="s">
        <v>83</v>
      </c>
      <c r="AV156" s="12" t="s">
        <v>83</v>
      </c>
      <c r="AW156" s="12" t="s">
        <v>30</v>
      </c>
      <c r="AX156" s="12" t="s">
        <v>73</v>
      </c>
      <c r="AY156" s="146" t="s">
        <v>147</v>
      </c>
    </row>
    <row r="157" spans="2:65" s="13" customFormat="1" ht="11.25">
      <c r="B157" s="152"/>
      <c r="D157" s="145" t="s">
        <v>156</v>
      </c>
      <c r="E157" s="153" t="s">
        <v>1</v>
      </c>
      <c r="F157" s="154" t="s">
        <v>166</v>
      </c>
      <c r="H157" s="155">
        <v>4.29</v>
      </c>
      <c r="I157" s="156"/>
      <c r="L157" s="152"/>
      <c r="M157" s="157"/>
      <c r="T157" s="158"/>
      <c r="AT157" s="153" t="s">
        <v>156</v>
      </c>
      <c r="AU157" s="153" t="s">
        <v>83</v>
      </c>
      <c r="AV157" s="13" t="s">
        <v>154</v>
      </c>
      <c r="AW157" s="13" t="s">
        <v>30</v>
      </c>
      <c r="AX157" s="13" t="s">
        <v>81</v>
      </c>
      <c r="AY157" s="153" t="s">
        <v>147</v>
      </c>
    </row>
    <row r="158" spans="2:65" s="1" customFormat="1" ht="24.2" customHeight="1">
      <c r="B158" s="31"/>
      <c r="C158" s="131" t="s">
        <v>8</v>
      </c>
      <c r="D158" s="131" t="s">
        <v>149</v>
      </c>
      <c r="E158" s="132" t="s">
        <v>560</v>
      </c>
      <c r="F158" s="133" t="s">
        <v>561</v>
      </c>
      <c r="G158" s="134" t="s">
        <v>187</v>
      </c>
      <c r="H158" s="135">
        <v>394.78500000000003</v>
      </c>
      <c r="I158" s="136"/>
      <c r="J158" s="137">
        <f>ROUND(I158*H158,2)</f>
        <v>0</v>
      </c>
      <c r="K158" s="133" t="s">
        <v>1</v>
      </c>
      <c r="L158" s="31"/>
      <c r="M158" s="138" t="s">
        <v>1</v>
      </c>
      <c r="N158" s="139" t="s">
        <v>38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154</v>
      </c>
      <c r="AT158" s="142" t="s">
        <v>149</v>
      </c>
      <c r="AU158" s="142" t="s">
        <v>83</v>
      </c>
      <c r="AY158" s="16" t="s">
        <v>147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81</v>
      </c>
      <c r="BK158" s="143">
        <f>ROUND(I158*H158,2)</f>
        <v>0</v>
      </c>
      <c r="BL158" s="16" t="s">
        <v>154</v>
      </c>
      <c r="BM158" s="142" t="s">
        <v>1102</v>
      </c>
    </row>
    <row r="159" spans="2:65" s="12" customFormat="1" ht="11.25">
      <c r="B159" s="144"/>
      <c r="D159" s="145" t="s">
        <v>156</v>
      </c>
      <c r="E159" s="146" t="s">
        <v>1</v>
      </c>
      <c r="F159" s="147" t="s">
        <v>1103</v>
      </c>
      <c r="H159" s="148">
        <v>394.78500000000003</v>
      </c>
      <c r="I159" s="149"/>
      <c r="L159" s="144"/>
      <c r="M159" s="150"/>
      <c r="T159" s="151"/>
      <c r="AT159" s="146" t="s">
        <v>156</v>
      </c>
      <c r="AU159" s="146" t="s">
        <v>83</v>
      </c>
      <c r="AV159" s="12" t="s">
        <v>83</v>
      </c>
      <c r="AW159" s="12" t="s">
        <v>30</v>
      </c>
      <c r="AX159" s="12" t="s">
        <v>73</v>
      </c>
      <c r="AY159" s="146" t="s">
        <v>147</v>
      </c>
    </row>
    <row r="160" spans="2:65" s="13" customFormat="1" ht="11.25">
      <c r="B160" s="152"/>
      <c r="D160" s="145" t="s">
        <v>156</v>
      </c>
      <c r="E160" s="153" t="s">
        <v>1</v>
      </c>
      <c r="F160" s="154" t="s">
        <v>166</v>
      </c>
      <c r="H160" s="155">
        <v>394.78500000000003</v>
      </c>
      <c r="I160" s="156"/>
      <c r="L160" s="152"/>
      <c r="M160" s="157"/>
      <c r="T160" s="158"/>
      <c r="AT160" s="153" t="s">
        <v>156</v>
      </c>
      <c r="AU160" s="153" t="s">
        <v>83</v>
      </c>
      <c r="AV160" s="13" t="s">
        <v>154</v>
      </c>
      <c r="AW160" s="13" t="s">
        <v>30</v>
      </c>
      <c r="AX160" s="13" t="s">
        <v>81</v>
      </c>
      <c r="AY160" s="153" t="s">
        <v>147</v>
      </c>
    </row>
    <row r="161" spans="2:65" s="1" customFormat="1" ht="24.2" customHeight="1">
      <c r="B161" s="31"/>
      <c r="C161" s="131" t="s">
        <v>228</v>
      </c>
      <c r="D161" s="131" t="s">
        <v>149</v>
      </c>
      <c r="E161" s="132" t="s">
        <v>564</v>
      </c>
      <c r="F161" s="133" t="s">
        <v>565</v>
      </c>
      <c r="G161" s="134" t="s">
        <v>187</v>
      </c>
      <c r="H161" s="135">
        <v>394.78500000000003</v>
      </c>
      <c r="I161" s="136"/>
      <c r="J161" s="137">
        <f>ROUND(I161*H161,2)</f>
        <v>0</v>
      </c>
      <c r="K161" s="133" t="s">
        <v>153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154</v>
      </c>
      <c r="AT161" s="142" t="s">
        <v>149</v>
      </c>
      <c r="AU161" s="142" t="s">
        <v>83</v>
      </c>
      <c r="AY161" s="16" t="s">
        <v>147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154</v>
      </c>
      <c r="BM161" s="142" t="s">
        <v>1104</v>
      </c>
    </row>
    <row r="162" spans="2:65" s="12" customFormat="1" ht="11.25">
      <c r="B162" s="144"/>
      <c r="D162" s="145" t="s">
        <v>156</v>
      </c>
      <c r="E162" s="146" t="s">
        <v>1</v>
      </c>
      <c r="F162" s="147" t="s">
        <v>1103</v>
      </c>
      <c r="H162" s="148">
        <v>394.78500000000003</v>
      </c>
      <c r="I162" s="149"/>
      <c r="L162" s="144"/>
      <c r="M162" s="150"/>
      <c r="T162" s="151"/>
      <c r="AT162" s="146" t="s">
        <v>156</v>
      </c>
      <c r="AU162" s="146" t="s">
        <v>83</v>
      </c>
      <c r="AV162" s="12" t="s">
        <v>83</v>
      </c>
      <c r="AW162" s="12" t="s">
        <v>30</v>
      </c>
      <c r="AX162" s="12" t="s">
        <v>73</v>
      </c>
      <c r="AY162" s="146" t="s">
        <v>147</v>
      </c>
    </row>
    <row r="163" spans="2:65" s="13" customFormat="1" ht="11.25">
      <c r="B163" s="152"/>
      <c r="D163" s="145" t="s">
        <v>156</v>
      </c>
      <c r="E163" s="153" t="s">
        <v>1</v>
      </c>
      <c r="F163" s="154" t="s">
        <v>166</v>
      </c>
      <c r="H163" s="155">
        <v>394.78500000000003</v>
      </c>
      <c r="I163" s="156"/>
      <c r="L163" s="152"/>
      <c r="M163" s="157"/>
      <c r="T163" s="158"/>
      <c r="AT163" s="153" t="s">
        <v>156</v>
      </c>
      <c r="AU163" s="153" t="s">
        <v>83</v>
      </c>
      <c r="AV163" s="13" t="s">
        <v>154</v>
      </c>
      <c r="AW163" s="13" t="s">
        <v>30</v>
      </c>
      <c r="AX163" s="13" t="s">
        <v>81</v>
      </c>
      <c r="AY163" s="153" t="s">
        <v>147</v>
      </c>
    </row>
    <row r="164" spans="2:65" s="1" customFormat="1" ht="24.2" customHeight="1">
      <c r="B164" s="31"/>
      <c r="C164" s="131" t="s">
        <v>235</v>
      </c>
      <c r="D164" s="131" t="s">
        <v>149</v>
      </c>
      <c r="E164" s="132" t="s">
        <v>567</v>
      </c>
      <c r="F164" s="133" t="s">
        <v>568</v>
      </c>
      <c r="G164" s="134" t="s">
        <v>187</v>
      </c>
      <c r="H164" s="135">
        <v>394.78500000000003</v>
      </c>
      <c r="I164" s="136"/>
      <c r="J164" s="137">
        <f>ROUND(I164*H164,2)</f>
        <v>0</v>
      </c>
      <c r="K164" s="133" t="s">
        <v>153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154</v>
      </c>
      <c r="AT164" s="142" t="s">
        <v>149</v>
      </c>
      <c r="AU164" s="142" t="s">
        <v>83</v>
      </c>
      <c r="AY164" s="16" t="s">
        <v>147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154</v>
      </c>
      <c r="BM164" s="142" t="s">
        <v>1105</v>
      </c>
    </row>
    <row r="165" spans="2:65" s="12" customFormat="1" ht="11.25">
      <c r="B165" s="144"/>
      <c r="D165" s="145" t="s">
        <v>156</v>
      </c>
      <c r="E165" s="146" t="s">
        <v>1</v>
      </c>
      <c r="F165" s="147" t="s">
        <v>1103</v>
      </c>
      <c r="H165" s="148">
        <v>394.78500000000003</v>
      </c>
      <c r="I165" s="149"/>
      <c r="L165" s="144"/>
      <c r="M165" s="150"/>
      <c r="T165" s="151"/>
      <c r="AT165" s="146" t="s">
        <v>156</v>
      </c>
      <c r="AU165" s="146" t="s">
        <v>83</v>
      </c>
      <c r="AV165" s="12" t="s">
        <v>83</v>
      </c>
      <c r="AW165" s="12" t="s">
        <v>30</v>
      </c>
      <c r="AX165" s="12" t="s">
        <v>73</v>
      </c>
      <c r="AY165" s="146" t="s">
        <v>147</v>
      </c>
    </row>
    <row r="166" spans="2:65" s="13" customFormat="1" ht="11.25">
      <c r="B166" s="152"/>
      <c r="D166" s="145" t="s">
        <v>156</v>
      </c>
      <c r="E166" s="153" t="s">
        <v>1</v>
      </c>
      <c r="F166" s="154" t="s">
        <v>166</v>
      </c>
      <c r="H166" s="155">
        <v>394.78500000000003</v>
      </c>
      <c r="I166" s="156"/>
      <c r="L166" s="152"/>
      <c r="M166" s="157"/>
      <c r="T166" s="158"/>
      <c r="AT166" s="153" t="s">
        <v>156</v>
      </c>
      <c r="AU166" s="153" t="s">
        <v>83</v>
      </c>
      <c r="AV166" s="13" t="s">
        <v>154</v>
      </c>
      <c r="AW166" s="13" t="s">
        <v>30</v>
      </c>
      <c r="AX166" s="13" t="s">
        <v>81</v>
      </c>
      <c r="AY166" s="153" t="s">
        <v>147</v>
      </c>
    </row>
    <row r="167" spans="2:65" s="1" customFormat="1" ht="24.2" customHeight="1">
      <c r="B167" s="31"/>
      <c r="C167" s="131" t="s">
        <v>241</v>
      </c>
      <c r="D167" s="131" t="s">
        <v>149</v>
      </c>
      <c r="E167" s="132" t="s">
        <v>570</v>
      </c>
      <c r="F167" s="133" t="s">
        <v>571</v>
      </c>
      <c r="G167" s="134" t="s">
        <v>187</v>
      </c>
      <c r="H167" s="135">
        <v>394.78500000000003</v>
      </c>
      <c r="I167" s="136"/>
      <c r="J167" s="137">
        <f>ROUND(I167*H167,2)</f>
        <v>0</v>
      </c>
      <c r="K167" s="133" t="s">
        <v>153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154</v>
      </c>
      <c r="AT167" s="142" t="s">
        <v>149</v>
      </c>
      <c r="AU167" s="142" t="s">
        <v>83</v>
      </c>
      <c r="AY167" s="16" t="s">
        <v>147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154</v>
      </c>
      <c r="BM167" s="142" t="s">
        <v>1106</v>
      </c>
    </row>
    <row r="168" spans="2:65" s="12" customFormat="1" ht="11.25">
      <c r="B168" s="144"/>
      <c r="D168" s="145" t="s">
        <v>156</v>
      </c>
      <c r="E168" s="146" t="s">
        <v>1</v>
      </c>
      <c r="F168" s="147" t="s">
        <v>1103</v>
      </c>
      <c r="H168" s="148">
        <v>394.78500000000003</v>
      </c>
      <c r="I168" s="149"/>
      <c r="L168" s="144"/>
      <c r="M168" s="150"/>
      <c r="T168" s="151"/>
      <c r="AT168" s="146" t="s">
        <v>156</v>
      </c>
      <c r="AU168" s="146" t="s">
        <v>83</v>
      </c>
      <c r="AV168" s="12" t="s">
        <v>83</v>
      </c>
      <c r="AW168" s="12" t="s">
        <v>30</v>
      </c>
      <c r="AX168" s="12" t="s">
        <v>73</v>
      </c>
      <c r="AY168" s="146" t="s">
        <v>147</v>
      </c>
    </row>
    <row r="169" spans="2:65" s="13" customFormat="1" ht="11.25">
      <c r="B169" s="152"/>
      <c r="D169" s="145" t="s">
        <v>156</v>
      </c>
      <c r="E169" s="153" t="s">
        <v>1</v>
      </c>
      <c r="F169" s="154" t="s">
        <v>166</v>
      </c>
      <c r="H169" s="155">
        <v>394.78500000000003</v>
      </c>
      <c r="I169" s="156"/>
      <c r="L169" s="152"/>
      <c r="M169" s="157"/>
      <c r="T169" s="158"/>
      <c r="AT169" s="153" t="s">
        <v>156</v>
      </c>
      <c r="AU169" s="153" t="s">
        <v>83</v>
      </c>
      <c r="AV169" s="13" t="s">
        <v>154</v>
      </c>
      <c r="AW169" s="13" t="s">
        <v>30</v>
      </c>
      <c r="AX169" s="13" t="s">
        <v>81</v>
      </c>
      <c r="AY169" s="153" t="s">
        <v>147</v>
      </c>
    </row>
    <row r="170" spans="2:65" s="1" customFormat="1" ht="24.2" customHeight="1">
      <c r="B170" s="31"/>
      <c r="C170" s="131" t="s">
        <v>250</v>
      </c>
      <c r="D170" s="131" t="s">
        <v>149</v>
      </c>
      <c r="E170" s="132" t="s">
        <v>573</v>
      </c>
      <c r="F170" s="133" t="s">
        <v>574</v>
      </c>
      <c r="G170" s="134" t="s">
        <v>187</v>
      </c>
      <c r="H170" s="135">
        <v>12.89</v>
      </c>
      <c r="I170" s="136"/>
      <c r="J170" s="137">
        <f>ROUND(I170*H170,2)</f>
        <v>0</v>
      </c>
      <c r="K170" s="133" t="s">
        <v>153</v>
      </c>
      <c r="L170" s="31"/>
      <c r="M170" s="138" t="s">
        <v>1</v>
      </c>
      <c r="N170" s="139" t="s">
        <v>38</v>
      </c>
      <c r="P170" s="140">
        <f>O170*H170</f>
        <v>0</v>
      </c>
      <c r="Q170" s="140">
        <v>8.9219999999999994E-2</v>
      </c>
      <c r="R170" s="140">
        <f>Q170*H170</f>
        <v>1.1500458</v>
      </c>
      <c r="S170" s="140">
        <v>0</v>
      </c>
      <c r="T170" s="141">
        <f>S170*H170</f>
        <v>0</v>
      </c>
      <c r="AR170" s="142" t="s">
        <v>154</v>
      </c>
      <c r="AT170" s="142" t="s">
        <v>149</v>
      </c>
      <c r="AU170" s="142" t="s">
        <v>83</v>
      </c>
      <c r="AY170" s="16" t="s">
        <v>147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81</v>
      </c>
      <c r="BK170" s="143">
        <f>ROUND(I170*H170,2)</f>
        <v>0</v>
      </c>
      <c r="BL170" s="16" t="s">
        <v>154</v>
      </c>
      <c r="BM170" s="142" t="s">
        <v>1107</v>
      </c>
    </row>
    <row r="171" spans="2:65" s="12" customFormat="1" ht="11.25">
      <c r="B171" s="144"/>
      <c r="D171" s="145" t="s">
        <v>156</v>
      </c>
      <c r="E171" s="146" t="s">
        <v>1</v>
      </c>
      <c r="F171" s="147" t="s">
        <v>1108</v>
      </c>
      <c r="H171" s="148">
        <v>12.89</v>
      </c>
      <c r="I171" s="149"/>
      <c r="L171" s="144"/>
      <c r="M171" s="150"/>
      <c r="T171" s="151"/>
      <c r="AT171" s="146" t="s">
        <v>156</v>
      </c>
      <c r="AU171" s="146" t="s">
        <v>83</v>
      </c>
      <c r="AV171" s="12" t="s">
        <v>83</v>
      </c>
      <c r="AW171" s="12" t="s">
        <v>30</v>
      </c>
      <c r="AX171" s="12" t="s">
        <v>73</v>
      </c>
      <c r="AY171" s="146" t="s">
        <v>147</v>
      </c>
    </row>
    <row r="172" spans="2:65" s="13" customFormat="1" ht="11.25">
      <c r="B172" s="152"/>
      <c r="D172" s="145" t="s">
        <v>156</v>
      </c>
      <c r="E172" s="153" t="s">
        <v>1</v>
      </c>
      <c r="F172" s="154" t="s">
        <v>166</v>
      </c>
      <c r="H172" s="155">
        <v>12.89</v>
      </c>
      <c r="I172" s="156"/>
      <c r="L172" s="152"/>
      <c r="M172" s="157"/>
      <c r="T172" s="158"/>
      <c r="AT172" s="153" t="s">
        <v>156</v>
      </c>
      <c r="AU172" s="153" t="s">
        <v>83</v>
      </c>
      <c r="AV172" s="13" t="s">
        <v>154</v>
      </c>
      <c r="AW172" s="13" t="s">
        <v>30</v>
      </c>
      <c r="AX172" s="13" t="s">
        <v>81</v>
      </c>
      <c r="AY172" s="153" t="s">
        <v>147</v>
      </c>
    </row>
    <row r="173" spans="2:65" s="1" customFormat="1" ht="24.2" customHeight="1">
      <c r="B173" s="31"/>
      <c r="C173" s="165" t="s">
        <v>256</v>
      </c>
      <c r="D173" s="165" t="s">
        <v>223</v>
      </c>
      <c r="E173" s="166" t="s">
        <v>577</v>
      </c>
      <c r="F173" s="167" t="s">
        <v>578</v>
      </c>
      <c r="G173" s="168" t="s">
        <v>187</v>
      </c>
      <c r="H173" s="169">
        <v>13.276999999999999</v>
      </c>
      <c r="I173" s="170"/>
      <c r="J173" s="171">
        <f>ROUND(I173*H173,2)</f>
        <v>0</v>
      </c>
      <c r="K173" s="167" t="s">
        <v>153</v>
      </c>
      <c r="L173" s="172"/>
      <c r="M173" s="173" t="s">
        <v>1</v>
      </c>
      <c r="N173" s="174" t="s">
        <v>38</v>
      </c>
      <c r="P173" s="140">
        <f>O173*H173</f>
        <v>0</v>
      </c>
      <c r="Q173" s="140">
        <v>0.13200000000000001</v>
      </c>
      <c r="R173" s="140">
        <f>Q173*H173</f>
        <v>1.752564</v>
      </c>
      <c r="S173" s="140">
        <v>0</v>
      </c>
      <c r="T173" s="141">
        <f>S173*H173</f>
        <v>0</v>
      </c>
      <c r="AR173" s="142" t="s">
        <v>200</v>
      </c>
      <c r="AT173" s="142" t="s">
        <v>223</v>
      </c>
      <c r="AU173" s="142" t="s">
        <v>83</v>
      </c>
      <c r="AY173" s="16" t="s">
        <v>147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154</v>
      </c>
      <c r="BM173" s="142" t="s">
        <v>1109</v>
      </c>
    </row>
    <row r="174" spans="2:65" s="12" customFormat="1" ht="11.25">
      <c r="B174" s="144"/>
      <c r="D174" s="145" t="s">
        <v>156</v>
      </c>
      <c r="F174" s="147" t="s">
        <v>1110</v>
      </c>
      <c r="H174" s="148">
        <v>13.276999999999999</v>
      </c>
      <c r="I174" s="149"/>
      <c r="L174" s="144"/>
      <c r="M174" s="150"/>
      <c r="T174" s="151"/>
      <c r="AT174" s="146" t="s">
        <v>156</v>
      </c>
      <c r="AU174" s="146" t="s">
        <v>83</v>
      </c>
      <c r="AV174" s="12" t="s">
        <v>83</v>
      </c>
      <c r="AW174" s="12" t="s">
        <v>4</v>
      </c>
      <c r="AX174" s="12" t="s">
        <v>81</v>
      </c>
      <c r="AY174" s="146" t="s">
        <v>147</v>
      </c>
    </row>
    <row r="175" spans="2:65" s="1" customFormat="1" ht="24.2" customHeight="1">
      <c r="B175" s="31"/>
      <c r="C175" s="131" t="s">
        <v>261</v>
      </c>
      <c r="D175" s="131" t="s">
        <v>149</v>
      </c>
      <c r="E175" s="132" t="s">
        <v>770</v>
      </c>
      <c r="F175" s="133" t="s">
        <v>771</v>
      </c>
      <c r="G175" s="134" t="s">
        <v>187</v>
      </c>
      <c r="H175" s="135">
        <v>7.92</v>
      </c>
      <c r="I175" s="136"/>
      <c r="J175" s="137">
        <f>ROUND(I175*H175,2)</f>
        <v>0</v>
      </c>
      <c r="K175" s="133" t="s">
        <v>153</v>
      </c>
      <c r="L175" s="31"/>
      <c r="M175" s="138" t="s">
        <v>1</v>
      </c>
      <c r="N175" s="139" t="s">
        <v>38</v>
      </c>
      <c r="P175" s="140">
        <f>O175*H175</f>
        <v>0</v>
      </c>
      <c r="Q175" s="140">
        <v>0.11162</v>
      </c>
      <c r="R175" s="140">
        <f>Q175*H175</f>
        <v>0.88403039999999999</v>
      </c>
      <c r="S175" s="140">
        <v>0</v>
      </c>
      <c r="T175" s="141">
        <f>S175*H175</f>
        <v>0</v>
      </c>
      <c r="AR175" s="142" t="s">
        <v>154</v>
      </c>
      <c r="AT175" s="142" t="s">
        <v>149</v>
      </c>
      <c r="AU175" s="142" t="s">
        <v>83</v>
      </c>
      <c r="AY175" s="16" t="s">
        <v>147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6" t="s">
        <v>81</v>
      </c>
      <c r="BK175" s="143">
        <f>ROUND(I175*H175,2)</f>
        <v>0</v>
      </c>
      <c r="BL175" s="16" t="s">
        <v>154</v>
      </c>
      <c r="BM175" s="142" t="s">
        <v>1111</v>
      </c>
    </row>
    <row r="176" spans="2:65" s="12" customFormat="1" ht="11.25">
      <c r="B176" s="144"/>
      <c r="D176" s="145" t="s">
        <v>156</v>
      </c>
      <c r="E176" s="146" t="s">
        <v>1</v>
      </c>
      <c r="F176" s="147" t="s">
        <v>1112</v>
      </c>
      <c r="H176" s="148">
        <v>7.92</v>
      </c>
      <c r="I176" s="149"/>
      <c r="L176" s="144"/>
      <c r="M176" s="150"/>
      <c r="T176" s="151"/>
      <c r="AT176" s="146" t="s">
        <v>156</v>
      </c>
      <c r="AU176" s="146" t="s">
        <v>83</v>
      </c>
      <c r="AV176" s="12" t="s">
        <v>83</v>
      </c>
      <c r="AW176" s="12" t="s">
        <v>30</v>
      </c>
      <c r="AX176" s="12" t="s">
        <v>73</v>
      </c>
      <c r="AY176" s="146" t="s">
        <v>147</v>
      </c>
    </row>
    <row r="177" spans="2:65" s="13" customFormat="1" ht="11.25">
      <c r="B177" s="152"/>
      <c r="D177" s="145" t="s">
        <v>156</v>
      </c>
      <c r="E177" s="153" t="s">
        <v>1</v>
      </c>
      <c r="F177" s="154" t="s">
        <v>166</v>
      </c>
      <c r="H177" s="155">
        <v>7.92</v>
      </c>
      <c r="I177" s="156"/>
      <c r="L177" s="152"/>
      <c r="M177" s="157"/>
      <c r="T177" s="158"/>
      <c r="AT177" s="153" t="s">
        <v>156</v>
      </c>
      <c r="AU177" s="153" t="s">
        <v>83</v>
      </c>
      <c r="AV177" s="13" t="s">
        <v>154</v>
      </c>
      <c r="AW177" s="13" t="s">
        <v>30</v>
      </c>
      <c r="AX177" s="13" t="s">
        <v>81</v>
      </c>
      <c r="AY177" s="153" t="s">
        <v>147</v>
      </c>
    </row>
    <row r="178" spans="2:65" s="1" customFormat="1" ht="24.2" customHeight="1">
      <c r="B178" s="31"/>
      <c r="C178" s="165" t="s">
        <v>266</v>
      </c>
      <c r="D178" s="165" t="s">
        <v>223</v>
      </c>
      <c r="E178" s="166" t="s">
        <v>774</v>
      </c>
      <c r="F178" s="167" t="s">
        <v>775</v>
      </c>
      <c r="G178" s="168" t="s">
        <v>187</v>
      </c>
      <c r="H178" s="169">
        <v>8.1579999999999995</v>
      </c>
      <c r="I178" s="170"/>
      <c r="J178" s="171">
        <f>ROUND(I178*H178,2)</f>
        <v>0</v>
      </c>
      <c r="K178" s="167" t="s">
        <v>153</v>
      </c>
      <c r="L178" s="172"/>
      <c r="M178" s="173" t="s">
        <v>1</v>
      </c>
      <c r="N178" s="174" t="s">
        <v>38</v>
      </c>
      <c r="P178" s="140">
        <f>O178*H178</f>
        <v>0</v>
      </c>
      <c r="Q178" s="140">
        <v>0.17599999999999999</v>
      </c>
      <c r="R178" s="140">
        <f>Q178*H178</f>
        <v>1.4358079999999998</v>
      </c>
      <c r="S178" s="140">
        <v>0</v>
      </c>
      <c r="T178" s="141">
        <f>S178*H178</f>
        <v>0</v>
      </c>
      <c r="AR178" s="142" t="s">
        <v>200</v>
      </c>
      <c r="AT178" s="142" t="s">
        <v>223</v>
      </c>
      <c r="AU178" s="142" t="s">
        <v>83</v>
      </c>
      <c r="AY178" s="16" t="s">
        <v>147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154</v>
      </c>
      <c r="BM178" s="142" t="s">
        <v>1113</v>
      </c>
    </row>
    <row r="179" spans="2:65" s="12" customFormat="1" ht="11.25">
      <c r="B179" s="144"/>
      <c r="D179" s="145" t="s">
        <v>156</v>
      </c>
      <c r="F179" s="147" t="s">
        <v>1114</v>
      </c>
      <c r="H179" s="148">
        <v>8.1579999999999995</v>
      </c>
      <c r="I179" s="149"/>
      <c r="L179" s="144"/>
      <c r="M179" s="150"/>
      <c r="T179" s="151"/>
      <c r="AT179" s="146" t="s">
        <v>156</v>
      </c>
      <c r="AU179" s="146" t="s">
        <v>83</v>
      </c>
      <c r="AV179" s="12" t="s">
        <v>83</v>
      </c>
      <c r="AW179" s="12" t="s">
        <v>4</v>
      </c>
      <c r="AX179" s="12" t="s">
        <v>81</v>
      </c>
      <c r="AY179" s="146" t="s">
        <v>147</v>
      </c>
    </row>
    <row r="180" spans="2:65" s="11" customFormat="1" ht="22.9" customHeight="1">
      <c r="B180" s="119"/>
      <c r="D180" s="120" t="s">
        <v>72</v>
      </c>
      <c r="E180" s="129" t="s">
        <v>209</v>
      </c>
      <c r="F180" s="129" t="s">
        <v>581</v>
      </c>
      <c r="I180" s="122"/>
      <c r="J180" s="130">
        <f>BK180</f>
        <v>0</v>
      </c>
      <c r="L180" s="119"/>
      <c r="M180" s="124"/>
      <c r="P180" s="125">
        <f>SUM(P181:P190)</f>
        <v>0</v>
      </c>
      <c r="R180" s="125">
        <f>SUM(R181:R190)</f>
        <v>4.0486299000000008</v>
      </c>
      <c r="T180" s="126">
        <f>SUM(T181:T190)</f>
        <v>0</v>
      </c>
      <c r="AR180" s="120" t="s">
        <v>81</v>
      </c>
      <c r="AT180" s="127" t="s">
        <v>72</v>
      </c>
      <c r="AU180" s="127" t="s">
        <v>81</v>
      </c>
      <c r="AY180" s="120" t="s">
        <v>147</v>
      </c>
      <c r="BK180" s="128">
        <f>SUM(BK181:BK190)</f>
        <v>0</v>
      </c>
    </row>
    <row r="181" spans="2:65" s="1" customFormat="1" ht="33" customHeight="1">
      <c r="B181" s="31"/>
      <c r="C181" s="131" t="s">
        <v>271</v>
      </c>
      <c r="D181" s="131" t="s">
        <v>149</v>
      </c>
      <c r="E181" s="132" t="s">
        <v>778</v>
      </c>
      <c r="F181" s="133" t="s">
        <v>779</v>
      </c>
      <c r="G181" s="134" t="s">
        <v>152</v>
      </c>
      <c r="H181" s="135">
        <v>24</v>
      </c>
      <c r="I181" s="136"/>
      <c r="J181" s="137">
        <f>ROUND(I181*H181,2)</f>
        <v>0</v>
      </c>
      <c r="K181" s="133" t="s">
        <v>153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0.16850000000000001</v>
      </c>
      <c r="R181" s="140">
        <f>Q181*H181</f>
        <v>4.0440000000000005</v>
      </c>
      <c r="S181" s="140">
        <v>0</v>
      </c>
      <c r="T181" s="141">
        <f>S181*H181</f>
        <v>0</v>
      </c>
      <c r="AR181" s="142" t="s">
        <v>154</v>
      </c>
      <c r="AT181" s="142" t="s">
        <v>149</v>
      </c>
      <c r="AU181" s="142" t="s">
        <v>83</v>
      </c>
      <c r="AY181" s="16" t="s">
        <v>147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154</v>
      </c>
      <c r="BM181" s="142" t="s">
        <v>1115</v>
      </c>
    </row>
    <row r="182" spans="2:65" s="1" customFormat="1" ht="33" customHeight="1">
      <c r="B182" s="31"/>
      <c r="C182" s="131" t="s">
        <v>7</v>
      </c>
      <c r="D182" s="131" t="s">
        <v>149</v>
      </c>
      <c r="E182" s="132" t="s">
        <v>582</v>
      </c>
      <c r="F182" s="133" t="s">
        <v>583</v>
      </c>
      <c r="G182" s="134" t="s">
        <v>152</v>
      </c>
      <c r="H182" s="135">
        <v>7.59</v>
      </c>
      <c r="I182" s="136"/>
      <c r="J182" s="137">
        <f>ROUND(I182*H182,2)</f>
        <v>0</v>
      </c>
      <c r="K182" s="133" t="s">
        <v>153</v>
      </c>
      <c r="L182" s="31"/>
      <c r="M182" s="138" t="s">
        <v>1</v>
      </c>
      <c r="N182" s="139" t="s">
        <v>38</v>
      </c>
      <c r="P182" s="140">
        <f>O182*H182</f>
        <v>0</v>
      </c>
      <c r="Q182" s="140">
        <v>6.0999999999999997E-4</v>
      </c>
      <c r="R182" s="140">
        <f>Q182*H182</f>
        <v>4.6298999999999993E-3</v>
      </c>
      <c r="S182" s="140">
        <v>0</v>
      </c>
      <c r="T182" s="141">
        <f>S182*H182</f>
        <v>0</v>
      </c>
      <c r="AR182" s="142" t="s">
        <v>154</v>
      </c>
      <c r="AT182" s="142" t="s">
        <v>149</v>
      </c>
      <c r="AU182" s="142" t="s">
        <v>83</v>
      </c>
      <c r="AY182" s="16" t="s">
        <v>147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154</v>
      </c>
      <c r="BM182" s="142" t="s">
        <v>1116</v>
      </c>
    </row>
    <row r="183" spans="2:65" s="12" customFormat="1" ht="11.25">
      <c r="B183" s="144"/>
      <c r="D183" s="145" t="s">
        <v>156</v>
      </c>
      <c r="E183" s="146" t="s">
        <v>1</v>
      </c>
      <c r="F183" s="147" t="s">
        <v>1117</v>
      </c>
      <c r="H183" s="148">
        <v>7.59</v>
      </c>
      <c r="I183" s="149"/>
      <c r="L183" s="144"/>
      <c r="M183" s="150"/>
      <c r="T183" s="151"/>
      <c r="AT183" s="146" t="s">
        <v>156</v>
      </c>
      <c r="AU183" s="146" t="s">
        <v>83</v>
      </c>
      <c r="AV183" s="12" t="s">
        <v>83</v>
      </c>
      <c r="AW183" s="12" t="s">
        <v>30</v>
      </c>
      <c r="AX183" s="12" t="s">
        <v>73</v>
      </c>
      <c r="AY183" s="146" t="s">
        <v>147</v>
      </c>
    </row>
    <row r="184" spans="2:65" s="13" customFormat="1" ht="11.25">
      <c r="B184" s="152"/>
      <c r="D184" s="145" t="s">
        <v>156</v>
      </c>
      <c r="E184" s="153" t="s">
        <v>1</v>
      </c>
      <c r="F184" s="154" t="s">
        <v>166</v>
      </c>
      <c r="H184" s="155">
        <v>7.59</v>
      </c>
      <c r="I184" s="156"/>
      <c r="L184" s="152"/>
      <c r="M184" s="157"/>
      <c r="T184" s="158"/>
      <c r="AT184" s="153" t="s">
        <v>156</v>
      </c>
      <c r="AU184" s="153" t="s">
        <v>83</v>
      </c>
      <c r="AV184" s="13" t="s">
        <v>154</v>
      </c>
      <c r="AW184" s="13" t="s">
        <v>30</v>
      </c>
      <c r="AX184" s="13" t="s">
        <v>81</v>
      </c>
      <c r="AY184" s="153" t="s">
        <v>147</v>
      </c>
    </row>
    <row r="185" spans="2:65" s="1" customFormat="1" ht="16.5" customHeight="1">
      <c r="B185" s="31"/>
      <c r="C185" s="131" t="s">
        <v>280</v>
      </c>
      <c r="D185" s="131" t="s">
        <v>149</v>
      </c>
      <c r="E185" s="132" t="s">
        <v>781</v>
      </c>
      <c r="F185" s="133" t="s">
        <v>782</v>
      </c>
      <c r="G185" s="134" t="s">
        <v>152</v>
      </c>
      <c r="H185" s="135">
        <v>20</v>
      </c>
      <c r="I185" s="136"/>
      <c r="J185" s="137">
        <f>ROUND(I185*H185,2)</f>
        <v>0</v>
      </c>
      <c r="K185" s="133" t="s">
        <v>153</v>
      </c>
      <c r="L185" s="31"/>
      <c r="M185" s="138" t="s">
        <v>1</v>
      </c>
      <c r="N185" s="139" t="s">
        <v>38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154</v>
      </c>
      <c r="AT185" s="142" t="s">
        <v>149</v>
      </c>
      <c r="AU185" s="142" t="s">
        <v>83</v>
      </c>
      <c r="AY185" s="16" t="s">
        <v>147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6" t="s">
        <v>81</v>
      </c>
      <c r="BK185" s="143">
        <f>ROUND(I185*H185,2)</f>
        <v>0</v>
      </c>
      <c r="BL185" s="16" t="s">
        <v>154</v>
      </c>
      <c r="BM185" s="142" t="s">
        <v>1118</v>
      </c>
    </row>
    <row r="186" spans="2:65" s="12" customFormat="1" ht="11.25">
      <c r="B186" s="144"/>
      <c r="D186" s="145" t="s">
        <v>156</v>
      </c>
      <c r="E186" s="146" t="s">
        <v>1</v>
      </c>
      <c r="F186" s="147" t="s">
        <v>1119</v>
      </c>
      <c r="H186" s="148">
        <v>20</v>
      </c>
      <c r="I186" s="149"/>
      <c r="L186" s="144"/>
      <c r="M186" s="150"/>
      <c r="T186" s="151"/>
      <c r="AT186" s="146" t="s">
        <v>156</v>
      </c>
      <c r="AU186" s="146" t="s">
        <v>83</v>
      </c>
      <c r="AV186" s="12" t="s">
        <v>83</v>
      </c>
      <c r="AW186" s="12" t="s">
        <v>30</v>
      </c>
      <c r="AX186" s="12" t="s">
        <v>73</v>
      </c>
      <c r="AY186" s="146" t="s">
        <v>147</v>
      </c>
    </row>
    <row r="187" spans="2:65" s="13" customFormat="1" ht="11.25">
      <c r="B187" s="152"/>
      <c r="D187" s="145" t="s">
        <v>156</v>
      </c>
      <c r="E187" s="153" t="s">
        <v>1</v>
      </c>
      <c r="F187" s="154" t="s">
        <v>166</v>
      </c>
      <c r="H187" s="155">
        <v>20</v>
      </c>
      <c r="I187" s="156"/>
      <c r="L187" s="152"/>
      <c r="M187" s="157"/>
      <c r="T187" s="158"/>
      <c r="AT187" s="153" t="s">
        <v>156</v>
      </c>
      <c r="AU187" s="153" t="s">
        <v>83</v>
      </c>
      <c r="AV187" s="13" t="s">
        <v>154</v>
      </c>
      <c r="AW187" s="13" t="s">
        <v>30</v>
      </c>
      <c r="AX187" s="13" t="s">
        <v>81</v>
      </c>
      <c r="AY187" s="153" t="s">
        <v>147</v>
      </c>
    </row>
    <row r="188" spans="2:65" s="1" customFormat="1" ht="24.2" customHeight="1">
      <c r="B188" s="31"/>
      <c r="C188" s="131" t="s">
        <v>285</v>
      </c>
      <c r="D188" s="131" t="s">
        <v>149</v>
      </c>
      <c r="E188" s="132" t="s">
        <v>586</v>
      </c>
      <c r="F188" s="133" t="s">
        <v>587</v>
      </c>
      <c r="G188" s="134" t="s">
        <v>152</v>
      </c>
      <c r="H188" s="135">
        <v>10</v>
      </c>
      <c r="I188" s="136"/>
      <c r="J188" s="137">
        <f>ROUND(I188*H188,2)</f>
        <v>0</v>
      </c>
      <c r="K188" s="133" t="s">
        <v>153</v>
      </c>
      <c r="L188" s="31"/>
      <c r="M188" s="138" t="s">
        <v>1</v>
      </c>
      <c r="N188" s="139" t="s">
        <v>38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154</v>
      </c>
      <c r="AT188" s="142" t="s">
        <v>149</v>
      </c>
      <c r="AU188" s="142" t="s">
        <v>83</v>
      </c>
      <c r="AY188" s="16" t="s">
        <v>147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81</v>
      </c>
      <c r="BK188" s="143">
        <f>ROUND(I188*H188,2)</f>
        <v>0</v>
      </c>
      <c r="BL188" s="16" t="s">
        <v>154</v>
      </c>
      <c r="BM188" s="142" t="s">
        <v>1120</v>
      </c>
    </row>
    <row r="189" spans="2:65" s="1" customFormat="1" ht="21.75" customHeight="1">
      <c r="B189" s="31"/>
      <c r="C189" s="131" t="s">
        <v>290</v>
      </c>
      <c r="D189" s="131" t="s">
        <v>149</v>
      </c>
      <c r="E189" s="132" t="s">
        <v>787</v>
      </c>
      <c r="F189" s="133" t="s">
        <v>788</v>
      </c>
      <c r="G189" s="134" t="s">
        <v>152</v>
      </c>
      <c r="H189" s="135">
        <v>24</v>
      </c>
      <c r="I189" s="136"/>
      <c r="J189" s="137">
        <f>ROUND(I189*H189,2)</f>
        <v>0</v>
      </c>
      <c r="K189" s="133" t="s">
        <v>153</v>
      </c>
      <c r="L189" s="31"/>
      <c r="M189" s="138" t="s">
        <v>1</v>
      </c>
      <c r="N189" s="139" t="s">
        <v>38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154</v>
      </c>
      <c r="AT189" s="142" t="s">
        <v>149</v>
      </c>
      <c r="AU189" s="142" t="s">
        <v>83</v>
      </c>
      <c r="AY189" s="16" t="s">
        <v>147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6" t="s">
        <v>81</v>
      </c>
      <c r="BK189" s="143">
        <f>ROUND(I189*H189,2)</f>
        <v>0</v>
      </c>
      <c r="BL189" s="16" t="s">
        <v>154</v>
      </c>
      <c r="BM189" s="142" t="s">
        <v>1121</v>
      </c>
    </row>
    <row r="190" spans="2:65" s="1" customFormat="1" ht="24.2" customHeight="1">
      <c r="B190" s="31"/>
      <c r="C190" s="131" t="s">
        <v>294</v>
      </c>
      <c r="D190" s="131" t="s">
        <v>149</v>
      </c>
      <c r="E190" s="132" t="s">
        <v>790</v>
      </c>
      <c r="F190" s="133" t="s">
        <v>791</v>
      </c>
      <c r="G190" s="134" t="s">
        <v>187</v>
      </c>
      <c r="H190" s="135">
        <v>10.57</v>
      </c>
      <c r="I190" s="136"/>
      <c r="J190" s="137">
        <f>ROUND(I190*H190,2)</f>
        <v>0</v>
      </c>
      <c r="K190" s="133" t="s">
        <v>153</v>
      </c>
      <c r="L190" s="31"/>
      <c r="M190" s="138" t="s">
        <v>1</v>
      </c>
      <c r="N190" s="139" t="s">
        <v>38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154</v>
      </c>
      <c r="AT190" s="142" t="s">
        <v>149</v>
      </c>
      <c r="AU190" s="142" t="s">
        <v>83</v>
      </c>
      <c r="AY190" s="16" t="s">
        <v>147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81</v>
      </c>
      <c r="BK190" s="143">
        <f>ROUND(I190*H190,2)</f>
        <v>0</v>
      </c>
      <c r="BL190" s="16" t="s">
        <v>154</v>
      </c>
      <c r="BM190" s="142" t="s">
        <v>1122</v>
      </c>
    </row>
    <row r="191" spans="2:65" s="11" customFormat="1" ht="22.9" customHeight="1">
      <c r="B191" s="119"/>
      <c r="D191" s="120" t="s">
        <v>72</v>
      </c>
      <c r="E191" s="129" t="s">
        <v>509</v>
      </c>
      <c r="F191" s="129" t="s">
        <v>510</v>
      </c>
      <c r="I191" s="122"/>
      <c r="J191" s="130">
        <f>BK191</f>
        <v>0</v>
      </c>
      <c r="L191" s="119"/>
      <c r="M191" s="124"/>
      <c r="P191" s="125">
        <f>SUM(P192:P214)</f>
        <v>0</v>
      </c>
      <c r="R191" s="125">
        <f>SUM(R192:R214)</f>
        <v>0</v>
      </c>
      <c r="T191" s="126">
        <f>SUM(T192:T214)</f>
        <v>0</v>
      </c>
      <c r="AR191" s="120" t="s">
        <v>81</v>
      </c>
      <c r="AT191" s="127" t="s">
        <v>72</v>
      </c>
      <c r="AU191" s="127" t="s">
        <v>81</v>
      </c>
      <c r="AY191" s="120" t="s">
        <v>147</v>
      </c>
      <c r="BK191" s="128">
        <f>SUM(BK192:BK214)</f>
        <v>0</v>
      </c>
    </row>
    <row r="192" spans="2:65" s="1" customFormat="1" ht="21.75" customHeight="1">
      <c r="B192" s="31"/>
      <c r="C192" s="131" t="s">
        <v>299</v>
      </c>
      <c r="D192" s="131" t="s">
        <v>149</v>
      </c>
      <c r="E192" s="132" t="s">
        <v>589</v>
      </c>
      <c r="F192" s="133" t="s">
        <v>590</v>
      </c>
      <c r="G192" s="134" t="s">
        <v>212</v>
      </c>
      <c r="H192" s="135">
        <v>167.97499999999999</v>
      </c>
      <c r="I192" s="136"/>
      <c r="J192" s="137">
        <f>ROUND(I192*H192,2)</f>
        <v>0</v>
      </c>
      <c r="K192" s="133" t="s">
        <v>153</v>
      </c>
      <c r="L192" s="31"/>
      <c r="M192" s="138" t="s">
        <v>1</v>
      </c>
      <c r="N192" s="139" t="s">
        <v>38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154</v>
      </c>
      <c r="AT192" s="142" t="s">
        <v>149</v>
      </c>
      <c r="AU192" s="142" t="s">
        <v>83</v>
      </c>
      <c r="AY192" s="16" t="s">
        <v>147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81</v>
      </c>
      <c r="BK192" s="143">
        <f>ROUND(I192*H192,2)</f>
        <v>0</v>
      </c>
      <c r="BL192" s="16" t="s">
        <v>154</v>
      </c>
      <c r="BM192" s="142" t="s">
        <v>1123</v>
      </c>
    </row>
    <row r="193" spans="2:65" s="12" customFormat="1" ht="11.25">
      <c r="B193" s="144"/>
      <c r="D193" s="145" t="s">
        <v>156</v>
      </c>
      <c r="E193" s="146" t="s">
        <v>1</v>
      </c>
      <c r="F193" s="147" t="s">
        <v>1124</v>
      </c>
      <c r="H193" s="148">
        <v>167.97499999999999</v>
      </c>
      <c r="I193" s="149"/>
      <c r="L193" s="144"/>
      <c r="M193" s="150"/>
      <c r="T193" s="151"/>
      <c r="AT193" s="146" t="s">
        <v>156</v>
      </c>
      <c r="AU193" s="146" t="s">
        <v>83</v>
      </c>
      <c r="AV193" s="12" t="s">
        <v>83</v>
      </c>
      <c r="AW193" s="12" t="s">
        <v>30</v>
      </c>
      <c r="AX193" s="12" t="s">
        <v>73</v>
      </c>
      <c r="AY193" s="146" t="s">
        <v>147</v>
      </c>
    </row>
    <row r="194" spans="2:65" s="13" customFormat="1" ht="11.25">
      <c r="B194" s="152"/>
      <c r="D194" s="145" t="s">
        <v>156</v>
      </c>
      <c r="E194" s="153" t="s">
        <v>1</v>
      </c>
      <c r="F194" s="154" t="s">
        <v>166</v>
      </c>
      <c r="H194" s="155">
        <v>167.97499999999999</v>
      </c>
      <c r="I194" s="156"/>
      <c r="L194" s="152"/>
      <c r="M194" s="157"/>
      <c r="T194" s="158"/>
      <c r="AT194" s="153" t="s">
        <v>156</v>
      </c>
      <c r="AU194" s="153" t="s">
        <v>83</v>
      </c>
      <c r="AV194" s="13" t="s">
        <v>154</v>
      </c>
      <c r="AW194" s="13" t="s">
        <v>30</v>
      </c>
      <c r="AX194" s="13" t="s">
        <v>81</v>
      </c>
      <c r="AY194" s="153" t="s">
        <v>147</v>
      </c>
    </row>
    <row r="195" spans="2:65" s="1" customFormat="1" ht="24.2" customHeight="1">
      <c r="B195" s="31"/>
      <c r="C195" s="131" t="s">
        <v>303</v>
      </c>
      <c r="D195" s="131" t="s">
        <v>149</v>
      </c>
      <c r="E195" s="132" t="s">
        <v>593</v>
      </c>
      <c r="F195" s="133" t="s">
        <v>594</v>
      </c>
      <c r="G195" s="134" t="s">
        <v>212</v>
      </c>
      <c r="H195" s="135">
        <v>1847.7249999999999</v>
      </c>
      <c r="I195" s="136"/>
      <c r="J195" s="137">
        <f>ROUND(I195*H195,2)</f>
        <v>0</v>
      </c>
      <c r="K195" s="133" t="s">
        <v>153</v>
      </c>
      <c r="L195" s="31"/>
      <c r="M195" s="138" t="s">
        <v>1</v>
      </c>
      <c r="N195" s="139" t="s">
        <v>38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154</v>
      </c>
      <c r="AT195" s="142" t="s">
        <v>149</v>
      </c>
      <c r="AU195" s="142" t="s">
        <v>83</v>
      </c>
      <c r="AY195" s="16" t="s">
        <v>147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6" t="s">
        <v>81</v>
      </c>
      <c r="BK195" s="143">
        <f>ROUND(I195*H195,2)</f>
        <v>0</v>
      </c>
      <c r="BL195" s="16" t="s">
        <v>154</v>
      </c>
      <c r="BM195" s="142" t="s">
        <v>1125</v>
      </c>
    </row>
    <row r="196" spans="2:65" s="12" customFormat="1" ht="11.25">
      <c r="B196" s="144"/>
      <c r="D196" s="145" t="s">
        <v>156</v>
      </c>
      <c r="E196" s="146" t="s">
        <v>1</v>
      </c>
      <c r="F196" s="147" t="s">
        <v>1126</v>
      </c>
      <c r="H196" s="148">
        <v>1847.7249999999999</v>
      </c>
      <c r="I196" s="149"/>
      <c r="L196" s="144"/>
      <c r="M196" s="150"/>
      <c r="T196" s="151"/>
      <c r="AT196" s="146" t="s">
        <v>156</v>
      </c>
      <c r="AU196" s="146" t="s">
        <v>83</v>
      </c>
      <c r="AV196" s="12" t="s">
        <v>83</v>
      </c>
      <c r="AW196" s="12" t="s">
        <v>30</v>
      </c>
      <c r="AX196" s="12" t="s">
        <v>73</v>
      </c>
      <c r="AY196" s="146" t="s">
        <v>147</v>
      </c>
    </row>
    <row r="197" spans="2:65" s="13" customFormat="1" ht="11.25">
      <c r="B197" s="152"/>
      <c r="D197" s="145" t="s">
        <v>156</v>
      </c>
      <c r="E197" s="153" t="s">
        <v>1</v>
      </c>
      <c r="F197" s="154" t="s">
        <v>166</v>
      </c>
      <c r="H197" s="155">
        <v>1847.7249999999999</v>
      </c>
      <c r="I197" s="156"/>
      <c r="L197" s="152"/>
      <c r="M197" s="157"/>
      <c r="T197" s="158"/>
      <c r="AT197" s="153" t="s">
        <v>156</v>
      </c>
      <c r="AU197" s="153" t="s">
        <v>83</v>
      </c>
      <c r="AV197" s="13" t="s">
        <v>154</v>
      </c>
      <c r="AW197" s="13" t="s">
        <v>30</v>
      </c>
      <c r="AX197" s="13" t="s">
        <v>81</v>
      </c>
      <c r="AY197" s="153" t="s">
        <v>147</v>
      </c>
    </row>
    <row r="198" spans="2:65" s="1" customFormat="1" ht="21.75" customHeight="1">
      <c r="B198" s="31"/>
      <c r="C198" s="131" t="s">
        <v>308</v>
      </c>
      <c r="D198" s="131" t="s">
        <v>149</v>
      </c>
      <c r="E198" s="132" t="s">
        <v>512</v>
      </c>
      <c r="F198" s="133" t="s">
        <v>513</v>
      </c>
      <c r="G198" s="134" t="s">
        <v>212</v>
      </c>
      <c r="H198" s="135">
        <v>4.4809999999999999</v>
      </c>
      <c r="I198" s="136"/>
      <c r="J198" s="137">
        <f>ROUND(I198*H198,2)</f>
        <v>0</v>
      </c>
      <c r="K198" s="133" t="s">
        <v>153</v>
      </c>
      <c r="L198" s="31"/>
      <c r="M198" s="138" t="s">
        <v>1</v>
      </c>
      <c r="N198" s="139" t="s">
        <v>38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154</v>
      </c>
      <c r="AT198" s="142" t="s">
        <v>149</v>
      </c>
      <c r="AU198" s="142" t="s">
        <v>83</v>
      </c>
      <c r="AY198" s="16" t="s">
        <v>147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6" t="s">
        <v>81</v>
      </c>
      <c r="BK198" s="143">
        <f>ROUND(I198*H198,2)</f>
        <v>0</v>
      </c>
      <c r="BL198" s="16" t="s">
        <v>154</v>
      </c>
      <c r="BM198" s="142" t="s">
        <v>1127</v>
      </c>
    </row>
    <row r="199" spans="2:65" s="12" customFormat="1" ht="11.25">
      <c r="B199" s="144"/>
      <c r="D199" s="145" t="s">
        <v>156</v>
      </c>
      <c r="E199" s="146" t="s">
        <v>1</v>
      </c>
      <c r="F199" s="147" t="s">
        <v>1128</v>
      </c>
      <c r="H199" s="148">
        <v>4.4809999999999999</v>
      </c>
      <c r="I199" s="149"/>
      <c r="L199" s="144"/>
      <c r="M199" s="150"/>
      <c r="T199" s="151"/>
      <c r="AT199" s="146" t="s">
        <v>156</v>
      </c>
      <c r="AU199" s="146" t="s">
        <v>83</v>
      </c>
      <c r="AV199" s="12" t="s">
        <v>83</v>
      </c>
      <c r="AW199" s="12" t="s">
        <v>30</v>
      </c>
      <c r="AX199" s="12" t="s">
        <v>73</v>
      </c>
      <c r="AY199" s="146" t="s">
        <v>147</v>
      </c>
    </row>
    <row r="200" spans="2:65" s="13" customFormat="1" ht="11.25">
      <c r="B200" s="152"/>
      <c r="D200" s="145" t="s">
        <v>156</v>
      </c>
      <c r="E200" s="153" t="s">
        <v>1</v>
      </c>
      <c r="F200" s="154" t="s">
        <v>166</v>
      </c>
      <c r="H200" s="155">
        <v>4.4809999999999999</v>
      </c>
      <c r="I200" s="156"/>
      <c r="L200" s="152"/>
      <c r="M200" s="157"/>
      <c r="T200" s="158"/>
      <c r="AT200" s="153" t="s">
        <v>156</v>
      </c>
      <c r="AU200" s="153" t="s">
        <v>83</v>
      </c>
      <c r="AV200" s="13" t="s">
        <v>154</v>
      </c>
      <c r="AW200" s="13" t="s">
        <v>30</v>
      </c>
      <c r="AX200" s="13" t="s">
        <v>81</v>
      </c>
      <c r="AY200" s="153" t="s">
        <v>147</v>
      </c>
    </row>
    <row r="201" spans="2:65" s="1" customFormat="1" ht="24.2" customHeight="1">
      <c r="B201" s="31"/>
      <c r="C201" s="131" t="s">
        <v>312</v>
      </c>
      <c r="D201" s="131" t="s">
        <v>149</v>
      </c>
      <c r="E201" s="132" t="s">
        <v>517</v>
      </c>
      <c r="F201" s="133" t="s">
        <v>518</v>
      </c>
      <c r="G201" s="134" t="s">
        <v>212</v>
      </c>
      <c r="H201" s="135">
        <v>49.290999999999997</v>
      </c>
      <c r="I201" s="136"/>
      <c r="J201" s="137">
        <f>ROUND(I201*H201,2)</f>
        <v>0</v>
      </c>
      <c r="K201" s="133" t="s">
        <v>153</v>
      </c>
      <c r="L201" s="31"/>
      <c r="M201" s="138" t="s">
        <v>1</v>
      </c>
      <c r="N201" s="139" t="s">
        <v>38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154</v>
      </c>
      <c r="AT201" s="142" t="s">
        <v>149</v>
      </c>
      <c r="AU201" s="142" t="s">
        <v>83</v>
      </c>
      <c r="AY201" s="16" t="s">
        <v>147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81</v>
      </c>
      <c r="BK201" s="143">
        <f>ROUND(I201*H201,2)</f>
        <v>0</v>
      </c>
      <c r="BL201" s="16" t="s">
        <v>154</v>
      </c>
      <c r="BM201" s="142" t="s">
        <v>1129</v>
      </c>
    </row>
    <row r="202" spans="2:65" s="12" customFormat="1" ht="11.25">
      <c r="B202" s="144"/>
      <c r="D202" s="145" t="s">
        <v>156</v>
      </c>
      <c r="E202" s="146" t="s">
        <v>1</v>
      </c>
      <c r="F202" s="147" t="s">
        <v>1130</v>
      </c>
      <c r="H202" s="148">
        <v>49.290999999999997</v>
      </c>
      <c r="I202" s="149"/>
      <c r="L202" s="144"/>
      <c r="M202" s="150"/>
      <c r="T202" s="151"/>
      <c r="AT202" s="146" t="s">
        <v>156</v>
      </c>
      <c r="AU202" s="146" t="s">
        <v>83</v>
      </c>
      <c r="AV202" s="12" t="s">
        <v>83</v>
      </c>
      <c r="AW202" s="12" t="s">
        <v>30</v>
      </c>
      <c r="AX202" s="12" t="s">
        <v>73</v>
      </c>
      <c r="AY202" s="146" t="s">
        <v>147</v>
      </c>
    </row>
    <row r="203" spans="2:65" s="13" customFormat="1" ht="11.25">
      <c r="B203" s="152"/>
      <c r="D203" s="145" t="s">
        <v>156</v>
      </c>
      <c r="E203" s="153" t="s">
        <v>1</v>
      </c>
      <c r="F203" s="154" t="s">
        <v>166</v>
      </c>
      <c r="H203" s="155">
        <v>49.290999999999997</v>
      </c>
      <c r="I203" s="156"/>
      <c r="L203" s="152"/>
      <c r="M203" s="157"/>
      <c r="T203" s="158"/>
      <c r="AT203" s="153" t="s">
        <v>156</v>
      </c>
      <c r="AU203" s="153" t="s">
        <v>83</v>
      </c>
      <c r="AV203" s="13" t="s">
        <v>154</v>
      </c>
      <c r="AW203" s="13" t="s">
        <v>30</v>
      </c>
      <c r="AX203" s="13" t="s">
        <v>81</v>
      </c>
      <c r="AY203" s="153" t="s">
        <v>147</v>
      </c>
    </row>
    <row r="204" spans="2:65" s="1" customFormat="1" ht="24.2" customHeight="1">
      <c r="B204" s="31"/>
      <c r="C204" s="131" t="s">
        <v>317</v>
      </c>
      <c r="D204" s="131" t="s">
        <v>149</v>
      </c>
      <c r="E204" s="132" t="s">
        <v>801</v>
      </c>
      <c r="F204" s="133" t="s">
        <v>802</v>
      </c>
      <c r="G204" s="134" t="s">
        <v>187</v>
      </c>
      <c r="H204" s="135">
        <v>10.57</v>
      </c>
      <c r="I204" s="136"/>
      <c r="J204" s="137">
        <f>ROUND(I204*H204,2)</f>
        <v>0</v>
      </c>
      <c r="K204" s="133" t="s">
        <v>1</v>
      </c>
      <c r="L204" s="31"/>
      <c r="M204" s="138" t="s">
        <v>1</v>
      </c>
      <c r="N204" s="139" t="s">
        <v>38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154</v>
      </c>
      <c r="AT204" s="142" t="s">
        <v>149</v>
      </c>
      <c r="AU204" s="142" t="s">
        <v>83</v>
      </c>
      <c r="AY204" s="16" t="s">
        <v>147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154</v>
      </c>
      <c r="BM204" s="142" t="s">
        <v>1131</v>
      </c>
    </row>
    <row r="205" spans="2:65" s="1" customFormat="1" ht="24.2" customHeight="1">
      <c r="B205" s="31"/>
      <c r="C205" s="131" t="s">
        <v>322</v>
      </c>
      <c r="D205" s="131" t="s">
        <v>149</v>
      </c>
      <c r="E205" s="132" t="s">
        <v>804</v>
      </c>
      <c r="F205" s="133" t="s">
        <v>805</v>
      </c>
      <c r="G205" s="134" t="s">
        <v>212</v>
      </c>
      <c r="H205" s="135">
        <v>4.4809999999999999</v>
      </c>
      <c r="I205" s="136"/>
      <c r="J205" s="137">
        <f>ROUND(I205*H205,2)</f>
        <v>0</v>
      </c>
      <c r="K205" s="133" t="s">
        <v>153</v>
      </c>
      <c r="L205" s="31"/>
      <c r="M205" s="138" t="s">
        <v>1</v>
      </c>
      <c r="N205" s="139" t="s">
        <v>38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154</v>
      </c>
      <c r="AT205" s="142" t="s">
        <v>149</v>
      </c>
      <c r="AU205" s="142" t="s">
        <v>83</v>
      </c>
      <c r="AY205" s="16" t="s">
        <v>147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81</v>
      </c>
      <c r="BK205" s="143">
        <f>ROUND(I205*H205,2)</f>
        <v>0</v>
      </c>
      <c r="BL205" s="16" t="s">
        <v>154</v>
      </c>
      <c r="BM205" s="142" t="s">
        <v>1132</v>
      </c>
    </row>
    <row r="206" spans="2:65" s="1" customFormat="1" ht="37.9" customHeight="1">
      <c r="B206" s="31"/>
      <c r="C206" s="131" t="s">
        <v>327</v>
      </c>
      <c r="D206" s="131" t="s">
        <v>149</v>
      </c>
      <c r="E206" s="132" t="s">
        <v>807</v>
      </c>
      <c r="F206" s="133" t="s">
        <v>808</v>
      </c>
      <c r="G206" s="134" t="s">
        <v>212</v>
      </c>
      <c r="H206" s="135">
        <v>4.4809999999999999</v>
      </c>
      <c r="I206" s="136"/>
      <c r="J206" s="137">
        <f>ROUND(I206*H206,2)</f>
        <v>0</v>
      </c>
      <c r="K206" s="133" t="s">
        <v>153</v>
      </c>
      <c r="L206" s="31"/>
      <c r="M206" s="138" t="s">
        <v>1</v>
      </c>
      <c r="N206" s="139" t="s">
        <v>38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154</v>
      </c>
      <c r="AT206" s="142" t="s">
        <v>149</v>
      </c>
      <c r="AU206" s="142" t="s">
        <v>83</v>
      </c>
      <c r="AY206" s="16" t="s">
        <v>147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6" t="s">
        <v>81</v>
      </c>
      <c r="BK206" s="143">
        <f>ROUND(I206*H206,2)</f>
        <v>0</v>
      </c>
      <c r="BL206" s="16" t="s">
        <v>154</v>
      </c>
      <c r="BM206" s="142" t="s">
        <v>1133</v>
      </c>
    </row>
    <row r="207" spans="2:65" s="12" customFormat="1" ht="11.25">
      <c r="B207" s="144"/>
      <c r="D207" s="145" t="s">
        <v>156</v>
      </c>
      <c r="E207" s="146" t="s">
        <v>1</v>
      </c>
      <c r="F207" s="147" t="s">
        <v>1134</v>
      </c>
      <c r="H207" s="148">
        <v>4.4809999999999999</v>
      </c>
      <c r="I207" s="149"/>
      <c r="L207" s="144"/>
      <c r="M207" s="150"/>
      <c r="T207" s="151"/>
      <c r="AT207" s="146" t="s">
        <v>156</v>
      </c>
      <c r="AU207" s="146" t="s">
        <v>83</v>
      </c>
      <c r="AV207" s="12" t="s">
        <v>83</v>
      </c>
      <c r="AW207" s="12" t="s">
        <v>30</v>
      </c>
      <c r="AX207" s="12" t="s">
        <v>73</v>
      </c>
      <c r="AY207" s="146" t="s">
        <v>147</v>
      </c>
    </row>
    <row r="208" spans="2:65" s="13" customFormat="1" ht="11.25">
      <c r="B208" s="152"/>
      <c r="D208" s="145" t="s">
        <v>156</v>
      </c>
      <c r="E208" s="153" t="s">
        <v>1</v>
      </c>
      <c r="F208" s="154" t="s">
        <v>166</v>
      </c>
      <c r="H208" s="155">
        <v>4.4809999999999999</v>
      </c>
      <c r="I208" s="156"/>
      <c r="L208" s="152"/>
      <c r="M208" s="157"/>
      <c r="T208" s="158"/>
      <c r="AT208" s="153" t="s">
        <v>156</v>
      </c>
      <c r="AU208" s="153" t="s">
        <v>83</v>
      </c>
      <c r="AV208" s="13" t="s">
        <v>154</v>
      </c>
      <c r="AW208" s="13" t="s">
        <v>30</v>
      </c>
      <c r="AX208" s="13" t="s">
        <v>81</v>
      </c>
      <c r="AY208" s="153" t="s">
        <v>147</v>
      </c>
    </row>
    <row r="209" spans="2:65" s="1" customFormat="1" ht="44.25" customHeight="1">
      <c r="B209" s="31"/>
      <c r="C209" s="131" t="s">
        <v>331</v>
      </c>
      <c r="D209" s="131" t="s">
        <v>149</v>
      </c>
      <c r="E209" s="132" t="s">
        <v>597</v>
      </c>
      <c r="F209" s="133" t="s">
        <v>598</v>
      </c>
      <c r="G209" s="134" t="s">
        <v>212</v>
      </c>
      <c r="H209" s="135">
        <v>167.97499999999999</v>
      </c>
      <c r="I209" s="136"/>
      <c r="J209" s="137">
        <f>ROUND(I209*H209,2)</f>
        <v>0</v>
      </c>
      <c r="K209" s="133" t="s">
        <v>153</v>
      </c>
      <c r="L209" s="31"/>
      <c r="M209" s="138" t="s">
        <v>1</v>
      </c>
      <c r="N209" s="139" t="s">
        <v>38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154</v>
      </c>
      <c r="AT209" s="142" t="s">
        <v>149</v>
      </c>
      <c r="AU209" s="142" t="s">
        <v>83</v>
      </c>
      <c r="AY209" s="16" t="s">
        <v>147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81</v>
      </c>
      <c r="BK209" s="143">
        <f>ROUND(I209*H209,2)</f>
        <v>0</v>
      </c>
      <c r="BL209" s="16" t="s">
        <v>154</v>
      </c>
      <c r="BM209" s="142" t="s">
        <v>1135</v>
      </c>
    </row>
    <row r="210" spans="2:65" s="12" customFormat="1" ht="11.25">
      <c r="B210" s="144"/>
      <c r="D210" s="145" t="s">
        <v>156</v>
      </c>
      <c r="E210" s="146" t="s">
        <v>1</v>
      </c>
      <c r="F210" s="147" t="s">
        <v>1136</v>
      </c>
      <c r="H210" s="148">
        <v>167.97499999999999</v>
      </c>
      <c r="I210" s="149"/>
      <c r="L210" s="144"/>
      <c r="M210" s="150"/>
      <c r="T210" s="151"/>
      <c r="AT210" s="146" t="s">
        <v>156</v>
      </c>
      <c r="AU210" s="146" t="s">
        <v>83</v>
      </c>
      <c r="AV210" s="12" t="s">
        <v>83</v>
      </c>
      <c r="AW210" s="12" t="s">
        <v>30</v>
      </c>
      <c r="AX210" s="12" t="s">
        <v>73</v>
      </c>
      <c r="AY210" s="146" t="s">
        <v>147</v>
      </c>
    </row>
    <row r="211" spans="2:65" s="13" customFormat="1" ht="11.25">
      <c r="B211" s="152"/>
      <c r="D211" s="145" t="s">
        <v>156</v>
      </c>
      <c r="E211" s="153" t="s">
        <v>1</v>
      </c>
      <c r="F211" s="154" t="s">
        <v>166</v>
      </c>
      <c r="H211" s="155">
        <v>167.97499999999999</v>
      </c>
      <c r="I211" s="156"/>
      <c r="L211" s="152"/>
      <c r="M211" s="157"/>
      <c r="T211" s="158"/>
      <c r="AT211" s="153" t="s">
        <v>156</v>
      </c>
      <c r="AU211" s="153" t="s">
        <v>83</v>
      </c>
      <c r="AV211" s="13" t="s">
        <v>154</v>
      </c>
      <c r="AW211" s="13" t="s">
        <v>30</v>
      </c>
      <c r="AX211" s="13" t="s">
        <v>81</v>
      </c>
      <c r="AY211" s="153" t="s">
        <v>147</v>
      </c>
    </row>
    <row r="212" spans="2:65" s="1" customFormat="1" ht="21.75" customHeight="1">
      <c r="B212" s="31"/>
      <c r="C212" s="131" t="s">
        <v>336</v>
      </c>
      <c r="D212" s="131" t="s">
        <v>149</v>
      </c>
      <c r="E212" s="132" t="s">
        <v>601</v>
      </c>
      <c r="F212" s="133" t="s">
        <v>602</v>
      </c>
      <c r="G212" s="134" t="s">
        <v>212</v>
      </c>
      <c r="H212" s="135">
        <v>110.508</v>
      </c>
      <c r="I212" s="136"/>
      <c r="J212" s="137">
        <f>ROUND(I212*H212,2)</f>
        <v>0</v>
      </c>
      <c r="K212" s="133" t="s">
        <v>1</v>
      </c>
      <c r="L212" s="31"/>
      <c r="M212" s="138" t="s">
        <v>1</v>
      </c>
      <c r="N212" s="139" t="s">
        <v>38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154</v>
      </c>
      <c r="AT212" s="142" t="s">
        <v>149</v>
      </c>
      <c r="AU212" s="142" t="s">
        <v>83</v>
      </c>
      <c r="AY212" s="16" t="s">
        <v>147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6" t="s">
        <v>81</v>
      </c>
      <c r="BK212" s="143">
        <f>ROUND(I212*H212,2)</f>
        <v>0</v>
      </c>
      <c r="BL212" s="16" t="s">
        <v>154</v>
      </c>
      <c r="BM212" s="142" t="s">
        <v>1137</v>
      </c>
    </row>
    <row r="213" spans="2:65" s="12" customFormat="1" ht="11.25">
      <c r="B213" s="144"/>
      <c r="D213" s="145" t="s">
        <v>156</v>
      </c>
      <c r="E213" s="146" t="s">
        <v>1</v>
      </c>
      <c r="F213" s="147" t="s">
        <v>1138</v>
      </c>
      <c r="H213" s="148">
        <v>110.508</v>
      </c>
      <c r="I213" s="149"/>
      <c r="L213" s="144"/>
      <c r="M213" s="150"/>
      <c r="T213" s="151"/>
      <c r="AT213" s="146" t="s">
        <v>156</v>
      </c>
      <c r="AU213" s="146" t="s">
        <v>83</v>
      </c>
      <c r="AV213" s="12" t="s">
        <v>83</v>
      </c>
      <c r="AW213" s="12" t="s">
        <v>30</v>
      </c>
      <c r="AX213" s="12" t="s">
        <v>73</v>
      </c>
      <c r="AY213" s="146" t="s">
        <v>147</v>
      </c>
    </row>
    <row r="214" spans="2:65" s="13" customFormat="1" ht="11.25">
      <c r="B214" s="152"/>
      <c r="D214" s="145" t="s">
        <v>156</v>
      </c>
      <c r="E214" s="153" t="s">
        <v>1</v>
      </c>
      <c r="F214" s="154" t="s">
        <v>166</v>
      </c>
      <c r="H214" s="155">
        <v>110.508</v>
      </c>
      <c r="I214" s="156"/>
      <c r="L214" s="152"/>
      <c r="M214" s="157"/>
      <c r="T214" s="158"/>
      <c r="AT214" s="153" t="s">
        <v>156</v>
      </c>
      <c r="AU214" s="153" t="s">
        <v>83</v>
      </c>
      <c r="AV214" s="13" t="s">
        <v>154</v>
      </c>
      <c r="AW214" s="13" t="s">
        <v>30</v>
      </c>
      <c r="AX214" s="13" t="s">
        <v>81</v>
      </c>
      <c r="AY214" s="153" t="s">
        <v>147</v>
      </c>
    </row>
    <row r="215" spans="2:65" s="11" customFormat="1" ht="22.9" customHeight="1">
      <c r="B215" s="119"/>
      <c r="D215" s="120" t="s">
        <v>72</v>
      </c>
      <c r="E215" s="129" t="s">
        <v>525</v>
      </c>
      <c r="F215" s="129" t="s">
        <v>526</v>
      </c>
      <c r="I215" s="122"/>
      <c r="J215" s="130">
        <f>BK215</f>
        <v>0</v>
      </c>
      <c r="L215" s="119"/>
      <c r="M215" s="124"/>
      <c r="P215" s="125">
        <f>P216</f>
        <v>0</v>
      </c>
      <c r="R215" s="125">
        <f>R216</f>
        <v>0</v>
      </c>
      <c r="T215" s="126">
        <f>T216</f>
        <v>0</v>
      </c>
      <c r="AR215" s="120" t="s">
        <v>81</v>
      </c>
      <c r="AT215" s="127" t="s">
        <v>72</v>
      </c>
      <c r="AU215" s="127" t="s">
        <v>81</v>
      </c>
      <c r="AY215" s="120" t="s">
        <v>147</v>
      </c>
      <c r="BK215" s="128">
        <f>BK216</f>
        <v>0</v>
      </c>
    </row>
    <row r="216" spans="2:65" s="1" customFormat="1" ht="33" customHeight="1">
      <c r="B216" s="31"/>
      <c r="C216" s="131" t="s">
        <v>340</v>
      </c>
      <c r="D216" s="131" t="s">
        <v>149</v>
      </c>
      <c r="E216" s="132" t="s">
        <v>605</v>
      </c>
      <c r="F216" s="133" t="s">
        <v>606</v>
      </c>
      <c r="G216" s="134" t="s">
        <v>212</v>
      </c>
      <c r="H216" s="135">
        <v>9.2829999999999995</v>
      </c>
      <c r="I216" s="136"/>
      <c r="J216" s="137">
        <f>ROUND(I216*H216,2)</f>
        <v>0</v>
      </c>
      <c r="K216" s="133" t="s">
        <v>153</v>
      </c>
      <c r="L216" s="31"/>
      <c r="M216" s="175" t="s">
        <v>1</v>
      </c>
      <c r="N216" s="176" t="s">
        <v>38</v>
      </c>
      <c r="O216" s="177"/>
      <c r="P216" s="178">
        <f>O216*H216</f>
        <v>0</v>
      </c>
      <c r="Q216" s="178">
        <v>0</v>
      </c>
      <c r="R216" s="178">
        <f>Q216*H216</f>
        <v>0</v>
      </c>
      <c r="S216" s="178">
        <v>0</v>
      </c>
      <c r="T216" s="179">
        <f>S216*H216</f>
        <v>0</v>
      </c>
      <c r="AR216" s="142" t="s">
        <v>154</v>
      </c>
      <c r="AT216" s="142" t="s">
        <v>149</v>
      </c>
      <c r="AU216" s="142" t="s">
        <v>83</v>
      </c>
      <c r="AY216" s="16" t="s">
        <v>147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81</v>
      </c>
      <c r="BK216" s="143">
        <f>ROUND(I216*H216,2)</f>
        <v>0</v>
      </c>
      <c r="BL216" s="16" t="s">
        <v>154</v>
      </c>
      <c r="BM216" s="142" t="s">
        <v>1139</v>
      </c>
    </row>
    <row r="217" spans="2:65" s="1" customFormat="1" ht="6.95" customHeight="1">
      <c r="B217" s="43"/>
      <c r="C217" s="44"/>
      <c r="D217" s="44"/>
      <c r="E217" s="44"/>
      <c r="F217" s="44"/>
      <c r="G217" s="44"/>
      <c r="H217" s="44"/>
      <c r="I217" s="44"/>
      <c r="J217" s="44"/>
      <c r="K217" s="44"/>
      <c r="L217" s="31"/>
    </row>
  </sheetData>
  <sheetProtection algorithmName="SHA-512" hashValue="qcofYgVHTCbqry6bl3LnxCAn2cI2y8teH0AvCY625TttrGeTGstt2/dbj0ObsKR1gPBFHTEb17gG7+Jgys7R9A==" saltValue="LIssnX07P6klIwFV9GhXBwmf9l/KRTj80+qoQuQL9cO1E9FVKaj0upzN2uyQla9CaqiOgVc9IyQcuL09WUjc/w==" spinCount="100000" sheet="1" objects="1" scenarios="1" formatColumns="0" formatRows="0" autoFilter="0"/>
  <autoFilter ref="C121:K216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5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101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1140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ROUND((SUM(BE123:BE252)),  2)</f>
        <v>0</v>
      </c>
      <c r="I33" s="91">
        <v>0.21</v>
      </c>
      <c r="J33" s="90">
        <f>ROUND(((SUM(BE123:BE252))*I33),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ROUND((SUM(BF123:BF252)),  2)</f>
        <v>0</v>
      </c>
      <c r="I34" s="91">
        <v>0.12</v>
      </c>
      <c r="J34" s="90">
        <f>ROUND(((SUM(BF123:BF252))*I34),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ROUND((SUM(BG123:BG252)),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ROUND((SUM(BH123:BH252)),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ROUND((SUM(BI123:BI252)),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04.1 - Kanalizační přípojky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J123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4.85" customHeight="1">
      <c r="B99" s="107"/>
      <c r="D99" s="108" t="s">
        <v>609</v>
      </c>
      <c r="E99" s="109"/>
      <c r="F99" s="109"/>
      <c r="G99" s="109"/>
      <c r="H99" s="109"/>
      <c r="I99" s="109"/>
      <c r="J99" s="110">
        <f>J199</f>
        <v>0</v>
      </c>
      <c r="L99" s="107"/>
    </row>
    <row r="100" spans="2:12" s="9" customFormat="1" ht="19.899999999999999" customHeight="1">
      <c r="B100" s="107"/>
      <c r="D100" s="108" t="s">
        <v>819</v>
      </c>
      <c r="E100" s="109"/>
      <c r="F100" s="109"/>
      <c r="G100" s="109"/>
      <c r="H100" s="109"/>
      <c r="I100" s="109"/>
      <c r="J100" s="110">
        <f>J215</f>
        <v>0</v>
      </c>
      <c r="L100" s="107"/>
    </row>
    <row r="101" spans="2:12" s="9" customFormat="1" ht="19.899999999999999" customHeight="1">
      <c r="B101" s="107"/>
      <c r="D101" s="108" t="s">
        <v>128</v>
      </c>
      <c r="E101" s="109"/>
      <c r="F101" s="109"/>
      <c r="G101" s="109"/>
      <c r="H101" s="109"/>
      <c r="I101" s="109"/>
      <c r="J101" s="110">
        <f>J217</f>
        <v>0</v>
      </c>
      <c r="L101" s="107"/>
    </row>
    <row r="102" spans="2:12" s="9" customFormat="1" ht="19.899999999999999" customHeight="1">
      <c r="B102" s="107"/>
      <c r="D102" s="108" t="s">
        <v>130</v>
      </c>
      <c r="E102" s="109"/>
      <c r="F102" s="109"/>
      <c r="G102" s="109"/>
      <c r="H102" s="109"/>
      <c r="I102" s="109"/>
      <c r="J102" s="110">
        <f>J242</f>
        <v>0</v>
      </c>
      <c r="L102" s="107"/>
    </row>
    <row r="103" spans="2:12" s="9" customFormat="1" ht="19.899999999999999" customHeight="1">
      <c r="B103" s="107"/>
      <c r="D103" s="108" t="s">
        <v>131</v>
      </c>
      <c r="E103" s="109"/>
      <c r="F103" s="109"/>
      <c r="G103" s="109"/>
      <c r="H103" s="109"/>
      <c r="I103" s="109"/>
      <c r="J103" s="110">
        <f>J251</f>
        <v>0</v>
      </c>
      <c r="L103" s="107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132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16.5" customHeight="1">
      <c r="B113" s="31"/>
      <c r="E113" s="221" t="str">
        <f>E7</f>
        <v>Tábor, Mostecká - Rekonstrukce vodovodu a kanalizace</v>
      </c>
      <c r="F113" s="222"/>
      <c r="G113" s="222"/>
      <c r="H113" s="222"/>
      <c r="L113" s="31"/>
    </row>
    <row r="114" spans="2:65" s="1" customFormat="1" ht="12" customHeight="1">
      <c r="B114" s="31"/>
      <c r="C114" s="26" t="s">
        <v>118</v>
      </c>
      <c r="L114" s="31"/>
    </row>
    <row r="115" spans="2:65" s="1" customFormat="1" ht="16.5" customHeight="1">
      <c r="B115" s="31"/>
      <c r="E115" s="187" t="str">
        <f>E9</f>
        <v>SO 04.1 - Kanalizační přípojky</v>
      </c>
      <c r="F115" s="223"/>
      <c r="G115" s="223"/>
      <c r="H115" s="223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 xml:space="preserve"> </v>
      </c>
      <c r="I117" s="26" t="s">
        <v>22</v>
      </c>
      <c r="J117" s="51" t="str">
        <f>IF(J12="","",J12)</f>
        <v>2. 11. 2024</v>
      </c>
      <c r="L117" s="31"/>
    </row>
    <row r="118" spans="2:65" s="1" customFormat="1" ht="6.95" customHeight="1">
      <c r="B118" s="31"/>
      <c r="L118" s="31"/>
    </row>
    <row r="119" spans="2:65" s="1" customFormat="1" ht="15.2" customHeight="1">
      <c r="B119" s="31"/>
      <c r="C119" s="26" t="s">
        <v>24</v>
      </c>
      <c r="F119" s="24" t="str">
        <f>E15</f>
        <v xml:space="preserve"> </v>
      </c>
      <c r="I119" s="26" t="s">
        <v>29</v>
      </c>
      <c r="J119" s="29" t="str">
        <f>E21</f>
        <v xml:space="preserve"> </v>
      </c>
      <c r="L119" s="31"/>
    </row>
    <row r="120" spans="2:65" s="1" customFormat="1" ht="15.2" customHeight="1">
      <c r="B120" s="31"/>
      <c r="C120" s="26" t="s">
        <v>27</v>
      </c>
      <c r="F120" s="24" t="str">
        <f>IF(E18="","",E18)</f>
        <v>Vyplň údaj</v>
      </c>
      <c r="I120" s="26" t="s">
        <v>31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133</v>
      </c>
      <c r="D122" s="113" t="s">
        <v>58</v>
      </c>
      <c r="E122" s="113" t="s">
        <v>54</v>
      </c>
      <c r="F122" s="113" t="s">
        <v>55</v>
      </c>
      <c r="G122" s="113" t="s">
        <v>134</v>
      </c>
      <c r="H122" s="113" t="s">
        <v>135</v>
      </c>
      <c r="I122" s="113" t="s">
        <v>136</v>
      </c>
      <c r="J122" s="113" t="s">
        <v>122</v>
      </c>
      <c r="K122" s="114" t="s">
        <v>137</v>
      </c>
      <c r="L122" s="111"/>
      <c r="M122" s="58" t="s">
        <v>1</v>
      </c>
      <c r="N122" s="59" t="s">
        <v>37</v>
      </c>
      <c r="O122" s="59" t="s">
        <v>138</v>
      </c>
      <c r="P122" s="59" t="s">
        <v>139</v>
      </c>
      <c r="Q122" s="59" t="s">
        <v>140</v>
      </c>
      <c r="R122" s="59" t="s">
        <v>141</v>
      </c>
      <c r="S122" s="59" t="s">
        <v>142</v>
      </c>
      <c r="T122" s="60" t="s">
        <v>143</v>
      </c>
    </row>
    <row r="123" spans="2:65" s="1" customFormat="1" ht="22.9" customHeight="1">
      <c r="B123" s="31"/>
      <c r="C123" s="63" t="s">
        <v>144</v>
      </c>
      <c r="J123" s="115">
        <f>BK123</f>
        <v>0</v>
      </c>
      <c r="L123" s="31"/>
      <c r="M123" s="61"/>
      <c r="N123" s="52"/>
      <c r="O123" s="52"/>
      <c r="P123" s="116">
        <f>P124</f>
        <v>0</v>
      </c>
      <c r="Q123" s="52"/>
      <c r="R123" s="116">
        <f>R124</f>
        <v>1.6126182500000001</v>
      </c>
      <c r="S123" s="52"/>
      <c r="T123" s="117">
        <f>T124</f>
        <v>7.9019999999999992</v>
      </c>
      <c r="AT123" s="16" t="s">
        <v>72</v>
      </c>
      <c r="AU123" s="16" t="s">
        <v>124</v>
      </c>
      <c r="BK123" s="118">
        <f>BK124</f>
        <v>0</v>
      </c>
    </row>
    <row r="124" spans="2:65" s="11" customFormat="1" ht="25.9" customHeight="1">
      <c r="B124" s="119"/>
      <c r="D124" s="120" t="s">
        <v>72</v>
      </c>
      <c r="E124" s="121" t="s">
        <v>145</v>
      </c>
      <c r="F124" s="121" t="s">
        <v>146</v>
      </c>
      <c r="I124" s="122"/>
      <c r="J124" s="123">
        <f>BK124</f>
        <v>0</v>
      </c>
      <c r="L124" s="119"/>
      <c r="M124" s="124"/>
      <c r="P124" s="125">
        <f>P125+P215+P217+P242+P251</f>
        <v>0</v>
      </c>
      <c r="R124" s="125">
        <f>R125+R215+R217+R242+R251</f>
        <v>1.6126182500000001</v>
      </c>
      <c r="T124" s="126">
        <f>T125+T215+T217+T242+T251</f>
        <v>7.9019999999999992</v>
      </c>
      <c r="AR124" s="120" t="s">
        <v>81</v>
      </c>
      <c r="AT124" s="127" t="s">
        <v>72</v>
      </c>
      <c r="AU124" s="127" t="s">
        <v>73</v>
      </c>
      <c r="AY124" s="120" t="s">
        <v>147</v>
      </c>
      <c r="BK124" s="128">
        <f>BK125+BK215+BK217+BK242+BK251</f>
        <v>0</v>
      </c>
    </row>
    <row r="125" spans="2:65" s="11" customFormat="1" ht="22.9" customHeight="1">
      <c r="B125" s="119"/>
      <c r="D125" s="120" t="s">
        <v>72</v>
      </c>
      <c r="E125" s="129" t="s">
        <v>81</v>
      </c>
      <c r="F125" s="129" t="s">
        <v>148</v>
      </c>
      <c r="I125" s="122"/>
      <c r="J125" s="130">
        <f>BK125</f>
        <v>0</v>
      </c>
      <c r="L125" s="119"/>
      <c r="M125" s="124"/>
      <c r="P125" s="125">
        <f>P126+SUM(P127:P199)</f>
        <v>0</v>
      </c>
      <c r="R125" s="125">
        <f>R126+SUM(R127:R199)</f>
        <v>1.2146362500000001</v>
      </c>
      <c r="T125" s="126">
        <f>T126+SUM(T127:T199)</f>
        <v>0</v>
      </c>
      <c r="AR125" s="120" t="s">
        <v>81</v>
      </c>
      <c r="AT125" s="127" t="s">
        <v>72</v>
      </c>
      <c r="AU125" s="127" t="s">
        <v>81</v>
      </c>
      <c r="AY125" s="120" t="s">
        <v>147</v>
      </c>
      <c r="BK125" s="128">
        <f>BK126+SUM(BK127:BK199)</f>
        <v>0</v>
      </c>
    </row>
    <row r="126" spans="2:65" s="1" customFormat="1" ht="24.2" customHeight="1">
      <c r="B126" s="31"/>
      <c r="C126" s="131" t="s">
        <v>81</v>
      </c>
      <c r="D126" s="131" t="s">
        <v>149</v>
      </c>
      <c r="E126" s="132" t="s">
        <v>158</v>
      </c>
      <c r="F126" s="133" t="s">
        <v>159</v>
      </c>
      <c r="G126" s="134" t="s">
        <v>152</v>
      </c>
      <c r="H126" s="135">
        <v>28.8</v>
      </c>
      <c r="I126" s="136"/>
      <c r="J126" s="137">
        <f>ROUND(I126*H126,2)</f>
        <v>0</v>
      </c>
      <c r="K126" s="133" t="s">
        <v>153</v>
      </c>
      <c r="L126" s="31"/>
      <c r="M126" s="138" t="s">
        <v>1</v>
      </c>
      <c r="N126" s="139" t="s">
        <v>38</v>
      </c>
      <c r="P126" s="140">
        <f>O126*H126</f>
        <v>0</v>
      </c>
      <c r="Q126" s="140">
        <v>3.6900000000000002E-2</v>
      </c>
      <c r="R126" s="140">
        <f>Q126*H126</f>
        <v>1.0627200000000001</v>
      </c>
      <c r="S126" s="140">
        <v>0</v>
      </c>
      <c r="T126" s="141">
        <f>S126*H126</f>
        <v>0</v>
      </c>
      <c r="AR126" s="142" t="s">
        <v>154</v>
      </c>
      <c r="AT126" s="142" t="s">
        <v>149</v>
      </c>
      <c r="AU126" s="142" t="s">
        <v>83</v>
      </c>
      <c r="AY126" s="16" t="s">
        <v>147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81</v>
      </c>
      <c r="BK126" s="143">
        <f>ROUND(I126*H126,2)</f>
        <v>0</v>
      </c>
      <c r="BL126" s="16" t="s">
        <v>154</v>
      </c>
      <c r="BM126" s="142" t="s">
        <v>1141</v>
      </c>
    </row>
    <row r="127" spans="2:65" s="12" customFormat="1" ht="11.25">
      <c r="B127" s="144"/>
      <c r="D127" s="145" t="s">
        <v>156</v>
      </c>
      <c r="E127" s="146" t="s">
        <v>1</v>
      </c>
      <c r="F127" s="147" t="s">
        <v>1142</v>
      </c>
      <c r="H127" s="148">
        <v>10.8</v>
      </c>
      <c r="I127" s="149"/>
      <c r="L127" s="144"/>
      <c r="M127" s="150"/>
      <c r="T127" s="151"/>
      <c r="AT127" s="146" t="s">
        <v>156</v>
      </c>
      <c r="AU127" s="146" t="s">
        <v>83</v>
      </c>
      <c r="AV127" s="12" t="s">
        <v>83</v>
      </c>
      <c r="AW127" s="12" t="s">
        <v>30</v>
      </c>
      <c r="AX127" s="12" t="s">
        <v>73</v>
      </c>
      <c r="AY127" s="146" t="s">
        <v>147</v>
      </c>
    </row>
    <row r="128" spans="2:65" s="12" customFormat="1" ht="11.25">
      <c r="B128" s="144"/>
      <c r="D128" s="145" t="s">
        <v>156</v>
      </c>
      <c r="E128" s="146" t="s">
        <v>1</v>
      </c>
      <c r="F128" s="147" t="s">
        <v>1143</v>
      </c>
      <c r="H128" s="148">
        <v>16.2</v>
      </c>
      <c r="I128" s="149"/>
      <c r="L128" s="144"/>
      <c r="M128" s="150"/>
      <c r="T128" s="151"/>
      <c r="AT128" s="146" t="s">
        <v>156</v>
      </c>
      <c r="AU128" s="146" t="s">
        <v>83</v>
      </c>
      <c r="AV128" s="12" t="s">
        <v>83</v>
      </c>
      <c r="AW128" s="12" t="s">
        <v>30</v>
      </c>
      <c r="AX128" s="12" t="s">
        <v>73</v>
      </c>
      <c r="AY128" s="146" t="s">
        <v>147</v>
      </c>
    </row>
    <row r="129" spans="2:65" s="12" customFormat="1" ht="11.25">
      <c r="B129" s="144"/>
      <c r="D129" s="145" t="s">
        <v>156</v>
      </c>
      <c r="E129" s="146" t="s">
        <v>1</v>
      </c>
      <c r="F129" s="147" t="s">
        <v>1144</v>
      </c>
      <c r="H129" s="148">
        <v>1.8</v>
      </c>
      <c r="I129" s="149"/>
      <c r="L129" s="144"/>
      <c r="M129" s="150"/>
      <c r="T129" s="151"/>
      <c r="AT129" s="146" t="s">
        <v>156</v>
      </c>
      <c r="AU129" s="146" t="s">
        <v>83</v>
      </c>
      <c r="AV129" s="12" t="s">
        <v>83</v>
      </c>
      <c r="AW129" s="12" t="s">
        <v>30</v>
      </c>
      <c r="AX129" s="12" t="s">
        <v>73</v>
      </c>
      <c r="AY129" s="146" t="s">
        <v>147</v>
      </c>
    </row>
    <row r="130" spans="2:65" s="13" customFormat="1" ht="11.25">
      <c r="B130" s="152"/>
      <c r="D130" s="145" t="s">
        <v>156</v>
      </c>
      <c r="E130" s="153" t="s">
        <v>1</v>
      </c>
      <c r="F130" s="154" t="s">
        <v>166</v>
      </c>
      <c r="H130" s="155">
        <v>28.8</v>
      </c>
      <c r="I130" s="156"/>
      <c r="L130" s="152"/>
      <c r="M130" s="157"/>
      <c r="T130" s="158"/>
      <c r="AT130" s="153" t="s">
        <v>156</v>
      </c>
      <c r="AU130" s="153" t="s">
        <v>83</v>
      </c>
      <c r="AV130" s="13" t="s">
        <v>154</v>
      </c>
      <c r="AW130" s="13" t="s">
        <v>30</v>
      </c>
      <c r="AX130" s="13" t="s">
        <v>81</v>
      </c>
      <c r="AY130" s="153" t="s">
        <v>147</v>
      </c>
    </row>
    <row r="131" spans="2:65" s="1" customFormat="1" ht="33" customHeight="1">
      <c r="B131" s="31"/>
      <c r="C131" s="131" t="s">
        <v>83</v>
      </c>
      <c r="D131" s="131" t="s">
        <v>149</v>
      </c>
      <c r="E131" s="132" t="s">
        <v>614</v>
      </c>
      <c r="F131" s="133" t="s">
        <v>615</v>
      </c>
      <c r="G131" s="134" t="s">
        <v>170</v>
      </c>
      <c r="H131" s="135">
        <v>64.572999999999993</v>
      </c>
      <c r="I131" s="136"/>
      <c r="J131" s="137">
        <f>ROUND(I131*H131,2)</f>
        <v>0</v>
      </c>
      <c r="K131" s="133" t="s">
        <v>153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154</v>
      </c>
      <c r="AT131" s="142" t="s">
        <v>149</v>
      </c>
      <c r="AU131" s="142" t="s">
        <v>83</v>
      </c>
      <c r="AY131" s="16" t="s">
        <v>147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154</v>
      </c>
      <c r="BM131" s="142" t="s">
        <v>1145</v>
      </c>
    </row>
    <row r="132" spans="2:65" s="12" customFormat="1" ht="11.25">
      <c r="B132" s="144"/>
      <c r="D132" s="145" t="s">
        <v>156</v>
      </c>
      <c r="E132" s="146" t="s">
        <v>1</v>
      </c>
      <c r="F132" s="147" t="s">
        <v>1146</v>
      </c>
      <c r="H132" s="148">
        <v>3.0139999999999998</v>
      </c>
      <c r="I132" s="149"/>
      <c r="L132" s="144"/>
      <c r="M132" s="150"/>
      <c r="T132" s="151"/>
      <c r="AT132" s="146" t="s">
        <v>156</v>
      </c>
      <c r="AU132" s="146" t="s">
        <v>83</v>
      </c>
      <c r="AV132" s="12" t="s">
        <v>83</v>
      </c>
      <c r="AW132" s="12" t="s">
        <v>30</v>
      </c>
      <c r="AX132" s="12" t="s">
        <v>73</v>
      </c>
      <c r="AY132" s="146" t="s">
        <v>147</v>
      </c>
    </row>
    <row r="133" spans="2:65" s="12" customFormat="1" ht="11.25">
      <c r="B133" s="144"/>
      <c r="D133" s="145" t="s">
        <v>156</v>
      </c>
      <c r="E133" s="146" t="s">
        <v>1</v>
      </c>
      <c r="F133" s="147" t="s">
        <v>1147</v>
      </c>
      <c r="H133" s="148">
        <v>3.5150000000000001</v>
      </c>
      <c r="I133" s="149"/>
      <c r="L133" s="144"/>
      <c r="M133" s="150"/>
      <c r="T133" s="151"/>
      <c r="AT133" s="146" t="s">
        <v>156</v>
      </c>
      <c r="AU133" s="146" t="s">
        <v>83</v>
      </c>
      <c r="AV133" s="12" t="s">
        <v>83</v>
      </c>
      <c r="AW133" s="12" t="s">
        <v>30</v>
      </c>
      <c r="AX133" s="12" t="s">
        <v>73</v>
      </c>
      <c r="AY133" s="146" t="s">
        <v>147</v>
      </c>
    </row>
    <row r="134" spans="2:65" s="12" customFormat="1" ht="11.25">
      <c r="B134" s="144"/>
      <c r="D134" s="145" t="s">
        <v>156</v>
      </c>
      <c r="E134" s="146" t="s">
        <v>1</v>
      </c>
      <c r="F134" s="147" t="s">
        <v>1148</v>
      </c>
      <c r="H134" s="148">
        <v>2.3439999999999999</v>
      </c>
      <c r="I134" s="149"/>
      <c r="L134" s="144"/>
      <c r="M134" s="150"/>
      <c r="T134" s="151"/>
      <c r="AT134" s="146" t="s">
        <v>156</v>
      </c>
      <c r="AU134" s="146" t="s">
        <v>83</v>
      </c>
      <c r="AV134" s="12" t="s">
        <v>83</v>
      </c>
      <c r="AW134" s="12" t="s">
        <v>30</v>
      </c>
      <c r="AX134" s="12" t="s">
        <v>73</v>
      </c>
      <c r="AY134" s="146" t="s">
        <v>147</v>
      </c>
    </row>
    <row r="135" spans="2:65" s="12" customFormat="1" ht="11.25">
      <c r="B135" s="144"/>
      <c r="D135" s="145" t="s">
        <v>156</v>
      </c>
      <c r="E135" s="146" t="s">
        <v>1</v>
      </c>
      <c r="F135" s="147" t="s">
        <v>1149</v>
      </c>
      <c r="H135" s="148">
        <v>3.6560000000000001</v>
      </c>
      <c r="I135" s="149"/>
      <c r="L135" s="144"/>
      <c r="M135" s="150"/>
      <c r="T135" s="151"/>
      <c r="AT135" s="146" t="s">
        <v>156</v>
      </c>
      <c r="AU135" s="146" t="s">
        <v>83</v>
      </c>
      <c r="AV135" s="12" t="s">
        <v>83</v>
      </c>
      <c r="AW135" s="12" t="s">
        <v>30</v>
      </c>
      <c r="AX135" s="12" t="s">
        <v>73</v>
      </c>
      <c r="AY135" s="146" t="s">
        <v>147</v>
      </c>
    </row>
    <row r="136" spans="2:65" s="12" customFormat="1" ht="11.25">
      <c r="B136" s="144"/>
      <c r="D136" s="145" t="s">
        <v>156</v>
      </c>
      <c r="E136" s="146" t="s">
        <v>1</v>
      </c>
      <c r="F136" s="147" t="s">
        <v>1150</v>
      </c>
      <c r="H136" s="148">
        <v>3.5249999999999999</v>
      </c>
      <c r="I136" s="149"/>
      <c r="L136" s="144"/>
      <c r="M136" s="150"/>
      <c r="T136" s="151"/>
      <c r="AT136" s="146" t="s">
        <v>156</v>
      </c>
      <c r="AU136" s="146" t="s">
        <v>83</v>
      </c>
      <c r="AV136" s="12" t="s">
        <v>83</v>
      </c>
      <c r="AW136" s="12" t="s">
        <v>30</v>
      </c>
      <c r="AX136" s="12" t="s">
        <v>73</v>
      </c>
      <c r="AY136" s="146" t="s">
        <v>147</v>
      </c>
    </row>
    <row r="137" spans="2:65" s="12" customFormat="1" ht="11.25">
      <c r="B137" s="144"/>
      <c r="D137" s="145" t="s">
        <v>156</v>
      </c>
      <c r="E137" s="146" t="s">
        <v>1</v>
      </c>
      <c r="F137" s="147" t="s">
        <v>1151</v>
      </c>
      <c r="H137" s="148">
        <v>3.82</v>
      </c>
      <c r="I137" s="149"/>
      <c r="L137" s="144"/>
      <c r="M137" s="150"/>
      <c r="T137" s="151"/>
      <c r="AT137" s="146" t="s">
        <v>156</v>
      </c>
      <c r="AU137" s="146" t="s">
        <v>83</v>
      </c>
      <c r="AV137" s="12" t="s">
        <v>83</v>
      </c>
      <c r="AW137" s="12" t="s">
        <v>30</v>
      </c>
      <c r="AX137" s="12" t="s">
        <v>73</v>
      </c>
      <c r="AY137" s="146" t="s">
        <v>147</v>
      </c>
    </row>
    <row r="138" spans="2:65" s="12" customFormat="1" ht="11.25">
      <c r="B138" s="144"/>
      <c r="D138" s="145" t="s">
        <v>156</v>
      </c>
      <c r="E138" s="146" t="s">
        <v>1</v>
      </c>
      <c r="F138" s="147" t="s">
        <v>1152</v>
      </c>
      <c r="H138" s="148">
        <v>6.47</v>
      </c>
      <c r="I138" s="149"/>
      <c r="L138" s="144"/>
      <c r="M138" s="150"/>
      <c r="T138" s="151"/>
      <c r="AT138" s="146" t="s">
        <v>156</v>
      </c>
      <c r="AU138" s="146" t="s">
        <v>83</v>
      </c>
      <c r="AV138" s="12" t="s">
        <v>83</v>
      </c>
      <c r="AW138" s="12" t="s">
        <v>30</v>
      </c>
      <c r="AX138" s="12" t="s">
        <v>73</v>
      </c>
      <c r="AY138" s="146" t="s">
        <v>147</v>
      </c>
    </row>
    <row r="139" spans="2:65" s="12" customFormat="1" ht="11.25">
      <c r="B139" s="144"/>
      <c r="D139" s="145" t="s">
        <v>156</v>
      </c>
      <c r="E139" s="146" t="s">
        <v>1</v>
      </c>
      <c r="F139" s="147" t="s">
        <v>1153</v>
      </c>
      <c r="H139" s="148">
        <v>4.9470000000000001</v>
      </c>
      <c r="I139" s="149"/>
      <c r="L139" s="144"/>
      <c r="M139" s="150"/>
      <c r="T139" s="151"/>
      <c r="AT139" s="146" t="s">
        <v>156</v>
      </c>
      <c r="AU139" s="146" t="s">
        <v>83</v>
      </c>
      <c r="AV139" s="12" t="s">
        <v>83</v>
      </c>
      <c r="AW139" s="12" t="s">
        <v>30</v>
      </c>
      <c r="AX139" s="12" t="s">
        <v>73</v>
      </c>
      <c r="AY139" s="146" t="s">
        <v>147</v>
      </c>
    </row>
    <row r="140" spans="2:65" s="12" customFormat="1" ht="11.25">
      <c r="B140" s="144"/>
      <c r="D140" s="145" t="s">
        <v>156</v>
      </c>
      <c r="E140" s="146" t="s">
        <v>1</v>
      </c>
      <c r="F140" s="147" t="s">
        <v>1154</v>
      </c>
      <c r="H140" s="148">
        <v>5.8630000000000004</v>
      </c>
      <c r="I140" s="149"/>
      <c r="L140" s="144"/>
      <c r="M140" s="150"/>
      <c r="T140" s="151"/>
      <c r="AT140" s="146" t="s">
        <v>156</v>
      </c>
      <c r="AU140" s="146" t="s">
        <v>83</v>
      </c>
      <c r="AV140" s="12" t="s">
        <v>83</v>
      </c>
      <c r="AW140" s="12" t="s">
        <v>30</v>
      </c>
      <c r="AX140" s="12" t="s">
        <v>73</v>
      </c>
      <c r="AY140" s="146" t="s">
        <v>147</v>
      </c>
    </row>
    <row r="141" spans="2:65" s="12" customFormat="1" ht="11.25">
      <c r="B141" s="144"/>
      <c r="D141" s="145" t="s">
        <v>156</v>
      </c>
      <c r="E141" s="146" t="s">
        <v>1</v>
      </c>
      <c r="F141" s="147" t="s">
        <v>1155</v>
      </c>
      <c r="H141" s="148">
        <v>5.2249999999999996</v>
      </c>
      <c r="I141" s="149"/>
      <c r="L141" s="144"/>
      <c r="M141" s="150"/>
      <c r="T141" s="151"/>
      <c r="AT141" s="146" t="s">
        <v>156</v>
      </c>
      <c r="AU141" s="146" t="s">
        <v>83</v>
      </c>
      <c r="AV141" s="12" t="s">
        <v>83</v>
      </c>
      <c r="AW141" s="12" t="s">
        <v>30</v>
      </c>
      <c r="AX141" s="12" t="s">
        <v>73</v>
      </c>
      <c r="AY141" s="146" t="s">
        <v>147</v>
      </c>
    </row>
    <row r="142" spans="2:65" s="12" customFormat="1" ht="11.25">
      <c r="B142" s="144"/>
      <c r="D142" s="145" t="s">
        <v>156</v>
      </c>
      <c r="E142" s="146" t="s">
        <v>1</v>
      </c>
      <c r="F142" s="147" t="s">
        <v>1156</v>
      </c>
      <c r="H142" s="148">
        <v>4.5529999999999999</v>
      </c>
      <c r="I142" s="149"/>
      <c r="L142" s="144"/>
      <c r="M142" s="150"/>
      <c r="T142" s="151"/>
      <c r="AT142" s="146" t="s">
        <v>156</v>
      </c>
      <c r="AU142" s="146" t="s">
        <v>83</v>
      </c>
      <c r="AV142" s="12" t="s">
        <v>83</v>
      </c>
      <c r="AW142" s="12" t="s">
        <v>30</v>
      </c>
      <c r="AX142" s="12" t="s">
        <v>73</v>
      </c>
      <c r="AY142" s="146" t="s">
        <v>147</v>
      </c>
    </row>
    <row r="143" spans="2:65" s="12" customFormat="1" ht="11.25">
      <c r="B143" s="144"/>
      <c r="D143" s="145" t="s">
        <v>156</v>
      </c>
      <c r="E143" s="146" t="s">
        <v>1</v>
      </c>
      <c r="F143" s="147" t="s">
        <v>1157</v>
      </c>
      <c r="H143" s="148">
        <v>3.504</v>
      </c>
      <c r="I143" s="149"/>
      <c r="L143" s="144"/>
      <c r="M143" s="150"/>
      <c r="T143" s="151"/>
      <c r="AT143" s="146" t="s">
        <v>156</v>
      </c>
      <c r="AU143" s="146" t="s">
        <v>83</v>
      </c>
      <c r="AV143" s="12" t="s">
        <v>83</v>
      </c>
      <c r="AW143" s="12" t="s">
        <v>30</v>
      </c>
      <c r="AX143" s="12" t="s">
        <v>73</v>
      </c>
      <c r="AY143" s="146" t="s">
        <v>147</v>
      </c>
    </row>
    <row r="144" spans="2:65" s="12" customFormat="1" ht="11.25">
      <c r="B144" s="144"/>
      <c r="D144" s="145" t="s">
        <v>156</v>
      </c>
      <c r="E144" s="146" t="s">
        <v>1</v>
      </c>
      <c r="F144" s="147" t="s">
        <v>1158</v>
      </c>
      <c r="H144" s="148">
        <v>14.137</v>
      </c>
      <c r="I144" s="149"/>
      <c r="L144" s="144"/>
      <c r="M144" s="150"/>
      <c r="T144" s="151"/>
      <c r="AT144" s="146" t="s">
        <v>156</v>
      </c>
      <c r="AU144" s="146" t="s">
        <v>83</v>
      </c>
      <c r="AV144" s="12" t="s">
        <v>83</v>
      </c>
      <c r="AW144" s="12" t="s">
        <v>30</v>
      </c>
      <c r="AX144" s="12" t="s">
        <v>73</v>
      </c>
      <c r="AY144" s="146" t="s">
        <v>147</v>
      </c>
    </row>
    <row r="145" spans="2:65" s="13" customFormat="1" ht="11.25">
      <c r="B145" s="152"/>
      <c r="D145" s="145" t="s">
        <v>156</v>
      </c>
      <c r="E145" s="153" t="s">
        <v>1</v>
      </c>
      <c r="F145" s="154" t="s">
        <v>166</v>
      </c>
      <c r="H145" s="155">
        <v>64.572999999999993</v>
      </c>
      <c r="I145" s="156"/>
      <c r="L145" s="152"/>
      <c r="M145" s="157"/>
      <c r="T145" s="158"/>
      <c r="AT145" s="153" t="s">
        <v>156</v>
      </c>
      <c r="AU145" s="153" t="s">
        <v>83</v>
      </c>
      <c r="AV145" s="13" t="s">
        <v>154</v>
      </c>
      <c r="AW145" s="13" t="s">
        <v>30</v>
      </c>
      <c r="AX145" s="13" t="s">
        <v>81</v>
      </c>
      <c r="AY145" s="153" t="s">
        <v>147</v>
      </c>
    </row>
    <row r="146" spans="2:65" s="1" customFormat="1" ht="24.2" customHeight="1">
      <c r="B146" s="31"/>
      <c r="C146" s="131" t="s">
        <v>167</v>
      </c>
      <c r="D146" s="131" t="s">
        <v>149</v>
      </c>
      <c r="E146" s="132" t="s">
        <v>174</v>
      </c>
      <c r="F146" s="133" t="s">
        <v>175</v>
      </c>
      <c r="G146" s="134" t="s">
        <v>170</v>
      </c>
      <c r="H146" s="135">
        <v>15.48</v>
      </c>
      <c r="I146" s="136"/>
      <c r="J146" s="137">
        <f>ROUND(I146*H146,2)</f>
        <v>0</v>
      </c>
      <c r="K146" s="133" t="s">
        <v>153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154</v>
      </c>
      <c r="AT146" s="142" t="s">
        <v>149</v>
      </c>
      <c r="AU146" s="142" t="s">
        <v>83</v>
      </c>
      <c r="AY146" s="16" t="s">
        <v>147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154</v>
      </c>
      <c r="BM146" s="142" t="s">
        <v>1159</v>
      </c>
    </row>
    <row r="147" spans="2:65" s="12" customFormat="1" ht="11.25">
      <c r="B147" s="144"/>
      <c r="D147" s="145" t="s">
        <v>156</v>
      </c>
      <c r="E147" s="146" t="s">
        <v>1</v>
      </c>
      <c r="F147" s="147" t="s">
        <v>1160</v>
      </c>
      <c r="H147" s="148">
        <v>5.4</v>
      </c>
      <c r="I147" s="149"/>
      <c r="L147" s="144"/>
      <c r="M147" s="150"/>
      <c r="T147" s="151"/>
      <c r="AT147" s="146" t="s">
        <v>156</v>
      </c>
      <c r="AU147" s="146" t="s">
        <v>83</v>
      </c>
      <c r="AV147" s="12" t="s">
        <v>83</v>
      </c>
      <c r="AW147" s="12" t="s">
        <v>30</v>
      </c>
      <c r="AX147" s="12" t="s">
        <v>73</v>
      </c>
      <c r="AY147" s="146" t="s">
        <v>147</v>
      </c>
    </row>
    <row r="148" spans="2:65" s="12" customFormat="1" ht="11.25">
      <c r="B148" s="144"/>
      <c r="D148" s="145" t="s">
        <v>156</v>
      </c>
      <c r="E148" s="146" t="s">
        <v>1</v>
      </c>
      <c r="F148" s="147" t="s">
        <v>1161</v>
      </c>
      <c r="H148" s="148">
        <v>8.64</v>
      </c>
      <c r="I148" s="149"/>
      <c r="L148" s="144"/>
      <c r="M148" s="150"/>
      <c r="T148" s="151"/>
      <c r="AT148" s="146" t="s">
        <v>156</v>
      </c>
      <c r="AU148" s="146" t="s">
        <v>83</v>
      </c>
      <c r="AV148" s="12" t="s">
        <v>83</v>
      </c>
      <c r="AW148" s="12" t="s">
        <v>30</v>
      </c>
      <c r="AX148" s="12" t="s">
        <v>73</v>
      </c>
      <c r="AY148" s="146" t="s">
        <v>147</v>
      </c>
    </row>
    <row r="149" spans="2:65" s="12" customFormat="1" ht="11.25">
      <c r="B149" s="144"/>
      <c r="D149" s="145" t="s">
        <v>156</v>
      </c>
      <c r="E149" s="146" t="s">
        <v>1</v>
      </c>
      <c r="F149" s="147" t="s">
        <v>1162</v>
      </c>
      <c r="H149" s="148">
        <v>1.44</v>
      </c>
      <c r="I149" s="149"/>
      <c r="L149" s="144"/>
      <c r="M149" s="150"/>
      <c r="T149" s="151"/>
      <c r="AT149" s="146" t="s">
        <v>156</v>
      </c>
      <c r="AU149" s="146" t="s">
        <v>83</v>
      </c>
      <c r="AV149" s="12" t="s">
        <v>83</v>
      </c>
      <c r="AW149" s="12" t="s">
        <v>30</v>
      </c>
      <c r="AX149" s="12" t="s">
        <v>73</v>
      </c>
      <c r="AY149" s="146" t="s">
        <v>147</v>
      </c>
    </row>
    <row r="150" spans="2:65" s="13" customFormat="1" ht="11.25">
      <c r="B150" s="152"/>
      <c r="D150" s="145" t="s">
        <v>156</v>
      </c>
      <c r="E150" s="153" t="s">
        <v>1</v>
      </c>
      <c r="F150" s="154" t="s">
        <v>166</v>
      </c>
      <c r="H150" s="155">
        <v>15.48</v>
      </c>
      <c r="I150" s="156"/>
      <c r="L150" s="152"/>
      <c r="M150" s="157"/>
      <c r="T150" s="158"/>
      <c r="AT150" s="153" t="s">
        <v>156</v>
      </c>
      <c r="AU150" s="153" t="s">
        <v>83</v>
      </c>
      <c r="AV150" s="13" t="s">
        <v>154</v>
      </c>
      <c r="AW150" s="13" t="s">
        <v>30</v>
      </c>
      <c r="AX150" s="13" t="s">
        <v>81</v>
      </c>
      <c r="AY150" s="153" t="s">
        <v>147</v>
      </c>
    </row>
    <row r="151" spans="2:65" s="1" customFormat="1" ht="24.2" customHeight="1">
      <c r="B151" s="31"/>
      <c r="C151" s="131" t="s">
        <v>154</v>
      </c>
      <c r="D151" s="131" t="s">
        <v>149</v>
      </c>
      <c r="E151" s="132" t="s">
        <v>872</v>
      </c>
      <c r="F151" s="133" t="s">
        <v>873</v>
      </c>
      <c r="G151" s="134" t="s">
        <v>187</v>
      </c>
      <c r="H151" s="135">
        <v>178.72499999999999</v>
      </c>
      <c r="I151" s="136"/>
      <c r="J151" s="137">
        <f>ROUND(I151*H151,2)</f>
        <v>0</v>
      </c>
      <c r="K151" s="133" t="s">
        <v>153</v>
      </c>
      <c r="L151" s="31"/>
      <c r="M151" s="138" t="s">
        <v>1</v>
      </c>
      <c r="N151" s="139" t="s">
        <v>38</v>
      </c>
      <c r="P151" s="140">
        <f>O151*H151</f>
        <v>0</v>
      </c>
      <c r="Q151" s="140">
        <v>8.4999999999999995E-4</v>
      </c>
      <c r="R151" s="140">
        <f>Q151*H151</f>
        <v>0.15191624999999997</v>
      </c>
      <c r="S151" s="140">
        <v>0</v>
      </c>
      <c r="T151" s="141">
        <f>S151*H151</f>
        <v>0</v>
      </c>
      <c r="AR151" s="142" t="s">
        <v>154</v>
      </c>
      <c r="AT151" s="142" t="s">
        <v>149</v>
      </c>
      <c r="AU151" s="142" t="s">
        <v>83</v>
      </c>
      <c r="AY151" s="16" t="s">
        <v>147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81</v>
      </c>
      <c r="BK151" s="143">
        <f>ROUND(I151*H151,2)</f>
        <v>0</v>
      </c>
      <c r="BL151" s="16" t="s">
        <v>154</v>
      </c>
      <c r="BM151" s="142" t="s">
        <v>1163</v>
      </c>
    </row>
    <row r="152" spans="2:65" s="12" customFormat="1" ht="11.25">
      <c r="B152" s="144"/>
      <c r="D152" s="145" t="s">
        <v>156</v>
      </c>
      <c r="E152" s="146" t="s">
        <v>1</v>
      </c>
      <c r="F152" s="147" t="s">
        <v>1164</v>
      </c>
      <c r="H152" s="148">
        <v>8.7469999999999999</v>
      </c>
      <c r="I152" s="149"/>
      <c r="L152" s="144"/>
      <c r="M152" s="150"/>
      <c r="T152" s="151"/>
      <c r="AT152" s="146" t="s">
        <v>156</v>
      </c>
      <c r="AU152" s="146" t="s">
        <v>83</v>
      </c>
      <c r="AV152" s="12" t="s">
        <v>83</v>
      </c>
      <c r="AW152" s="12" t="s">
        <v>30</v>
      </c>
      <c r="AX152" s="12" t="s">
        <v>73</v>
      </c>
      <c r="AY152" s="146" t="s">
        <v>147</v>
      </c>
    </row>
    <row r="153" spans="2:65" s="12" customFormat="1" ht="11.25">
      <c r="B153" s="144"/>
      <c r="D153" s="145" t="s">
        <v>156</v>
      </c>
      <c r="E153" s="146" t="s">
        <v>1</v>
      </c>
      <c r="F153" s="147" t="s">
        <v>1165</v>
      </c>
      <c r="H153" s="148">
        <v>9.9960000000000004</v>
      </c>
      <c r="I153" s="149"/>
      <c r="L153" s="144"/>
      <c r="M153" s="150"/>
      <c r="T153" s="151"/>
      <c r="AT153" s="146" t="s">
        <v>156</v>
      </c>
      <c r="AU153" s="146" t="s">
        <v>83</v>
      </c>
      <c r="AV153" s="12" t="s">
        <v>83</v>
      </c>
      <c r="AW153" s="12" t="s">
        <v>30</v>
      </c>
      <c r="AX153" s="12" t="s">
        <v>73</v>
      </c>
      <c r="AY153" s="146" t="s">
        <v>147</v>
      </c>
    </row>
    <row r="154" spans="2:65" s="12" customFormat="1" ht="11.25">
      <c r="B154" s="144"/>
      <c r="D154" s="145" t="s">
        <v>156</v>
      </c>
      <c r="E154" s="146" t="s">
        <v>1</v>
      </c>
      <c r="F154" s="147" t="s">
        <v>1166</v>
      </c>
      <c r="H154" s="148">
        <v>6.6639999999999997</v>
      </c>
      <c r="I154" s="149"/>
      <c r="L154" s="144"/>
      <c r="M154" s="150"/>
      <c r="T154" s="151"/>
      <c r="AT154" s="146" t="s">
        <v>156</v>
      </c>
      <c r="AU154" s="146" t="s">
        <v>83</v>
      </c>
      <c r="AV154" s="12" t="s">
        <v>83</v>
      </c>
      <c r="AW154" s="12" t="s">
        <v>30</v>
      </c>
      <c r="AX154" s="12" t="s">
        <v>73</v>
      </c>
      <c r="AY154" s="146" t="s">
        <v>147</v>
      </c>
    </row>
    <row r="155" spans="2:65" s="12" customFormat="1" ht="11.25">
      <c r="B155" s="144"/>
      <c r="D155" s="145" t="s">
        <v>156</v>
      </c>
      <c r="E155" s="146" t="s">
        <v>1</v>
      </c>
      <c r="F155" s="147" t="s">
        <v>1167</v>
      </c>
      <c r="H155" s="148">
        <v>10.433999999999999</v>
      </c>
      <c r="I155" s="149"/>
      <c r="L155" s="144"/>
      <c r="M155" s="150"/>
      <c r="T155" s="151"/>
      <c r="AT155" s="146" t="s">
        <v>156</v>
      </c>
      <c r="AU155" s="146" t="s">
        <v>83</v>
      </c>
      <c r="AV155" s="12" t="s">
        <v>83</v>
      </c>
      <c r="AW155" s="12" t="s">
        <v>30</v>
      </c>
      <c r="AX155" s="12" t="s">
        <v>73</v>
      </c>
      <c r="AY155" s="146" t="s">
        <v>147</v>
      </c>
    </row>
    <row r="156" spans="2:65" s="12" customFormat="1" ht="11.25">
      <c r="B156" s="144"/>
      <c r="D156" s="145" t="s">
        <v>156</v>
      </c>
      <c r="E156" s="146" t="s">
        <v>1</v>
      </c>
      <c r="F156" s="147" t="s">
        <v>1168</v>
      </c>
      <c r="H156" s="148">
        <v>10.058</v>
      </c>
      <c r="I156" s="149"/>
      <c r="L156" s="144"/>
      <c r="M156" s="150"/>
      <c r="T156" s="151"/>
      <c r="AT156" s="146" t="s">
        <v>156</v>
      </c>
      <c r="AU156" s="146" t="s">
        <v>83</v>
      </c>
      <c r="AV156" s="12" t="s">
        <v>83</v>
      </c>
      <c r="AW156" s="12" t="s">
        <v>30</v>
      </c>
      <c r="AX156" s="12" t="s">
        <v>73</v>
      </c>
      <c r="AY156" s="146" t="s">
        <v>147</v>
      </c>
    </row>
    <row r="157" spans="2:65" s="12" customFormat="1" ht="11.25">
      <c r="B157" s="144"/>
      <c r="D157" s="145" t="s">
        <v>156</v>
      </c>
      <c r="E157" s="146" t="s">
        <v>1</v>
      </c>
      <c r="F157" s="147" t="s">
        <v>1169</v>
      </c>
      <c r="H157" s="148">
        <v>10.851000000000001</v>
      </c>
      <c r="I157" s="149"/>
      <c r="L157" s="144"/>
      <c r="M157" s="150"/>
      <c r="T157" s="151"/>
      <c r="AT157" s="146" t="s">
        <v>156</v>
      </c>
      <c r="AU157" s="146" t="s">
        <v>83</v>
      </c>
      <c r="AV157" s="12" t="s">
        <v>83</v>
      </c>
      <c r="AW157" s="12" t="s">
        <v>30</v>
      </c>
      <c r="AX157" s="12" t="s">
        <v>73</v>
      </c>
      <c r="AY157" s="146" t="s">
        <v>147</v>
      </c>
    </row>
    <row r="158" spans="2:65" s="12" customFormat="1" ht="11.25">
      <c r="B158" s="144"/>
      <c r="D158" s="145" t="s">
        <v>156</v>
      </c>
      <c r="E158" s="146" t="s">
        <v>1</v>
      </c>
      <c r="F158" s="147" t="s">
        <v>1170</v>
      </c>
      <c r="H158" s="148">
        <v>18.007999999999999</v>
      </c>
      <c r="I158" s="149"/>
      <c r="L158" s="144"/>
      <c r="M158" s="150"/>
      <c r="T158" s="151"/>
      <c r="AT158" s="146" t="s">
        <v>156</v>
      </c>
      <c r="AU158" s="146" t="s">
        <v>83</v>
      </c>
      <c r="AV158" s="12" t="s">
        <v>83</v>
      </c>
      <c r="AW158" s="12" t="s">
        <v>30</v>
      </c>
      <c r="AX158" s="12" t="s">
        <v>73</v>
      </c>
      <c r="AY158" s="146" t="s">
        <v>147</v>
      </c>
    </row>
    <row r="159" spans="2:65" s="12" customFormat="1" ht="11.25">
      <c r="B159" s="144"/>
      <c r="D159" s="145" t="s">
        <v>156</v>
      </c>
      <c r="E159" s="146" t="s">
        <v>1</v>
      </c>
      <c r="F159" s="147" t="s">
        <v>1171</v>
      </c>
      <c r="H159" s="148">
        <v>13.385999999999999</v>
      </c>
      <c r="I159" s="149"/>
      <c r="L159" s="144"/>
      <c r="M159" s="150"/>
      <c r="T159" s="151"/>
      <c r="AT159" s="146" t="s">
        <v>156</v>
      </c>
      <c r="AU159" s="146" t="s">
        <v>83</v>
      </c>
      <c r="AV159" s="12" t="s">
        <v>83</v>
      </c>
      <c r="AW159" s="12" t="s">
        <v>30</v>
      </c>
      <c r="AX159" s="12" t="s">
        <v>73</v>
      </c>
      <c r="AY159" s="146" t="s">
        <v>147</v>
      </c>
    </row>
    <row r="160" spans="2:65" s="12" customFormat="1" ht="11.25">
      <c r="B160" s="144"/>
      <c r="D160" s="145" t="s">
        <v>156</v>
      </c>
      <c r="E160" s="146" t="s">
        <v>1</v>
      </c>
      <c r="F160" s="147" t="s">
        <v>1172</v>
      </c>
      <c r="H160" s="148">
        <v>15.805999999999999</v>
      </c>
      <c r="I160" s="149"/>
      <c r="L160" s="144"/>
      <c r="M160" s="150"/>
      <c r="T160" s="151"/>
      <c r="AT160" s="146" t="s">
        <v>156</v>
      </c>
      <c r="AU160" s="146" t="s">
        <v>83</v>
      </c>
      <c r="AV160" s="12" t="s">
        <v>83</v>
      </c>
      <c r="AW160" s="12" t="s">
        <v>30</v>
      </c>
      <c r="AX160" s="12" t="s">
        <v>73</v>
      </c>
      <c r="AY160" s="146" t="s">
        <v>147</v>
      </c>
    </row>
    <row r="161" spans="2:65" s="12" customFormat="1" ht="11.25">
      <c r="B161" s="144"/>
      <c r="D161" s="145" t="s">
        <v>156</v>
      </c>
      <c r="E161" s="146" t="s">
        <v>1</v>
      </c>
      <c r="F161" s="147" t="s">
        <v>1173</v>
      </c>
      <c r="H161" s="148">
        <v>14.066000000000001</v>
      </c>
      <c r="I161" s="149"/>
      <c r="L161" s="144"/>
      <c r="M161" s="150"/>
      <c r="T161" s="151"/>
      <c r="AT161" s="146" t="s">
        <v>156</v>
      </c>
      <c r="AU161" s="146" t="s">
        <v>83</v>
      </c>
      <c r="AV161" s="12" t="s">
        <v>83</v>
      </c>
      <c r="AW161" s="12" t="s">
        <v>30</v>
      </c>
      <c r="AX161" s="12" t="s">
        <v>73</v>
      </c>
      <c r="AY161" s="146" t="s">
        <v>147</v>
      </c>
    </row>
    <row r="162" spans="2:65" s="12" customFormat="1" ht="11.25">
      <c r="B162" s="144"/>
      <c r="D162" s="145" t="s">
        <v>156</v>
      </c>
      <c r="E162" s="146" t="s">
        <v>1</v>
      </c>
      <c r="F162" s="147" t="s">
        <v>1174</v>
      </c>
      <c r="H162" s="148">
        <v>12.24</v>
      </c>
      <c r="I162" s="149"/>
      <c r="L162" s="144"/>
      <c r="M162" s="150"/>
      <c r="T162" s="151"/>
      <c r="AT162" s="146" t="s">
        <v>156</v>
      </c>
      <c r="AU162" s="146" t="s">
        <v>83</v>
      </c>
      <c r="AV162" s="12" t="s">
        <v>83</v>
      </c>
      <c r="AW162" s="12" t="s">
        <v>30</v>
      </c>
      <c r="AX162" s="12" t="s">
        <v>73</v>
      </c>
      <c r="AY162" s="146" t="s">
        <v>147</v>
      </c>
    </row>
    <row r="163" spans="2:65" s="12" customFormat="1" ht="11.25">
      <c r="B163" s="144"/>
      <c r="D163" s="145" t="s">
        <v>156</v>
      </c>
      <c r="E163" s="146" t="s">
        <v>1</v>
      </c>
      <c r="F163" s="147" t="s">
        <v>1175</v>
      </c>
      <c r="H163" s="148">
        <v>9.42</v>
      </c>
      <c r="I163" s="149"/>
      <c r="L163" s="144"/>
      <c r="M163" s="150"/>
      <c r="T163" s="151"/>
      <c r="AT163" s="146" t="s">
        <v>156</v>
      </c>
      <c r="AU163" s="146" t="s">
        <v>83</v>
      </c>
      <c r="AV163" s="12" t="s">
        <v>83</v>
      </c>
      <c r="AW163" s="12" t="s">
        <v>30</v>
      </c>
      <c r="AX163" s="12" t="s">
        <v>73</v>
      </c>
      <c r="AY163" s="146" t="s">
        <v>147</v>
      </c>
    </row>
    <row r="164" spans="2:65" s="12" customFormat="1" ht="11.25">
      <c r="B164" s="144"/>
      <c r="D164" s="145" t="s">
        <v>156</v>
      </c>
      <c r="E164" s="146" t="s">
        <v>1</v>
      </c>
      <c r="F164" s="147" t="s">
        <v>1176</v>
      </c>
      <c r="H164" s="148">
        <v>39.048999999999999</v>
      </c>
      <c r="I164" s="149"/>
      <c r="L164" s="144"/>
      <c r="M164" s="150"/>
      <c r="T164" s="151"/>
      <c r="AT164" s="146" t="s">
        <v>156</v>
      </c>
      <c r="AU164" s="146" t="s">
        <v>83</v>
      </c>
      <c r="AV164" s="12" t="s">
        <v>83</v>
      </c>
      <c r="AW164" s="12" t="s">
        <v>30</v>
      </c>
      <c r="AX164" s="12" t="s">
        <v>73</v>
      </c>
      <c r="AY164" s="146" t="s">
        <v>147</v>
      </c>
    </row>
    <row r="165" spans="2:65" s="13" customFormat="1" ht="11.25">
      <c r="B165" s="152"/>
      <c r="D165" s="145" t="s">
        <v>156</v>
      </c>
      <c r="E165" s="153" t="s">
        <v>1</v>
      </c>
      <c r="F165" s="154" t="s">
        <v>166</v>
      </c>
      <c r="H165" s="155">
        <v>178.72499999999999</v>
      </c>
      <c r="I165" s="156"/>
      <c r="L165" s="152"/>
      <c r="M165" s="157"/>
      <c r="T165" s="158"/>
      <c r="AT165" s="153" t="s">
        <v>156</v>
      </c>
      <c r="AU165" s="153" t="s">
        <v>83</v>
      </c>
      <c r="AV165" s="13" t="s">
        <v>154</v>
      </c>
      <c r="AW165" s="13" t="s">
        <v>30</v>
      </c>
      <c r="AX165" s="13" t="s">
        <v>81</v>
      </c>
      <c r="AY165" s="153" t="s">
        <v>147</v>
      </c>
    </row>
    <row r="166" spans="2:65" s="1" customFormat="1" ht="24.2" customHeight="1">
      <c r="B166" s="31"/>
      <c r="C166" s="131" t="s">
        <v>184</v>
      </c>
      <c r="D166" s="131" t="s">
        <v>149</v>
      </c>
      <c r="E166" s="132" t="s">
        <v>882</v>
      </c>
      <c r="F166" s="133" t="s">
        <v>883</v>
      </c>
      <c r="G166" s="134" t="s">
        <v>187</v>
      </c>
      <c r="H166" s="135">
        <v>178.72499999999999</v>
      </c>
      <c r="I166" s="136"/>
      <c r="J166" s="137">
        <f>ROUND(I166*H166,2)</f>
        <v>0</v>
      </c>
      <c r="K166" s="133" t="s">
        <v>153</v>
      </c>
      <c r="L166" s="31"/>
      <c r="M166" s="138" t="s">
        <v>1</v>
      </c>
      <c r="N166" s="139" t="s">
        <v>38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154</v>
      </c>
      <c r="AT166" s="142" t="s">
        <v>149</v>
      </c>
      <c r="AU166" s="142" t="s">
        <v>83</v>
      </c>
      <c r="AY166" s="16" t="s">
        <v>147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81</v>
      </c>
      <c r="BK166" s="143">
        <f>ROUND(I166*H166,2)</f>
        <v>0</v>
      </c>
      <c r="BL166" s="16" t="s">
        <v>154</v>
      </c>
      <c r="BM166" s="142" t="s">
        <v>1177</v>
      </c>
    </row>
    <row r="167" spans="2:65" s="1" customFormat="1" ht="37.9" customHeight="1">
      <c r="B167" s="31"/>
      <c r="C167" s="131" t="s">
        <v>191</v>
      </c>
      <c r="D167" s="131" t="s">
        <v>149</v>
      </c>
      <c r="E167" s="132" t="s">
        <v>642</v>
      </c>
      <c r="F167" s="133" t="s">
        <v>643</v>
      </c>
      <c r="G167" s="134" t="s">
        <v>170</v>
      </c>
      <c r="H167" s="135">
        <v>64.572999999999993</v>
      </c>
      <c r="I167" s="136"/>
      <c r="J167" s="137">
        <f>ROUND(I167*H167,2)</f>
        <v>0</v>
      </c>
      <c r="K167" s="133" t="s">
        <v>153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154</v>
      </c>
      <c r="AT167" s="142" t="s">
        <v>149</v>
      </c>
      <c r="AU167" s="142" t="s">
        <v>83</v>
      </c>
      <c r="AY167" s="16" t="s">
        <v>147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154</v>
      </c>
      <c r="BM167" s="142" t="s">
        <v>1178</v>
      </c>
    </row>
    <row r="168" spans="2:65" s="12" customFormat="1" ht="11.25">
      <c r="B168" s="144"/>
      <c r="D168" s="145" t="s">
        <v>156</v>
      </c>
      <c r="E168" s="146" t="s">
        <v>1</v>
      </c>
      <c r="F168" s="147" t="s">
        <v>1179</v>
      </c>
      <c r="H168" s="148">
        <v>64.572999999999993</v>
      </c>
      <c r="I168" s="149"/>
      <c r="L168" s="144"/>
      <c r="M168" s="150"/>
      <c r="T168" s="151"/>
      <c r="AT168" s="146" t="s">
        <v>156</v>
      </c>
      <c r="AU168" s="146" t="s">
        <v>83</v>
      </c>
      <c r="AV168" s="12" t="s">
        <v>83</v>
      </c>
      <c r="AW168" s="12" t="s">
        <v>30</v>
      </c>
      <c r="AX168" s="12" t="s">
        <v>73</v>
      </c>
      <c r="AY168" s="146" t="s">
        <v>147</v>
      </c>
    </row>
    <row r="169" spans="2:65" s="13" customFormat="1" ht="11.25">
      <c r="B169" s="152"/>
      <c r="D169" s="145" t="s">
        <v>156</v>
      </c>
      <c r="E169" s="153" t="s">
        <v>1</v>
      </c>
      <c r="F169" s="154" t="s">
        <v>166</v>
      </c>
      <c r="H169" s="155">
        <v>64.572999999999993</v>
      </c>
      <c r="I169" s="156"/>
      <c r="L169" s="152"/>
      <c r="M169" s="157"/>
      <c r="T169" s="158"/>
      <c r="AT169" s="153" t="s">
        <v>156</v>
      </c>
      <c r="AU169" s="153" t="s">
        <v>83</v>
      </c>
      <c r="AV169" s="13" t="s">
        <v>154</v>
      </c>
      <c r="AW169" s="13" t="s">
        <v>30</v>
      </c>
      <c r="AX169" s="13" t="s">
        <v>81</v>
      </c>
      <c r="AY169" s="153" t="s">
        <v>147</v>
      </c>
    </row>
    <row r="170" spans="2:65" s="1" customFormat="1" ht="16.5" customHeight="1">
      <c r="B170" s="31"/>
      <c r="C170" s="131" t="s">
        <v>195</v>
      </c>
      <c r="D170" s="131" t="s">
        <v>149</v>
      </c>
      <c r="E170" s="132" t="s">
        <v>206</v>
      </c>
      <c r="F170" s="133" t="s">
        <v>207</v>
      </c>
      <c r="G170" s="134" t="s">
        <v>170</v>
      </c>
      <c r="H170" s="135">
        <v>64.572999999999993</v>
      </c>
      <c r="I170" s="136"/>
      <c r="J170" s="137">
        <f>ROUND(I170*H170,2)</f>
        <v>0</v>
      </c>
      <c r="K170" s="133" t="s">
        <v>153</v>
      </c>
      <c r="L170" s="31"/>
      <c r="M170" s="138" t="s">
        <v>1</v>
      </c>
      <c r="N170" s="139" t="s">
        <v>38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154</v>
      </c>
      <c r="AT170" s="142" t="s">
        <v>149</v>
      </c>
      <c r="AU170" s="142" t="s">
        <v>83</v>
      </c>
      <c r="AY170" s="16" t="s">
        <v>147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81</v>
      </c>
      <c r="BK170" s="143">
        <f>ROUND(I170*H170,2)</f>
        <v>0</v>
      </c>
      <c r="BL170" s="16" t="s">
        <v>154</v>
      </c>
      <c r="BM170" s="142" t="s">
        <v>1180</v>
      </c>
    </row>
    <row r="171" spans="2:65" s="1" customFormat="1" ht="33" customHeight="1">
      <c r="B171" s="31"/>
      <c r="C171" s="131" t="s">
        <v>200</v>
      </c>
      <c r="D171" s="131" t="s">
        <v>149</v>
      </c>
      <c r="E171" s="132" t="s">
        <v>210</v>
      </c>
      <c r="F171" s="133" t="s">
        <v>211</v>
      </c>
      <c r="G171" s="134" t="s">
        <v>212</v>
      </c>
      <c r="H171" s="135">
        <v>122.68899999999999</v>
      </c>
      <c r="I171" s="136"/>
      <c r="J171" s="137">
        <f>ROUND(I171*H171,2)</f>
        <v>0</v>
      </c>
      <c r="K171" s="133" t="s">
        <v>153</v>
      </c>
      <c r="L171" s="31"/>
      <c r="M171" s="138" t="s">
        <v>1</v>
      </c>
      <c r="N171" s="139" t="s">
        <v>38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154</v>
      </c>
      <c r="AT171" s="142" t="s">
        <v>149</v>
      </c>
      <c r="AU171" s="142" t="s">
        <v>83</v>
      </c>
      <c r="AY171" s="16" t="s">
        <v>147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154</v>
      </c>
      <c r="BM171" s="142" t="s">
        <v>1181</v>
      </c>
    </row>
    <row r="172" spans="2:65" s="12" customFormat="1" ht="11.25">
      <c r="B172" s="144"/>
      <c r="D172" s="145" t="s">
        <v>156</v>
      </c>
      <c r="E172" s="146" t="s">
        <v>1</v>
      </c>
      <c r="F172" s="147" t="s">
        <v>1182</v>
      </c>
      <c r="H172" s="148">
        <v>122.68899999999999</v>
      </c>
      <c r="I172" s="149"/>
      <c r="L172" s="144"/>
      <c r="M172" s="150"/>
      <c r="T172" s="151"/>
      <c r="AT172" s="146" t="s">
        <v>156</v>
      </c>
      <c r="AU172" s="146" t="s">
        <v>83</v>
      </c>
      <c r="AV172" s="12" t="s">
        <v>83</v>
      </c>
      <c r="AW172" s="12" t="s">
        <v>30</v>
      </c>
      <c r="AX172" s="12" t="s">
        <v>73</v>
      </c>
      <c r="AY172" s="146" t="s">
        <v>147</v>
      </c>
    </row>
    <row r="173" spans="2:65" s="13" customFormat="1" ht="11.25">
      <c r="B173" s="152"/>
      <c r="D173" s="145" t="s">
        <v>156</v>
      </c>
      <c r="E173" s="153" t="s">
        <v>1</v>
      </c>
      <c r="F173" s="154" t="s">
        <v>166</v>
      </c>
      <c r="H173" s="155">
        <v>122.68899999999999</v>
      </c>
      <c r="I173" s="156"/>
      <c r="L173" s="152"/>
      <c r="M173" s="157"/>
      <c r="T173" s="158"/>
      <c r="AT173" s="153" t="s">
        <v>156</v>
      </c>
      <c r="AU173" s="153" t="s">
        <v>83</v>
      </c>
      <c r="AV173" s="13" t="s">
        <v>154</v>
      </c>
      <c r="AW173" s="13" t="s">
        <v>30</v>
      </c>
      <c r="AX173" s="13" t="s">
        <v>81</v>
      </c>
      <c r="AY173" s="153" t="s">
        <v>147</v>
      </c>
    </row>
    <row r="174" spans="2:65" s="1" customFormat="1" ht="24.2" customHeight="1">
      <c r="B174" s="31"/>
      <c r="C174" s="131" t="s">
        <v>209</v>
      </c>
      <c r="D174" s="131" t="s">
        <v>149</v>
      </c>
      <c r="E174" s="132" t="s">
        <v>216</v>
      </c>
      <c r="F174" s="133" t="s">
        <v>217</v>
      </c>
      <c r="G174" s="134" t="s">
        <v>170</v>
      </c>
      <c r="H174" s="135">
        <v>45.857999999999997</v>
      </c>
      <c r="I174" s="136"/>
      <c r="J174" s="137">
        <f>ROUND(I174*H174,2)</f>
        <v>0</v>
      </c>
      <c r="K174" s="133" t="s">
        <v>153</v>
      </c>
      <c r="L174" s="31"/>
      <c r="M174" s="138" t="s">
        <v>1</v>
      </c>
      <c r="N174" s="139" t="s">
        <v>38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154</v>
      </c>
      <c r="AT174" s="142" t="s">
        <v>149</v>
      </c>
      <c r="AU174" s="142" t="s">
        <v>83</v>
      </c>
      <c r="AY174" s="16" t="s">
        <v>147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81</v>
      </c>
      <c r="BK174" s="143">
        <f>ROUND(I174*H174,2)</f>
        <v>0</v>
      </c>
      <c r="BL174" s="16" t="s">
        <v>154</v>
      </c>
      <c r="BM174" s="142" t="s">
        <v>1183</v>
      </c>
    </row>
    <row r="175" spans="2:65" s="12" customFormat="1" ht="11.25">
      <c r="B175" s="144"/>
      <c r="D175" s="145" t="s">
        <v>156</v>
      </c>
      <c r="E175" s="146" t="s">
        <v>1</v>
      </c>
      <c r="F175" s="147" t="s">
        <v>1184</v>
      </c>
      <c r="H175" s="148">
        <v>64.572999999999993</v>
      </c>
      <c r="I175" s="149"/>
      <c r="L175" s="144"/>
      <c r="M175" s="150"/>
      <c r="T175" s="151"/>
      <c r="AT175" s="146" t="s">
        <v>156</v>
      </c>
      <c r="AU175" s="146" t="s">
        <v>83</v>
      </c>
      <c r="AV175" s="12" t="s">
        <v>83</v>
      </c>
      <c r="AW175" s="12" t="s">
        <v>30</v>
      </c>
      <c r="AX175" s="12" t="s">
        <v>73</v>
      </c>
      <c r="AY175" s="146" t="s">
        <v>147</v>
      </c>
    </row>
    <row r="176" spans="2:65" s="14" customFormat="1" ht="11.25">
      <c r="B176" s="159"/>
      <c r="D176" s="145" t="s">
        <v>156</v>
      </c>
      <c r="E176" s="160" t="s">
        <v>1</v>
      </c>
      <c r="F176" s="161" t="s">
        <v>651</v>
      </c>
      <c r="H176" s="160" t="s">
        <v>1</v>
      </c>
      <c r="I176" s="162"/>
      <c r="L176" s="159"/>
      <c r="M176" s="163"/>
      <c r="T176" s="164"/>
      <c r="AT176" s="160" t="s">
        <v>156</v>
      </c>
      <c r="AU176" s="160" t="s">
        <v>83</v>
      </c>
      <c r="AV176" s="14" t="s">
        <v>81</v>
      </c>
      <c r="AW176" s="14" t="s">
        <v>30</v>
      </c>
      <c r="AX176" s="14" t="s">
        <v>73</v>
      </c>
      <c r="AY176" s="160" t="s">
        <v>147</v>
      </c>
    </row>
    <row r="177" spans="2:65" s="12" customFormat="1" ht="11.25">
      <c r="B177" s="144"/>
      <c r="D177" s="145" t="s">
        <v>156</v>
      </c>
      <c r="E177" s="146" t="s">
        <v>1</v>
      </c>
      <c r="F177" s="147" t="s">
        <v>1185</v>
      </c>
      <c r="H177" s="148">
        <v>-3.048</v>
      </c>
      <c r="I177" s="149"/>
      <c r="L177" s="144"/>
      <c r="M177" s="150"/>
      <c r="T177" s="151"/>
      <c r="AT177" s="146" t="s">
        <v>156</v>
      </c>
      <c r="AU177" s="146" t="s">
        <v>83</v>
      </c>
      <c r="AV177" s="12" t="s">
        <v>83</v>
      </c>
      <c r="AW177" s="12" t="s">
        <v>30</v>
      </c>
      <c r="AX177" s="12" t="s">
        <v>73</v>
      </c>
      <c r="AY177" s="146" t="s">
        <v>147</v>
      </c>
    </row>
    <row r="178" spans="2:65" s="12" customFormat="1" ht="11.25">
      <c r="B178" s="144"/>
      <c r="D178" s="145" t="s">
        <v>156</v>
      </c>
      <c r="E178" s="146" t="s">
        <v>1</v>
      </c>
      <c r="F178" s="147" t="s">
        <v>1186</v>
      </c>
      <c r="H178" s="148">
        <v>-15.667</v>
      </c>
      <c r="I178" s="149"/>
      <c r="L178" s="144"/>
      <c r="M178" s="150"/>
      <c r="T178" s="151"/>
      <c r="AT178" s="146" t="s">
        <v>156</v>
      </c>
      <c r="AU178" s="146" t="s">
        <v>83</v>
      </c>
      <c r="AV178" s="12" t="s">
        <v>83</v>
      </c>
      <c r="AW178" s="12" t="s">
        <v>30</v>
      </c>
      <c r="AX178" s="12" t="s">
        <v>73</v>
      </c>
      <c r="AY178" s="146" t="s">
        <v>147</v>
      </c>
    </row>
    <row r="179" spans="2:65" s="13" customFormat="1" ht="11.25">
      <c r="B179" s="152"/>
      <c r="D179" s="145" t="s">
        <v>156</v>
      </c>
      <c r="E179" s="153" t="s">
        <v>1</v>
      </c>
      <c r="F179" s="154" t="s">
        <v>166</v>
      </c>
      <c r="H179" s="155">
        <v>45.85799999999999</v>
      </c>
      <c r="I179" s="156"/>
      <c r="L179" s="152"/>
      <c r="M179" s="157"/>
      <c r="T179" s="158"/>
      <c r="AT179" s="153" t="s">
        <v>156</v>
      </c>
      <c r="AU179" s="153" t="s">
        <v>83</v>
      </c>
      <c r="AV179" s="13" t="s">
        <v>154</v>
      </c>
      <c r="AW179" s="13" t="s">
        <v>30</v>
      </c>
      <c r="AX179" s="13" t="s">
        <v>81</v>
      </c>
      <c r="AY179" s="153" t="s">
        <v>147</v>
      </c>
    </row>
    <row r="180" spans="2:65" s="1" customFormat="1" ht="16.5" customHeight="1">
      <c r="B180" s="31"/>
      <c r="C180" s="165" t="s">
        <v>205</v>
      </c>
      <c r="D180" s="165" t="s">
        <v>223</v>
      </c>
      <c r="E180" s="166" t="s">
        <v>224</v>
      </c>
      <c r="F180" s="167" t="s">
        <v>225</v>
      </c>
      <c r="G180" s="168" t="s">
        <v>212</v>
      </c>
      <c r="H180" s="169">
        <v>93.320999999999998</v>
      </c>
      <c r="I180" s="170"/>
      <c r="J180" s="171">
        <f>ROUND(I180*H180,2)</f>
        <v>0</v>
      </c>
      <c r="K180" s="167" t="s">
        <v>153</v>
      </c>
      <c r="L180" s="172"/>
      <c r="M180" s="173" t="s">
        <v>1</v>
      </c>
      <c r="N180" s="174" t="s">
        <v>38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200</v>
      </c>
      <c r="AT180" s="142" t="s">
        <v>223</v>
      </c>
      <c r="AU180" s="142" t="s">
        <v>83</v>
      </c>
      <c r="AY180" s="16" t="s">
        <v>147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81</v>
      </c>
      <c r="BK180" s="143">
        <f>ROUND(I180*H180,2)</f>
        <v>0</v>
      </c>
      <c r="BL180" s="16" t="s">
        <v>154</v>
      </c>
      <c r="BM180" s="142" t="s">
        <v>1187</v>
      </c>
    </row>
    <row r="181" spans="2:65" s="12" customFormat="1" ht="11.25">
      <c r="B181" s="144"/>
      <c r="D181" s="145" t="s">
        <v>156</v>
      </c>
      <c r="F181" s="147" t="s">
        <v>1188</v>
      </c>
      <c r="H181" s="148">
        <v>93.320999999999998</v>
      </c>
      <c r="I181" s="149"/>
      <c r="L181" s="144"/>
      <c r="M181" s="150"/>
      <c r="T181" s="151"/>
      <c r="AT181" s="146" t="s">
        <v>156</v>
      </c>
      <c r="AU181" s="146" t="s">
        <v>83</v>
      </c>
      <c r="AV181" s="12" t="s">
        <v>83</v>
      </c>
      <c r="AW181" s="12" t="s">
        <v>4</v>
      </c>
      <c r="AX181" s="12" t="s">
        <v>81</v>
      </c>
      <c r="AY181" s="146" t="s">
        <v>147</v>
      </c>
    </row>
    <row r="182" spans="2:65" s="1" customFormat="1" ht="24.2" customHeight="1">
      <c r="B182" s="31"/>
      <c r="C182" s="131" t="s">
        <v>215</v>
      </c>
      <c r="D182" s="131" t="s">
        <v>149</v>
      </c>
      <c r="E182" s="132" t="s">
        <v>229</v>
      </c>
      <c r="F182" s="133" t="s">
        <v>230</v>
      </c>
      <c r="G182" s="134" t="s">
        <v>170</v>
      </c>
      <c r="H182" s="135">
        <v>14.448</v>
      </c>
      <c r="I182" s="136"/>
      <c r="J182" s="137">
        <f>ROUND(I182*H182,2)</f>
        <v>0</v>
      </c>
      <c r="K182" s="133" t="s">
        <v>153</v>
      </c>
      <c r="L182" s="31"/>
      <c r="M182" s="138" t="s">
        <v>1</v>
      </c>
      <c r="N182" s="139" t="s">
        <v>38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154</v>
      </c>
      <c r="AT182" s="142" t="s">
        <v>149</v>
      </c>
      <c r="AU182" s="142" t="s">
        <v>83</v>
      </c>
      <c r="AY182" s="16" t="s">
        <v>147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154</v>
      </c>
      <c r="BM182" s="142" t="s">
        <v>1189</v>
      </c>
    </row>
    <row r="183" spans="2:65" s="12" customFormat="1" ht="11.25">
      <c r="B183" s="144"/>
      <c r="D183" s="145" t="s">
        <v>156</v>
      </c>
      <c r="E183" s="146" t="s">
        <v>1</v>
      </c>
      <c r="F183" s="147" t="s">
        <v>1190</v>
      </c>
      <c r="H183" s="148">
        <v>0.84</v>
      </c>
      <c r="I183" s="149"/>
      <c r="L183" s="144"/>
      <c r="M183" s="150"/>
      <c r="T183" s="151"/>
      <c r="AT183" s="146" t="s">
        <v>156</v>
      </c>
      <c r="AU183" s="146" t="s">
        <v>83</v>
      </c>
      <c r="AV183" s="12" t="s">
        <v>83</v>
      </c>
      <c r="AW183" s="12" t="s">
        <v>30</v>
      </c>
      <c r="AX183" s="12" t="s">
        <v>73</v>
      </c>
      <c r="AY183" s="146" t="s">
        <v>147</v>
      </c>
    </row>
    <row r="184" spans="2:65" s="12" customFormat="1" ht="11.25">
      <c r="B184" s="144"/>
      <c r="D184" s="145" t="s">
        <v>156</v>
      </c>
      <c r="E184" s="146" t="s">
        <v>1</v>
      </c>
      <c r="F184" s="147" t="s">
        <v>1191</v>
      </c>
      <c r="H184" s="148">
        <v>0.89600000000000002</v>
      </c>
      <c r="I184" s="149"/>
      <c r="L184" s="144"/>
      <c r="M184" s="150"/>
      <c r="T184" s="151"/>
      <c r="AT184" s="146" t="s">
        <v>156</v>
      </c>
      <c r="AU184" s="146" t="s">
        <v>83</v>
      </c>
      <c r="AV184" s="12" t="s">
        <v>83</v>
      </c>
      <c r="AW184" s="12" t="s">
        <v>30</v>
      </c>
      <c r="AX184" s="12" t="s">
        <v>73</v>
      </c>
      <c r="AY184" s="146" t="s">
        <v>147</v>
      </c>
    </row>
    <row r="185" spans="2:65" s="12" customFormat="1" ht="11.25">
      <c r="B185" s="144"/>
      <c r="D185" s="145" t="s">
        <v>156</v>
      </c>
      <c r="E185" s="146" t="s">
        <v>1</v>
      </c>
      <c r="F185" s="147" t="s">
        <v>1192</v>
      </c>
      <c r="H185" s="148">
        <v>0.59699999999999998</v>
      </c>
      <c r="I185" s="149"/>
      <c r="L185" s="144"/>
      <c r="M185" s="150"/>
      <c r="T185" s="151"/>
      <c r="AT185" s="146" t="s">
        <v>156</v>
      </c>
      <c r="AU185" s="146" t="s">
        <v>83</v>
      </c>
      <c r="AV185" s="12" t="s">
        <v>83</v>
      </c>
      <c r="AW185" s="12" t="s">
        <v>30</v>
      </c>
      <c r="AX185" s="12" t="s">
        <v>73</v>
      </c>
      <c r="AY185" s="146" t="s">
        <v>147</v>
      </c>
    </row>
    <row r="186" spans="2:65" s="12" customFormat="1" ht="11.25">
      <c r="B186" s="144"/>
      <c r="D186" s="145" t="s">
        <v>156</v>
      </c>
      <c r="E186" s="146" t="s">
        <v>1</v>
      </c>
      <c r="F186" s="147" t="s">
        <v>1193</v>
      </c>
      <c r="H186" s="148">
        <v>0.94699999999999995</v>
      </c>
      <c r="I186" s="149"/>
      <c r="L186" s="144"/>
      <c r="M186" s="150"/>
      <c r="T186" s="151"/>
      <c r="AT186" s="146" t="s">
        <v>156</v>
      </c>
      <c r="AU186" s="146" t="s">
        <v>83</v>
      </c>
      <c r="AV186" s="12" t="s">
        <v>83</v>
      </c>
      <c r="AW186" s="12" t="s">
        <v>30</v>
      </c>
      <c r="AX186" s="12" t="s">
        <v>73</v>
      </c>
      <c r="AY186" s="146" t="s">
        <v>147</v>
      </c>
    </row>
    <row r="187" spans="2:65" s="12" customFormat="1" ht="11.25">
      <c r="B187" s="144"/>
      <c r="D187" s="145" t="s">
        <v>156</v>
      </c>
      <c r="E187" s="146" t="s">
        <v>1</v>
      </c>
      <c r="F187" s="147" t="s">
        <v>1194</v>
      </c>
      <c r="H187" s="148">
        <v>0.91300000000000003</v>
      </c>
      <c r="I187" s="149"/>
      <c r="L187" s="144"/>
      <c r="M187" s="150"/>
      <c r="T187" s="151"/>
      <c r="AT187" s="146" t="s">
        <v>156</v>
      </c>
      <c r="AU187" s="146" t="s">
        <v>83</v>
      </c>
      <c r="AV187" s="12" t="s">
        <v>83</v>
      </c>
      <c r="AW187" s="12" t="s">
        <v>30</v>
      </c>
      <c r="AX187" s="12" t="s">
        <v>73</v>
      </c>
      <c r="AY187" s="146" t="s">
        <v>147</v>
      </c>
    </row>
    <row r="188" spans="2:65" s="12" customFormat="1" ht="11.25">
      <c r="B188" s="144"/>
      <c r="D188" s="145" t="s">
        <v>156</v>
      </c>
      <c r="E188" s="146" t="s">
        <v>1</v>
      </c>
      <c r="F188" s="147" t="s">
        <v>1195</v>
      </c>
      <c r="H188" s="148">
        <v>0.96799999999999997</v>
      </c>
      <c r="I188" s="149"/>
      <c r="L188" s="144"/>
      <c r="M188" s="150"/>
      <c r="T188" s="151"/>
      <c r="AT188" s="146" t="s">
        <v>156</v>
      </c>
      <c r="AU188" s="146" t="s">
        <v>83</v>
      </c>
      <c r="AV188" s="12" t="s">
        <v>83</v>
      </c>
      <c r="AW188" s="12" t="s">
        <v>30</v>
      </c>
      <c r="AX188" s="12" t="s">
        <v>73</v>
      </c>
      <c r="AY188" s="146" t="s">
        <v>147</v>
      </c>
    </row>
    <row r="189" spans="2:65" s="12" customFormat="1" ht="11.25">
      <c r="B189" s="144"/>
      <c r="D189" s="145" t="s">
        <v>156</v>
      </c>
      <c r="E189" s="146" t="s">
        <v>1</v>
      </c>
      <c r="F189" s="147" t="s">
        <v>1196</v>
      </c>
      <c r="H189" s="148">
        <v>1.4890000000000001</v>
      </c>
      <c r="I189" s="149"/>
      <c r="L189" s="144"/>
      <c r="M189" s="150"/>
      <c r="T189" s="151"/>
      <c r="AT189" s="146" t="s">
        <v>156</v>
      </c>
      <c r="AU189" s="146" t="s">
        <v>83</v>
      </c>
      <c r="AV189" s="12" t="s">
        <v>83</v>
      </c>
      <c r="AW189" s="12" t="s">
        <v>30</v>
      </c>
      <c r="AX189" s="12" t="s">
        <v>73</v>
      </c>
      <c r="AY189" s="146" t="s">
        <v>147</v>
      </c>
    </row>
    <row r="190" spans="2:65" s="12" customFormat="1" ht="11.25">
      <c r="B190" s="144"/>
      <c r="D190" s="145" t="s">
        <v>156</v>
      </c>
      <c r="E190" s="146" t="s">
        <v>1</v>
      </c>
      <c r="F190" s="147" t="s">
        <v>1197</v>
      </c>
      <c r="H190" s="148">
        <v>0.98099999999999998</v>
      </c>
      <c r="I190" s="149"/>
      <c r="L190" s="144"/>
      <c r="M190" s="150"/>
      <c r="T190" s="151"/>
      <c r="AT190" s="146" t="s">
        <v>156</v>
      </c>
      <c r="AU190" s="146" t="s">
        <v>83</v>
      </c>
      <c r="AV190" s="12" t="s">
        <v>83</v>
      </c>
      <c r="AW190" s="12" t="s">
        <v>30</v>
      </c>
      <c r="AX190" s="12" t="s">
        <v>73</v>
      </c>
      <c r="AY190" s="146" t="s">
        <v>147</v>
      </c>
    </row>
    <row r="191" spans="2:65" s="12" customFormat="1" ht="11.25">
      <c r="B191" s="144"/>
      <c r="D191" s="145" t="s">
        <v>156</v>
      </c>
      <c r="E191" s="146" t="s">
        <v>1</v>
      </c>
      <c r="F191" s="147" t="s">
        <v>1198</v>
      </c>
      <c r="H191" s="148">
        <v>1.139</v>
      </c>
      <c r="I191" s="149"/>
      <c r="L191" s="144"/>
      <c r="M191" s="150"/>
      <c r="T191" s="151"/>
      <c r="AT191" s="146" t="s">
        <v>156</v>
      </c>
      <c r="AU191" s="146" t="s">
        <v>83</v>
      </c>
      <c r="AV191" s="12" t="s">
        <v>83</v>
      </c>
      <c r="AW191" s="12" t="s">
        <v>30</v>
      </c>
      <c r="AX191" s="12" t="s">
        <v>73</v>
      </c>
      <c r="AY191" s="146" t="s">
        <v>147</v>
      </c>
    </row>
    <row r="192" spans="2:65" s="12" customFormat="1" ht="11.25">
      <c r="B192" s="144"/>
      <c r="D192" s="145" t="s">
        <v>156</v>
      </c>
      <c r="E192" s="146" t="s">
        <v>1</v>
      </c>
      <c r="F192" s="147" t="s">
        <v>1199</v>
      </c>
      <c r="H192" s="148">
        <v>1.0069999999999999</v>
      </c>
      <c r="I192" s="149"/>
      <c r="L192" s="144"/>
      <c r="M192" s="150"/>
      <c r="T192" s="151"/>
      <c r="AT192" s="146" t="s">
        <v>156</v>
      </c>
      <c r="AU192" s="146" t="s">
        <v>83</v>
      </c>
      <c r="AV192" s="12" t="s">
        <v>83</v>
      </c>
      <c r="AW192" s="12" t="s">
        <v>30</v>
      </c>
      <c r="AX192" s="12" t="s">
        <v>73</v>
      </c>
      <c r="AY192" s="146" t="s">
        <v>147</v>
      </c>
    </row>
    <row r="193" spans="2:65" s="12" customFormat="1" ht="11.25">
      <c r="B193" s="144"/>
      <c r="D193" s="145" t="s">
        <v>156</v>
      </c>
      <c r="E193" s="146" t="s">
        <v>1</v>
      </c>
      <c r="F193" s="147" t="s">
        <v>1200</v>
      </c>
      <c r="H193" s="148">
        <v>0.87</v>
      </c>
      <c r="I193" s="149"/>
      <c r="L193" s="144"/>
      <c r="M193" s="150"/>
      <c r="T193" s="151"/>
      <c r="AT193" s="146" t="s">
        <v>156</v>
      </c>
      <c r="AU193" s="146" t="s">
        <v>83</v>
      </c>
      <c r="AV193" s="12" t="s">
        <v>83</v>
      </c>
      <c r="AW193" s="12" t="s">
        <v>30</v>
      </c>
      <c r="AX193" s="12" t="s">
        <v>73</v>
      </c>
      <c r="AY193" s="146" t="s">
        <v>147</v>
      </c>
    </row>
    <row r="194" spans="2:65" s="12" customFormat="1" ht="11.25">
      <c r="B194" s="144"/>
      <c r="D194" s="145" t="s">
        <v>156</v>
      </c>
      <c r="E194" s="146" t="s">
        <v>1</v>
      </c>
      <c r="F194" s="147" t="s">
        <v>1201</v>
      </c>
      <c r="H194" s="148">
        <v>0.67</v>
      </c>
      <c r="I194" s="149"/>
      <c r="L194" s="144"/>
      <c r="M194" s="150"/>
      <c r="T194" s="151"/>
      <c r="AT194" s="146" t="s">
        <v>156</v>
      </c>
      <c r="AU194" s="146" t="s">
        <v>83</v>
      </c>
      <c r="AV194" s="12" t="s">
        <v>83</v>
      </c>
      <c r="AW194" s="12" t="s">
        <v>30</v>
      </c>
      <c r="AX194" s="12" t="s">
        <v>73</v>
      </c>
      <c r="AY194" s="146" t="s">
        <v>147</v>
      </c>
    </row>
    <row r="195" spans="2:65" s="12" customFormat="1" ht="11.25">
      <c r="B195" s="144"/>
      <c r="D195" s="145" t="s">
        <v>156</v>
      </c>
      <c r="E195" s="146" t="s">
        <v>1</v>
      </c>
      <c r="F195" s="147" t="s">
        <v>1202</v>
      </c>
      <c r="H195" s="148">
        <v>3.1309999999999998</v>
      </c>
      <c r="I195" s="149"/>
      <c r="L195" s="144"/>
      <c r="M195" s="150"/>
      <c r="T195" s="151"/>
      <c r="AT195" s="146" t="s">
        <v>156</v>
      </c>
      <c r="AU195" s="146" t="s">
        <v>83</v>
      </c>
      <c r="AV195" s="12" t="s">
        <v>83</v>
      </c>
      <c r="AW195" s="12" t="s">
        <v>30</v>
      </c>
      <c r="AX195" s="12" t="s">
        <v>73</v>
      </c>
      <c r="AY195" s="146" t="s">
        <v>147</v>
      </c>
    </row>
    <row r="196" spans="2:65" s="13" customFormat="1" ht="11.25">
      <c r="B196" s="152"/>
      <c r="D196" s="145" t="s">
        <v>156</v>
      </c>
      <c r="E196" s="153" t="s">
        <v>1</v>
      </c>
      <c r="F196" s="154" t="s">
        <v>166</v>
      </c>
      <c r="H196" s="155">
        <v>14.447999999999999</v>
      </c>
      <c r="I196" s="156"/>
      <c r="L196" s="152"/>
      <c r="M196" s="157"/>
      <c r="T196" s="158"/>
      <c r="AT196" s="153" t="s">
        <v>156</v>
      </c>
      <c r="AU196" s="153" t="s">
        <v>83</v>
      </c>
      <c r="AV196" s="13" t="s">
        <v>154</v>
      </c>
      <c r="AW196" s="13" t="s">
        <v>30</v>
      </c>
      <c r="AX196" s="13" t="s">
        <v>81</v>
      </c>
      <c r="AY196" s="153" t="s">
        <v>147</v>
      </c>
    </row>
    <row r="197" spans="2:65" s="1" customFormat="1" ht="16.5" customHeight="1">
      <c r="B197" s="31"/>
      <c r="C197" s="165" t="s">
        <v>8</v>
      </c>
      <c r="D197" s="165" t="s">
        <v>223</v>
      </c>
      <c r="E197" s="166" t="s">
        <v>236</v>
      </c>
      <c r="F197" s="167" t="s">
        <v>237</v>
      </c>
      <c r="G197" s="168" t="s">
        <v>212</v>
      </c>
      <c r="H197" s="169">
        <v>29.402000000000001</v>
      </c>
      <c r="I197" s="170"/>
      <c r="J197" s="171">
        <f>ROUND(I197*H197,2)</f>
        <v>0</v>
      </c>
      <c r="K197" s="167" t="s">
        <v>153</v>
      </c>
      <c r="L197" s="172"/>
      <c r="M197" s="173" t="s">
        <v>1</v>
      </c>
      <c r="N197" s="174" t="s">
        <v>38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200</v>
      </c>
      <c r="AT197" s="142" t="s">
        <v>223</v>
      </c>
      <c r="AU197" s="142" t="s">
        <v>83</v>
      </c>
      <c r="AY197" s="16" t="s">
        <v>147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81</v>
      </c>
      <c r="BK197" s="143">
        <f>ROUND(I197*H197,2)</f>
        <v>0</v>
      </c>
      <c r="BL197" s="16" t="s">
        <v>154</v>
      </c>
      <c r="BM197" s="142" t="s">
        <v>1203</v>
      </c>
    </row>
    <row r="198" spans="2:65" s="12" customFormat="1" ht="11.25">
      <c r="B198" s="144"/>
      <c r="D198" s="145" t="s">
        <v>156</v>
      </c>
      <c r="F198" s="147" t="s">
        <v>1204</v>
      </c>
      <c r="H198" s="148">
        <v>29.402000000000001</v>
      </c>
      <c r="I198" s="149"/>
      <c r="L198" s="144"/>
      <c r="M198" s="150"/>
      <c r="T198" s="151"/>
      <c r="AT198" s="146" t="s">
        <v>156</v>
      </c>
      <c r="AU198" s="146" t="s">
        <v>83</v>
      </c>
      <c r="AV198" s="12" t="s">
        <v>83</v>
      </c>
      <c r="AW198" s="12" t="s">
        <v>4</v>
      </c>
      <c r="AX198" s="12" t="s">
        <v>81</v>
      </c>
      <c r="AY198" s="146" t="s">
        <v>147</v>
      </c>
    </row>
    <row r="199" spans="2:65" s="11" customFormat="1" ht="20.85" customHeight="1">
      <c r="B199" s="119"/>
      <c r="D199" s="120" t="s">
        <v>72</v>
      </c>
      <c r="E199" s="129" t="s">
        <v>154</v>
      </c>
      <c r="F199" s="129" t="s">
        <v>240</v>
      </c>
      <c r="I199" s="122"/>
      <c r="J199" s="130">
        <f>BK199</f>
        <v>0</v>
      </c>
      <c r="L199" s="119"/>
      <c r="M199" s="124"/>
      <c r="P199" s="125">
        <f>SUM(P200:P214)</f>
        <v>0</v>
      </c>
      <c r="R199" s="125">
        <f>SUM(R200:R214)</f>
        <v>0</v>
      </c>
      <c r="T199" s="126">
        <f>SUM(T200:T214)</f>
        <v>0</v>
      </c>
      <c r="AR199" s="120" t="s">
        <v>81</v>
      </c>
      <c r="AT199" s="127" t="s">
        <v>72</v>
      </c>
      <c r="AU199" s="127" t="s">
        <v>83</v>
      </c>
      <c r="AY199" s="120" t="s">
        <v>147</v>
      </c>
      <c r="BK199" s="128">
        <f>SUM(BK200:BK214)</f>
        <v>0</v>
      </c>
    </row>
    <row r="200" spans="2:65" s="1" customFormat="1" ht="24.2" customHeight="1">
      <c r="B200" s="31"/>
      <c r="C200" s="131" t="s">
        <v>228</v>
      </c>
      <c r="D200" s="131" t="s">
        <v>149</v>
      </c>
      <c r="E200" s="132" t="s">
        <v>242</v>
      </c>
      <c r="F200" s="133" t="s">
        <v>243</v>
      </c>
      <c r="G200" s="134" t="s">
        <v>170</v>
      </c>
      <c r="H200" s="135">
        <v>3.048</v>
      </c>
      <c r="I200" s="136"/>
      <c r="J200" s="137">
        <f>ROUND(I200*H200,2)</f>
        <v>0</v>
      </c>
      <c r="K200" s="133" t="s">
        <v>153</v>
      </c>
      <c r="L200" s="31"/>
      <c r="M200" s="138" t="s">
        <v>1</v>
      </c>
      <c r="N200" s="139" t="s">
        <v>38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154</v>
      </c>
      <c r="AT200" s="142" t="s">
        <v>149</v>
      </c>
      <c r="AU200" s="142" t="s">
        <v>167</v>
      </c>
      <c r="AY200" s="16" t="s">
        <v>147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81</v>
      </c>
      <c r="BK200" s="143">
        <f>ROUND(I200*H200,2)</f>
        <v>0</v>
      </c>
      <c r="BL200" s="16" t="s">
        <v>154</v>
      </c>
      <c r="BM200" s="142" t="s">
        <v>1205</v>
      </c>
    </row>
    <row r="201" spans="2:65" s="12" customFormat="1" ht="11.25">
      <c r="B201" s="144"/>
      <c r="D201" s="145" t="s">
        <v>156</v>
      </c>
      <c r="E201" s="146" t="s">
        <v>1</v>
      </c>
      <c r="F201" s="147" t="s">
        <v>1206</v>
      </c>
      <c r="H201" s="148">
        <v>0.17699999999999999</v>
      </c>
      <c r="I201" s="149"/>
      <c r="L201" s="144"/>
      <c r="M201" s="150"/>
      <c r="T201" s="151"/>
      <c r="AT201" s="146" t="s">
        <v>156</v>
      </c>
      <c r="AU201" s="146" t="s">
        <v>167</v>
      </c>
      <c r="AV201" s="12" t="s">
        <v>83</v>
      </c>
      <c r="AW201" s="12" t="s">
        <v>30</v>
      </c>
      <c r="AX201" s="12" t="s">
        <v>73</v>
      </c>
      <c r="AY201" s="146" t="s">
        <v>147</v>
      </c>
    </row>
    <row r="202" spans="2:65" s="12" customFormat="1" ht="11.25">
      <c r="B202" s="144"/>
      <c r="D202" s="145" t="s">
        <v>156</v>
      </c>
      <c r="E202" s="146" t="s">
        <v>1</v>
      </c>
      <c r="F202" s="147" t="s">
        <v>1207</v>
      </c>
      <c r="H202" s="148">
        <v>0.189</v>
      </c>
      <c r="I202" s="149"/>
      <c r="L202" s="144"/>
      <c r="M202" s="150"/>
      <c r="T202" s="151"/>
      <c r="AT202" s="146" t="s">
        <v>156</v>
      </c>
      <c r="AU202" s="146" t="s">
        <v>167</v>
      </c>
      <c r="AV202" s="12" t="s">
        <v>83</v>
      </c>
      <c r="AW202" s="12" t="s">
        <v>30</v>
      </c>
      <c r="AX202" s="12" t="s">
        <v>73</v>
      </c>
      <c r="AY202" s="146" t="s">
        <v>147</v>
      </c>
    </row>
    <row r="203" spans="2:65" s="12" customFormat="1" ht="11.25">
      <c r="B203" s="144"/>
      <c r="D203" s="145" t="s">
        <v>156</v>
      </c>
      <c r="E203" s="146" t="s">
        <v>1</v>
      </c>
      <c r="F203" s="147" t="s">
        <v>1208</v>
      </c>
      <c r="H203" s="148">
        <v>0.126</v>
      </c>
      <c r="I203" s="149"/>
      <c r="L203" s="144"/>
      <c r="M203" s="150"/>
      <c r="T203" s="151"/>
      <c r="AT203" s="146" t="s">
        <v>156</v>
      </c>
      <c r="AU203" s="146" t="s">
        <v>167</v>
      </c>
      <c r="AV203" s="12" t="s">
        <v>83</v>
      </c>
      <c r="AW203" s="12" t="s">
        <v>30</v>
      </c>
      <c r="AX203" s="12" t="s">
        <v>73</v>
      </c>
      <c r="AY203" s="146" t="s">
        <v>147</v>
      </c>
    </row>
    <row r="204" spans="2:65" s="12" customFormat="1" ht="11.25">
      <c r="B204" s="144"/>
      <c r="D204" s="145" t="s">
        <v>156</v>
      </c>
      <c r="E204" s="146" t="s">
        <v>1</v>
      </c>
      <c r="F204" s="147" t="s">
        <v>1209</v>
      </c>
      <c r="H204" s="148">
        <v>0.2</v>
      </c>
      <c r="I204" s="149"/>
      <c r="L204" s="144"/>
      <c r="M204" s="150"/>
      <c r="T204" s="151"/>
      <c r="AT204" s="146" t="s">
        <v>156</v>
      </c>
      <c r="AU204" s="146" t="s">
        <v>167</v>
      </c>
      <c r="AV204" s="12" t="s">
        <v>83</v>
      </c>
      <c r="AW204" s="12" t="s">
        <v>30</v>
      </c>
      <c r="AX204" s="12" t="s">
        <v>73</v>
      </c>
      <c r="AY204" s="146" t="s">
        <v>147</v>
      </c>
    </row>
    <row r="205" spans="2:65" s="12" customFormat="1" ht="11.25">
      <c r="B205" s="144"/>
      <c r="D205" s="145" t="s">
        <v>156</v>
      </c>
      <c r="E205" s="146" t="s">
        <v>1</v>
      </c>
      <c r="F205" s="147" t="s">
        <v>1210</v>
      </c>
      <c r="H205" s="148">
        <v>0.193</v>
      </c>
      <c r="I205" s="149"/>
      <c r="L205" s="144"/>
      <c r="M205" s="150"/>
      <c r="T205" s="151"/>
      <c r="AT205" s="146" t="s">
        <v>156</v>
      </c>
      <c r="AU205" s="146" t="s">
        <v>167</v>
      </c>
      <c r="AV205" s="12" t="s">
        <v>83</v>
      </c>
      <c r="AW205" s="12" t="s">
        <v>30</v>
      </c>
      <c r="AX205" s="12" t="s">
        <v>73</v>
      </c>
      <c r="AY205" s="146" t="s">
        <v>147</v>
      </c>
    </row>
    <row r="206" spans="2:65" s="12" customFormat="1" ht="11.25">
      <c r="B206" s="144"/>
      <c r="D206" s="145" t="s">
        <v>156</v>
      </c>
      <c r="E206" s="146" t="s">
        <v>1</v>
      </c>
      <c r="F206" s="147" t="s">
        <v>1211</v>
      </c>
      <c r="H206" s="148">
        <v>0.20399999999999999</v>
      </c>
      <c r="I206" s="149"/>
      <c r="L206" s="144"/>
      <c r="M206" s="150"/>
      <c r="T206" s="151"/>
      <c r="AT206" s="146" t="s">
        <v>156</v>
      </c>
      <c r="AU206" s="146" t="s">
        <v>167</v>
      </c>
      <c r="AV206" s="12" t="s">
        <v>83</v>
      </c>
      <c r="AW206" s="12" t="s">
        <v>30</v>
      </c>
      <c r="AX206" s="12" t="s">
        <v>73</v>
      </c>
      <c r="AY206" s="146" t="s">
        <v>147</v>
      </c>
    </row>
    <row r="207" spans="2:65" s="12" customFormat="1" ht="11.25">
      <c r="B207" s="144"/>
      <c r="D207" s="145" t="s">
        <v>156</v>
      </c>
      <c r="E207" s="146" t="s">
        <v>1</v>
      </c>
      <c r="F207" s="147" t="s">
        <v>1212</v>
      </c>
      <c r="H207" s="148">
        <v>0.314</v>
      </c>
      <c r="I207" s="149"/>
      <c r="L207" s="144"/>
      <c r="M207" s="150"/>
      <c r="T207" s="151"/>
      <c r="AT207" s="146" t="s">
        <v>156</v>
      </c>
      <c r="AU207" s="146" t="s">
        <v>167</v>
      </c>
      <c r="AV207" s="12" t="s">
        <v>83</v>
      </c>
      <c r="AW207" s="12" t="s">
        <v>30</v>
      </c>
      <c r="AX207" s="12" t="s">
        <v>73</v>
      </c>
      <c r="AY207" s="146" t="s">
        <v>147</v>
      </c>
    </row>
    <row r="208" spans="2:65" s="12" customFormat="1" ht="11.25">
      <c r="B208" s="144"/>
      <c r="D208" s="145" t="s">
        <v>156</v>
      </c>
      <c r="E208" s="146" t="s">
        <v>1</v>
      </c>
      <c r="F208" s="147" t="s">
        <v>1213</v>
      </c>
      <c r="H208" s="148">
        <v>0.20699999999999999</v>
      </c>
      <c r="I208" s="149"/>
      <c r="L208" s="144"/>
      <c r="M208" s="150"/>
      <c r="T208" s="151"/>
      <c r="AT208" s="146" t="s">
        <v>156</v>
      </c>
      <c r="AU208" s="146" t="s">
        <v>167</v>
      </c>
      <c r="AV208" s="12" t="s">
        <v>83</v>
      </c>
      <c r="AW208" s="12" t="s">
        <v>30</v>
      </c>
      <c r="AX208" s="12" t="s">
        <v>73</v>
      </c>
      <c r="AY208" s="146" t="s">
        <v>147</v>
      </c>
    </row>
    <row r="209" spans="2:65" s="12" customFormat="1" ht="11.25">
      <c r="B209" s="144"/>
      <c r="D209" s="145" t="s">
        <v>156</v>
      </c>
      <c r="E209" s="146" t="s">
        <v>1</v>
      </c>
      <c r="F209" s="147" t="s">
        <v>1214</v>
      </c>
      <c r="H209" s="148">
        <v>0.24</v>
      </c>
      <c r="I209" s="149"/>
      <c r="L209" s="144"/>
      <c r="M209" s="150"/>
      <c r="T209" s="151"/>
      <c r="AT209" s="146" t="s">
        <v>156</v>
      </c>
      <c r="AU209" s="146" t="s">
        <v>167</v>
      </c>
      <c r="AV209" s="12" t="s">
        <v>83</v>
      </c>
      <c r="AW209" s="12" t="s">
        <v>30</v>
      </c>
      <c r="AX209" s="12" t="s">
        <v>73</v>
      </c>
      <c r="AY209" s="146" t="s">
        <v>147</v>
      </c>
    </row>
    <row r="210" spans="2:65" s="12" customFormat="1" ht="11.25">
      <c r="B210" s="144"/>
      <c r="D210" s="145" t="s">
        <v>156</v>
      </c>
      <c r="E210" s="146" t="s">
        <v>1</v>
      </c>
      <c r="F210" s="147" t="s">
        <v>1215</v>
      </c>
      <c r="H210" s="148">
        <v>0.21199999999999999</v>
      </c>
      <c r="I210" s="149"/>
      <c r="L210" s="144"/>
      <c r="M210" s="150"/>
      <c r="T210" s="151"/>
      <c r="AT210" s="146" t="s">
        <v>156</v>
      </c>
      <c r="AU210" s="146" t="s">
        <v>167</v>
      </c>
      <c r="AV210" s="12" t="s">
        <v>83</v>
      </c>
      <c r="AW210" s="12" t="s">
        <v>30</v>
      </c>
      <c r="AX210" s="12" t="s">
        <v>73</v>
      </c>
      <c r="AY210" s="146" t="s">
        <v>147</v>
      </c>
    </row>
    <row r="211" spans="2:65" s="12" customFormat="1" ht="11.25">
      <c r="B211" s="144"/>
      <c r="D211" s="145" t="s">
        <v>156</v>
      </c>
      <c r="E211" s="146" t="s">
        <v>1</v>
      </c>
      <c r="F211" s="147" t="s">
        <v>1216</v>
      </c>
      <c r="H211" s="148">
        <v>0.184</v>
      </c>
      <c r="I211" s="149"/>
      <c r="L211" s="144"/>
      <c r="M211" s="150"/>
      <c r="T211" s="151"/>
      <c r="AT211" s="146" t="s">
        <v>156</v>
      </c>
      <c r="AU211" s="146" t="s">
        <v>167</v>
      </c>
      <c r="AV211" s="12" t="s">
        <v>83</v>
      </c>
      <c r="AW211" s="12" t="s">
        <v>30</v>
      </c>
      <c r="AX211" s="12" t="s">
        <v>73</v>
      </c>
      <c r="AY211" s="146" t="s">
        <v>147</v>
      </c>
    </row>
    <row r="212" spans="2:65" s="12" customFormat="1" ht="11.25">
      <c r="B212" s="144"/>
      <c r="D212" s="145" t="s">
        <v>156</v>
      </c>
      <c r="E212" s="146" t="s">
        <v>1</v>
      </c>
      <c r="F212" s="147" t="s">
        <v>1217</v>
      </c>
      <c r="H212" s="148">
        <v>0.14099999999999999</v>
      </c>
      <c r="I212" s="149"/>
      <c r="L212" s="144"/>
      <c r="M212" s="150"/>
      <c r="T212" s="151"/>
      <c r="AT212" s="146" t="s">
        <v>156</v>
      </c>
      <c r="AU212" s="146" t="s">
        <v>167</v>
      </c>
      <c r="AV212" s="12" t="s">
        <v>83</v>
      </c>
      <c r="AW212" s="12" t="s">
        <v>30</v>
      </c>
      <c r="AX212" s="12" t="s">
        <v>73</v>
      </c>
      <c r="AY212" s="146" t="s">
        <v>147</v>
      </c>
    </row>
    <row r="213" spans="2:65" s="12" customFormat="1" ht="11.25">
      <c r="B213" s="144"/>
      <c r="D213" s="145" t="s">
        <v>156</v>
      </c>
      <c r="E213" s="146" t="s">
        <v>1</v>
      </c>
      <c r="F213" s="147" t="s">
        <v>1218</v>
      </c>
      <c r="H213" s="148">
        <v>0.66100000000000003</v>
      </c>
      <c r="I213" s="149"/>
      <c r="L213" s="144"/>
      <c r="M213" s="150"/>
      <c r="T213" s="151"/>
      <c r="AT213" s="146" t="s">
        <v>156</v>
      </c>
      <c r="AU213" s="146" t="s">
        <v>167</v>
      </c>
      <c r="AV213" s="12" t="s">
        <v>83</v>
      </c>
      <c r="AW213" s="12" t="s">
        <v>30</v>
      </c>
      <c r="AX213" s="12" t="s">
        <v>73</v>
      </c>
      <c r="AY213" s="146" t="s">
        <v>147</v>
      </c>
    </row>
    <row r="214" spans="2:65" s="13" customFormat="1" ht="11.25">
      <c r="B214" s="152"/>
      <c r="D214" s="145" t="s">
        <v>156</v>
      </c>
      <c r="E214" s="153" t="s">
        <v>1</v>
      </c>
      <c r="F214" s="154" t="s">
        <v>166</v>
      </c>
      <c r="H214" s="155">
        <v>3.0480000000000005</v>
      </c>
      <c r="I214" s="156"/>
      <c r="L214" s="152"/>
      <c r="M214" s="157"/>
      <c r="T214" s="158"/>
      <c r="AT214" s="153" t="s">
        <v>156</v>
      </c>
      <c r="AU214" s="153" t="s">
        <v>167</v>
      </c>
      <c r="AV214" s="13" t="s">
        <v>154</v>
      </c>
      <c r="AW214" s="13" t="s">
        <v>30</v>
      </c>
      <c r="AX214" s="13" t="s">
        <v>81</v>
      </c>
      <c r="AY214" s="153" t="s">
        <v>147</v>
      </c>
    </row>
    <row r="215" spans="2:65" s="11" customFormat="1" ht="22.9" customHeight="1">
      <c r="B215" s="119"/>
      <c r="D215" s="120" t="s">
        <v>72</v>
      </c>
      <c r="E215" s="129" t="s">
        <v>167</v>
      </c>
      <c r="F215" s="129" t="s">
        <v>917</v>
      </c>
      <c r="I215" s="122"/>
      <c r="J215" s="130">
        <f>BK215</f>
        <v>0</v>
      </c>
      <c r="L215" s="119"/>
      <c r="M215" s="124"/>
      <c r="P215" s="125">
        <f>P216</f>
        <v>0</v>
      </c>
      <c r="R215" s="125">
        <f>R216</f>
        <v>0</v>
      </c>
      <c r="T215" s="126">
        <f>T216</f>
        <v>0</v>
      </c>
      <c r="AR215" s="120" t="s">
        <v>81</v>
      </c>
      <c r="AT215" s="127" t="s">
        <v>72</v>
      </c>
      <c r="AU215" s="127" t="s">
        <v>81</v>
      </c>
      <c r="AY215" s="120" t="s">
        <v>147</v>
      </c>
      <c r="BK215" s="128">
        <f>BK216</f>
        <v>0</v>
      </c>
    </row>
    <row r="216" spans="2:65" s="1" customFormat="1" ht="21.75" customHeight="1">
      <c r="B216" s="31"/>
      <c r="C216" s="131" t="s">
        <v>235</v>
      </c>
      <c r="D216" s="131" t="s">
        <v>149</v>
      </c>
      <c r="E216" s="132" t="s">
        <v>924</v>
      </c>
      <c r="F216" s="133" t="s">
        <v>925</v>
      </c>
      <c r="G216" s="134" t="s">
        <v>152</v>
      </c>
      <c r="H216" s="135">
        <v>43.9</v>
      </c>
      <c r="I216" s="136"/>
      <c r="J216" s="137">
        <f>ROUND(I216*H216,2)</f>
        <v>0</v>
      </c>
      <c r="K216" s="133" t="s">
        <v>153</v>
      </c>
      <c r="L216" s="31"/>
      <c r="M216" s="138" t="s">
        <v>1</v>
      </c>
      <c r="N216" s="139" t="s">
        <v>38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154</v>
      </c>
      <c r="AT216" s="142" t="s">
        <v>149</v>
      </c>
      <c r="AU216" s="142" t="s">
        <v>83</v>
      </c>
      <c r="AY216" s="16" t="s">
        <v>147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6" t="s">
        <v>81</v>
      </c>
      <c r="BK216" s="143">
        <f>ROUND(I216*H216,2)</f>
        <v>0</v>
      </c>
      <c r="BL216" s="16" t="s">
        <v>154</v>
      </c>
      <c r="BM216" s="142" t="s">
        <v>1219</v>
      </c>
    </row>
    <row r="217" spans="2:65" s="11" customFormat="1" ht="22.9" customHeight="1">
      <c r="B217" s="119"/>
      <c r="D217" s="120" t="s">
        <v>72</v>
      </c>
      <c r="E217" s="129" t="s">
        <v>200</v>
      </c>
      <c r="F217" s="129" t="s">
        <v>249</v>
      </c>
      <c r="I217" s="122"/>
      <c r="J217" s="130">
        <f>BK217</f>
        <v>0</v>
      </c>
      <c r="L217" s="119"/>
      <c r="M217" s="124"/>
      <c r="P217" s="125">
        <f>SUM(P218:P241)</f>
        <v>0</v>
      </c>
      <c r="R217" s="125">
        <f>SUM(R218:R241)</f>
        <v>0.39798199999999995</v>
      </c>
      <c r="T217" s="126">
        <f>SUM(T218:T241)</f>
        <v>7.9019999999999992</v>
      </c>
      <c r="AR217" s="120" t="s">
        <v>81</v>
      </c>
      <c r="AT217" s="127" t="s">
        <v>72</v>
      </c>
      <c r="AU217" s="127" t="s">
        <v>81</v>
      </c>
      <c r="AY217" s="120" t="s">
        <v>147</v>
      </c>
      <c r="BK217" s="128">
        <f>SUM(BK218:BK241)</f>
        <v>0</v>
      </c>
    </row>
    <row r="218" spans="2:65" s="1" customFormat="1" ht="16.5" customHeight="1">
      <c r="B218" s="31"/>
      <c r="C218" s="131" t="s">
        <v>241</v>
      </c>
      <c r="D218" s="131" t="s">
        <v>149</v>
      </c>
      <c r="E218" s="132" t="s">
        <v>1220</v>
      </c>
      <c r="F218" s="133" t="s">
        <v>1221</v>
      </c>
      <c r="G218" s="134" t="s">
        <v>152</v>
      </c>
      <c r="H218" s="135">
        <v>43.9</v>
      </c>
      <c r="I218" s="136"/>
      <c r="J218" s="137">
        <f>ROUND(I218*H218,2)</f>
        <v>0</v>
      </c>
      <c r="K218" s="133" t="s">
        <v>153</v>
      </c>
      <c r="L218" s="31"/>
      <c r="M218" s="138" t="s">
        <v>1</v>
      </c>
      <c r="N218" s="139" t="s">
        <v>38</v>
      </c>
      <c r="P218" s="140">
        <f>O218*H218</f>
        <v>0</v>
      </c>
      <c r="Q218" s="140">
        <v>0</v>
      </c>
      <c r="R218" s="140">
        <f>Q218*H218</f>
        <v>0</v>
      </c>
      <c r="S218" s="140">
        <v>0.18</v>
      </c>
      <c r="T218" s="141">
        <f>S218*H218</f>
        <v>7.9019999999999992</v>
      </c>
      <c r="AR218" s="142" t="s">
        <v>154</v>
      </c>
      <c r="AT218" s="142" t="s">
        <v>149</v>
      </c>
      <c r="AU218" s="142" t="s">
        <v>83</v>
      </c>
      <c r="AY218" s="16" t="s">
        <v>147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6" t="s">
        <v>81</v>
      </c>
      <c r="BK218" s="143">
        <f>ROUND(I218*H218,2)</f>
        <v>0</v>
      </c>
      <c r="BL218" s="16" t="s">
        <v>154</v>
      </c>
      <c r="BM218" s="142" t="s">
        <v>1222</v>
      </c>
    </row>
    <row r="219" spans="2:65" s="12" customFormat="1" ht="11.25">
      <c r="B219" s="144"/>
      <c r="D219" s="145" t="s">
        <v>156</v>
      </c>
      <c r="E219" s="146" t="s">
        <v>1</v>
      </c>
      <c r="F219" s="147" t="s">
        <v>1223</v>
      </c>
      <c r="H219" s="148">
        <v>43.9</v>
      </c>
      <c r="I219" s="149"/>
      <c r="L219" s="144"/>
      <c r="M219" s="150"/>
      <c r="T219" s="151"/>
      <c r="AT219" s="146" t="s">
        <v>156</v>
      </c>
      <c r="AU219" s="146" t="s">
        <v>83</v>
      </c>
      <c r="AV219" s="12" t="s">
        <v>83</v>
      </c>
      <c r="AW219" s="12" t="s">
        <v>30</v>
      </c>
      <c r="AX219" s="12" t="s">
        <v>73</v>
      </c>
      <c r="AY219" s="146" t="s">
        <v>147</v>
      </c>
    </row>
    <row r="220" spans="2:65" s="13" customFormat="1" ht="11.25">
      <c r="B220" s="152"/>
      <c r="D220" s="145" t="s">
        <v>156</v>
      </c>
      <c r="E220" s="153" t="s">
        <v>1</v>
      </c>
      <c r="F220" s="154" t="s">
        <v>166</v>
      </c>
      <c r="H220" s="155">
        <v>43.9</v>
      </c>
      <c r="I220" s="156"/>
      <c r="L220" s="152"/>
      <c r="M220" s="157"/>
      <c r="T220" s="158"/>
      <c r="AT220" s="153" t="s">
        <v>156</v>
      </c>
      <c r="AU220" s="153" t="s">
        <v>83</v>
      </c>
      <c r="AV220" s="13" t="s">
        <v>154</v>
      </c>
      <c r="AW220" s="13" t="s">
        <v>30</v>
      </c>
      <c r="AX220" s="13" t="s">
        <v>81</v>
      </c>
      <c r="AY220" s="153" t="s">
        <v>147</v>
      </c>
    </row>
    <row r="221" spans="2:65" s="1" customFormat="1" ht="24.2" customHeight="1">
      <c r="B221" s="31"/>
      <c r="C221" s="131" t="s">
        <v>250</v>
      </c>
      <c r="D221" s="131" t="s">
        <v>149</v>
      </c>
      <c r="E221" s="132" t="s">
        <v>1224</v>
      </c>
      <c r="F221" s="133" t="s">
        <v>1225</v>
      </c>
      <c r="G221" s="134" t="s">
        <v>259</v>
      </c>
      <c r="H221" s="135">
        <v>13</v>
      </c>
      <c r="I221" s="136"/>
      <c r="J221" s="137">
        <f>ROUND(I221*H221,2)</f>
        <v>0</v>
      </c>
      <c r="K221" s="133" t="s">
        <v>1</v>
      </c>
      <c r="L221" s="31"/>
      <c r="M221" s="138" t="s">
        <v>1</v>
      </c>
      <c r="N221" s="139" t="s">
        <v>38</v>
      </c>
      <c r="P221" s="140">
        <f>O221*H221</f>
        <v>0</v>
      </c>
      <c r="Q221" s="140">
        <v>5.4999999999999997E-3</v>
      </c>
      <c r="R221" s="140">
        <f>Q221*H221</f>
        <v>7.1499999999999994E-2</v>
      </c>
      <c r="S221" s="140">
        <v>0</v>
      </c>
      <c r="T221" s="141">
        <f>S221*H221</f>
        <v>0</v>
      </c>
      <c r="AR221" s="142" t="s">
        <v>154</v>
      </c>
      <c r="AT221" s="142" t="s">
        <v>149</v>
      </c>
      <c r="AU221" s="142" t="s">
        <v>83</v>
      </c>
      <c r="AY221" s="16" t="s">
        <v>147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6" t="s">
        <v>81</v>
      </c>
      <c r="BK221" s="143">
        <f>ROUND(I221*H221,2)</f>
        <v>0</v>
      </c>
      <c r="BL221" s="16" t="s">
        <v>154</v>
      </c>
      <c r="BM221" s="142" t="s">
        <v>1226</v>
      </c>
    </row>
    <row r="222" spans="2:65" s="12" customFormat="1" ht="11.25">
      <c r="B222" s="144"/>
      <c r="D222" s="145" t="s">
        <v>156</v>
      </c>
      <c r="E222" s="146" t="s">
        <v>1</v>
      </c>
      <c r="F222" s="147" t="s">
        <v>1227</v>
      </c>
      <c r="H222" s="148">
        <v>13</v>
      </c>
      <c r="I222" s="149"/>
      <c r="L222" s="144"/>
      <c r="M222" s="150"/>
      <c r="T222" s="151"/>
      <c r="AT222" s="146" t="s">
        <v>156</v>
      </c>
      <c r="AU222" s="146" t="s">
        <v>83</v>
      </c>
      <c r="AV222" s="12" t="s">
        <v>83</v>
      </c>
      <c r="AW222" s="12" t="s">
        <v>30</v>
      </c>
      <c r="AX222" s="12" t="s">
        <v>73</v>
      </c>
      <c r="AY222" s="146" t="s">
        <v>147</v>
      </c>
    </row>
    <row r="223" spans="2:65" s="13" customFormat="1" ht="11.25">
      <c r="B223" s="152"/>
      <c r="D223" s="145" t="s">
        <v>156</v>
      </c>
      <c r="E223" s="153" t="s">
        <v>1</v>
      </c>
      <c r="F223" s="154" t="s">
        <v>166</v>
      </c>
      <c r="H223" s="155">
        <v>13</v>
      </c>
      <c r="I223" s="156"/>
      <c r="L223" s="152"/>
      <c r="M223" s="157"/>
      <c r="T223" s="158"/>
      <c r="AT223" s="153" t="s">
        <v>156</v>
      </c>
      <c r="AU223" s="153" t="s">
        <v>83</v>
      </c>
      <c r="AV223" s="13" t="s">
        <v>154</v>
      </c>
      <c r="AW223" s="13" t="s">
        <v>30</v>
      </c>
      <c r="AX223" s="13" t="s">
        <v>81</v>
      </c>
      <c r="AY223" s="153" t="s">
        <v>147</v>
      </c>
    </row>
    <row r="224" spans="2:65" s="1" customFormat="1" ht="24.2" customHeight="1">
      <c r="B224" s="31"/>
      <c r="C224" s="131" t="s">
        <v>256</v>
      </c>
      <c r="D224" s="131" t="s">
        <v>149</v>
      </c>
      <c r="E224" s="132" t="s">
        <v>1228</v>
      </c>
      <c r="F224" s="133" t="s">
        <v>1229</v>
      </c>
      <c r="G224" s="134" t="s">
        <v>152</v>
      </c>
      <c r="H224" s="135">
        <v>43.9</v>
      </c>
      <c r="I224" s="136"/>
      <c r="J224" s="137">
        <f>ROUND(I224*H224,2)</f>
        <v>0</v>
      </c>
      <c r="K224" s="133" t="s">
        <v>153</v>
      </c>
      <c r="L224" s="31"/>
      <c r="M224" s="138" t="s">
        <v>1</v>
      </c>
      <c r="N224" s="139" t="s">
        <v>38</v>
      </c>
      <c r="P224" s="140">
        <f>O224*H224</f>
        <v>0</v>
      </c>
      <c r="Q224" s="140">
        <v>1.0000000000000001E-5</v>
      </c>
      <c r="R224" s="140">
        <f>Q224*H224</f>
        <v>4.3900000000000005E-4</v>
      </c>
      <c r="S224" s="140">
        <v>0</v>
      </c>
      <c r="T224" s="141">
        <f>S224*H224</f>
        <v>0</v>
      </c>
      <c r="AR224" s="142" t="s">
        <v>154</v>
      </c>
      <c r="AT224" s="142" t="s">
        <v>149</v>
      </c>
      <c r="AU224" s="142" t="s">
        <v>83</v>
      </c>
      <c r="AY224" s="16" t="s">
        <v>147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6" t="s">
        <v>81</v>
      </c>
      <c r="BK224" s="143">
        <f>ROUND(I224*H224,2)</f>
        <v>0</v>
      </c>
      <c r="BL224" s="16" t="s">
        <v>154</v>
      </c>
      <c r="BM224" s="142" t="s">
        <v>1230</v>
      </c>
    </row>
    <row r="225" spans="2:65" s="1" customFormat="1" ht="24.2" customHeight="1">
      <c r="B225" s="31"/>
      <c r="C225" s="165" t="s">
        <v>261</v>
      </c>
      <c r="D225" s="165" t="s">
        <v>223</v>
      </c>
      <c r="E225" s="166" t="s">
        <v>1231</v>
      </c>
      <c r="F225" s="167" t="s">
        <v>1232</v>
      </c>
      <c r="G225" s="168" t="s">
        <v>152</v>
      </c>
      <c r="H225" s="169">
        <v>43.9</v>
      </c>
      <c r="I225" s="170"/>
      <c r="J225" s="171">
        <f>ROUND(I225*H225,2)</f>
        <v>0</v>
      </c>
      <c r="K225" s="167" t="s">
        <v>153</v>
      </c>
      <c r="L225" s="172"/>
      <c r="M225" s="173" t="s">
        <v>1</v>
      </c>
      <c r="N225" s="174" t="s">
        <v>38</v>
      </c>
      <c r="P225" s="140">
        <f>O225*H225</f>
        <v>0</v>
      </c>
      <c r="Q225" s="140">
        <v>6.1999999999999998E-3</v>
      </c>
      <c r="R225" s="140">
        <f>Q225*H225</f>
        <v>0.27217999999999998</v>
      </c>
      <c r="S225" s="140">
        <v>0</v>
      </c>
      <c r="T225" s="141">
        <f>S225*H225</f>
        <v>0</v>
      </c>
      <c r="AR225" s="142" t="s">
        <v>200</v>
      </c>
      <c r="AT225" s="142" t="s">
        <v>223</v>
      </c>
      <c r="AU225" s="142" t="s">
        <v>83</v>
      </c>
      <c r="AY225" s="16" t="s">
        <v>147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6" t="s">
        <v>81</v>
      </c>
      <c r="BK225" s="143">
        <f>ROUND(I225*H225,2)</f>
        <v>0</v>
      </c>
      <c r="BL225" s="16" t="s">
        <v>154</v>
      </c>
      <c r="BM225" s="142" t="s">
        <v>1233</v>
      </c>
    </row>
    <row r="226" spans="2:65" s="12" customFormat="1" ht="11.25">
      <c r="B226" s="144"/>
      <c r="D226" s="145" t="s">
        <v>156</v>
      </c>
      <c r="E226" s="146" t="s">
        <v>1</v>
      </c>
      <c r="F226" s="147" t="s">
        <v>1234</v>
      </c>
      <c r="H226" s="148">
        <v>43.9</v>
      </c>
      <c r="I226" s="149"/>
      <c r="L226" s="144"/>
      <c r="M226" s="150"/>
      <c r="T226" s="151"/>
      <c r="AT226" s="146" t="s">
        <v>156</v>
      </c>
      <c r="AU226" s="146" t="s">
        <v>83</v>
      </c>
      <c r="AV226" s="12" t="s">
        <v>83</v>
      </c>
      <c r="AW226" s="12" t="s">
        <v>30</v>
      </c>
      <c r="AX226" s="12" t="s">
        <v>73</v>
      </c>
      <c r="AY226" s="146" t="s">
        <v>147</v>
      </c>
    </row>
    <row r="227" spans="2:65" s="13" customFormat="1" ht="11.25">
      <c r="B227" s="152"/>
      <c r="D227" s="145" t="s">
        <v>156</v>
      </c>
      <c r="E227" s="153" t="s">
        <v>1</v>
      </c>
      <c r="F227" s="154" t="s">
        <v>166</v>
      </c>
      <c r="H227" s="155">
        <v>43.9</v>
      </c>
      <c r="I227" s="156"/>
      <c r="L227" s="152"/>
      <c r="M227" s="157"/>
      <c r="T227" s="158"/>
      <c r="AT227" s="153" t="s">
        <v>156</v>
      </c>
      <c r="AU227" s="153" t="s">
        <v>83</v>
      </c>
      <c r="AV227" s="13" t="s">
        <v>154</v>
      </c>
      <c r="AW227" s="13" t="s">
        <v>30</v>
      </c>
      <c r="AX227" s="13" t="s">
        <v>81</v>
      </c>
      <c r="AY227" s="153" t="s">
        <v>147</v>
      </c>
    </row>
    <row r="228" spans="2:65" s="1" customFormat="1" ht="33" customHeight="1">
      <c r="B228" s="31"/>
      <c r="C228" s="131" t="s">
        <v>266</v>
      </c>
      <c r="D228" s="131" t="s">
        <v>149</v>
      </c>
      <c r="E228" s="132" t="s">
        <v>1235</v>
      </c>
      <c r="F228" s="133" t="s">
        <v>1236</v>
      </c>
      <c r="G228" s="134" t="s">
        <v>259</v>
      </c>
      <c r="H228" s="135">
        <v>39</v>
      </c>
      <c r="I228" s="136"/>
      <c r="J228" s="137">
        <f>ROUND(I228*H228,2)</f>
        <v>0</v>
      </c>
      <c r="K228" s="133" t="s">
        <v>153</v>
      </c>
      <c r="L228" s="31"/>
      <c r="M228" s="138" t="s">
        <v>1</v>
      </c>
      <c r="N228" s="139" t="s">
        <v>38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154</v>
      </c>
      <c r="AT228" s="142" t="s">
        <v>149</v>
      </c>
      <c r="AU228" s="142" t="s">
        <v>83</v>
      </c>
      <c r="AY228" s="16" t="s">
        <v>147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6" t="s">
        <v>81</v>
      </c>
      <c r="BK228" s="143">
        <f>ROUND(I228*H228,2)</f>
        <v>0</v>
      </c>
      <c r="BL228" s="16" t="s">
        <v>154</v>
      </c>
      <c r="BM228" s="142" t="s">
        <v>1237</v>
      </c>
    </row>
    <row r="229" spans="2:65" s="1" customFormat="1" ht="16.5" customHeight="1">
      <c r="B229" s="31"/>
      <c r="C229" s="165" t="s">
        <v>271</v>
      </c>
      <c r="D229" s="165" t="s">
        <v>223</v>
      </c>
      <c r="E229" s="166" t="s">
        <v>1238</v>
      </c>
      <c r="F229" s="167" t="s">
        <v>1239</v>
      </c>
      <c r="G229" s="168" t="s">
        <v>259</v>
      </c>
      <c r="H229" s="169">
        <v>7</v>
      </c>
      <c r="I229" s="170"/>
      <c r="J229" s="171">
        <f>ROUND(I229*H229,2)</f>
        <v>0</v>
      </c>
      <c r="K229" s="167" t="s">
        <v>153</v>
      </c>
      <c r="L229" s="172"/>
      <c r="M229" s="173" t="s">
        <v>1</v>
      </c>
      <c r="N229" s="174" t="s">
        <v>38</v>
      </c>
      <c r="P229" s="140">
        <f>O229*H229</f>
        <v>0</v>
      </c>
      <c r="Q229" s="140">
        <v>1.1000000000000001E-3</v>
      </c>
      <c r="R229" s="140">
        <f>Q229*H229</f>
        <v>7.7000000000000002E-3</v>
      </c>
      <c r="S229" s="140">
        <v>0</v>
      </c>
      <c r="T229" s="141">
        <f>S229*H229</f>
        <v>0</v>
      </c>
      <c r="AR229" s="142" t="s">
        <v>200</v>
      </c>
      <c r="AT229" s="142" t="s">
        <v>223</v>
      </c>
      <c r="AU229" s="142" t="s">
        <v>83</v>
      </c>
      <c r="AY229" s="16" t="s">
        <v>147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6" t="s">
        <v>81</v>
      </c>
      <c r="BK229" s="143">
        <f>ROUND(I229*H229,2)</f>
        <v>0</v>
      </c>
      <c r="BL229" s="16" t="s">
        <v>154</v>
      </c>
      <c r="BM229" s="142" t="s">
        <v>1240</v>
      </c>
    </row>
    <row r="230" spans="2:65" s="12" customFormat="1" ht="22.5">
      <c r="B230" s="144"/>
      <c r="D230" s="145" t="s">
        <v>156</v>
      </c>
      <c r="E230" s="146" t="s">
        <v>1</v>
      </c>
      <c r="F230" s="147" t="s">
        <v>1241</v>
      </c>
      <c r="H230" s="148">
        <v>7</v>
      </c>
      <c r="I230" s="149"/>
      <c r="L230" s="144"/>
      <c r="M230" s="150"/>
      <c r="T230" s="151"/>
      <c r="AT230" s="146" t="s">
        <v>156</v>
      </c>
      <c r="AU230" s="146" t="s">
        <v>83</v>
      </c>
      <c r="AV230" s="12" t="s">
        <v>83</v>
      </c>
      <c r="AW230" s="12" t="s">
        <v>30</v>
      </c>
      <c r="AX230" s="12" t="s">
        <v>73</v>
      </c>
      <c r="AY230" s="146" t="s">
        <v>147</v>
      </c>
    </row>
    <row r="231" spans="2:65" s="13" customFormat="1" ht="11.25">
      <c r="B231" s="152"/>
      <c r="D231" s="145" t="s">
        <v>156</v>
      </c>
      <c r="E231" s="153" t="s">
        <v>1</v>
      </c>
      <c r="F231" s="154" t="s">
        <v>166</v>
      </c>
      <c r="H231" s="155">
        <v>7</v>
      </c>
      <c r="I231" s="156"/>
      <c r="L231" s="152"/>
      <c r="M231" s="157"/>
      <c r="T231" s="158"/>
      <c r="AT231" s="153" t="s">
        <v>156</v>
      </c>
      <c r="AU231" s="153" t="s">
        <v>83</v>
      </c>
      <c r="AV231" s="13" t="s">
        <v>154</v>
      </c>
      <c r="AW231" s="13" t="s">
        <v>30</v>
      </c>
      <c r="AX231" s="13" t="s">
        <v>81</v>
      </c>
      <c r="AY231" s="153" t="s">
        <v>147</v>
      </c>
    </row>
    <row r="232" spans="2:65" s="1" customFormat="1" ht="16.5" customHeight="1">
      <c r="B232" s="31"/>
      <c r="C232" s="165" t="s">
        <v>7</v>
      </c>
      <c r="D232" s="165" t="s">
        <v>223</v>
      </c>
      <c r="E232" s="166" t="s">
        <v>1242</v>
      </c>
      <c r="F232" s="167" t="s">
        <v>1243</v>
      </c>
      <c r="G232" s="168" t="s">
        <v>259</v>
      </c>
      <c r="H232" s="169">
        <v>9</v>
      </c>
      <c r="I232" s="170"/>
      <c r="J232" s="171">
        <f>ROUND(I232*H232,2)</f>
        <v>0</v>
      </c>
      <c r="K232" s="167" t="s">
        <v>153</v>
      </c>
      <c r="L232" s="172"/>
      <c r="M232" s="173" t="s">
        <v>1</v>
      </c>
      <c r="N232" s="174" t="s">
        <v>38</v>
      </c>
      <c r="P232" s="140">
        <f>O232*H232</f>
        <v>0</v>
      </c>
      <c r="Q232" s="140">
        <v>1.2099999999999999E-3</v>
      </c>
      <c r="R232" s="140">
        <f>Q232*H232</f>
        <v>1.0889999999999999E-2</v>
      </c>
      <c r="S232" s="140">
        <v>0</v>
      </c>
      <c r="T232" s="141">
        <f>S232*H232</f>
        <v>0</v>
      </c>
      <c r="AR232" s="142" t="s">
        <v>200</v>
      </c>
      <c r="AT232" s="142" t="s">
        <v>223</v>
      </c>
      <c r="AU232" s="142" t="s">
        <v>83</v>
      </c>
      <c r="AY232" s="16" t="s">
        <v>147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6" t="s">
        <v>81</v>
      </c>
      <c r="BK232" s="143">
        <f>ROUND(I232*H232,2)</f>
        <v>0</v>
      </c>
      <c r="BL232" s="16" t="s">
        <v>154</v>
      </c>
      <c r="BM232" s="142" t="s">
        <v>1244</v>
      </c>
    </row>
    <row r="233" spans="2:65" s="12" customFormat="1" ht="22.5">
      <c r="B233" s="144"/>
      <c r="D233" s="145" t="s">
        <v>156</v>
      </c>
      <c r="E233" s="146" t="s">
        <v>1</v>
      </c>
      <c r="F233" s="147" t="s">
        <v>1245</v>
      </c>
      <c r="H233" s="148">
        <v>9</v>
      </c>
      <c r="I233" s="149"/>
      <c r="L233" s="144"/>
      <c r="M233" s="150"/>
      <c r="T233" s="151"/>
      <c r="AT233" s="146" t="s">
        <v>156</v>
      </c>
      <c r="AU233" s="146" t="s">
        <v>83</v>
      </c>
      <c r="AV233" s="12" t="s">
        <v>83</v>
      </c>
      <c r="AW233" s="12" t="s">
        <v>30</v>
      </c>
      <c r="AX233" s="12" t="s">
        <v>73</v>
      </c>
      <c r="AY233" s="146" t="s">
        <v>147</v>
      </c>
    </row>
    <row r="234" spans="2:65" s="13" customFormat="1" ht="11.25">
      <c r="B234" s="152"/>
      <c r="D234" s="145" t="s">
        <v>156</v>
      </c>
      <c r="E234" s="153" t="s">
        <v>1</v>
      </c>
      <c r="F234" s="154" t="s">
        <v>166</v>
      </c>
      <c r="H234" s="155">
        <v>9</v>
      </c>
      <c r="I234" s="156"/>
      <c r="L234" s="152"/>
      <c r="M234" s="157"/>
      <c r="T234" s="158"/>
      <c r="AT234" s="153" t="s">
        <v>156</v>
      </c>
      <c r="AU234" s="153" t="s">
        <v>83</v>
      </c>
      <c r="AV234" s="13" t="s">
        <v>154</v>
      </c>
      <c r="AW234" s="13" t="s">
        <v>30</v>
      </c>
      <c r="AX234" s="13" t="s">
        <v>81</v>
      </c>
      <c r="AY234" s="153" t="s">
        <v>147</v>
      </c>
    </row>
    <row r="235" spans="2:65" s="1" customFormat="1" ht="16.5" customHeight="1">
      <c r="B235" s="31"/>
      <c r="C235" s="165" t="s">
        <v>280</v>
      </c>
      <c r="D235" s="165" t="s">
        <v>223</v>
      </c>
      <c r="E235" s="166" t="s">
        <v>1246</v>
      </c>
      <c r="F235" s="167" t="s">
        <v>1247</v>
      </c>
      <c r="G235" s="168" t="s">
        <v>259</v>
      </c>
      <c r="H235" s="169">
        <v>23</v>
      </c>
      <c r="I235" s="170"/>
      <c r="J235" s="171">
        <f>ROUND(I235*H235,2)</f>
        <v>0</v>
      </c>
      <c r="K235" s="167" t="s">
        <v>153</v>
      </c>
      <c r="L235" s="172"/>
      <c r="M235" s="173" t="s">
        <v>1</v>
      </c>
      <c r="N235" s="174" t="s">
        <v>38</v>
      </c>
      <c r="P235" s="140">
        <f>O235*H235</f>
        <v>0</v>
      </c>
      <c r="Q235" s="140">
        <v>1.4E-3</v>
      </c>
      <c r="R235" s="140">
        <f>Q235*H235</f>
        <v>3.2199999999999999E-2</v>
      </c>
      <c r="S235" s="140">
        <v>0</v>
      </c>
      <c r="T235" s="141">
        <f>S235*H235</f>
        <v>0</v>
      </c>
      <c r="AR235" s="142" t="s">
        <v>200</v>
      </c>
      <c r="AT235" s="142" t="s">
        <v>223</v>
      </c>
      <c r="AU235" s="142" t="s">
        <v>83</v>
      </c>
      <c r="AY235" s="16" t="s">
        <v>147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6" t="s">
        <v>81</v>
      </c>
      <c r="BK235" s="143">
        <f>ROUND(I235*H235,2)</f>
        <v>0</v>
      </c>
      <c r="BL235" s="16" t="s">
        <v>154</v>
      </c>
      <c r="BM235" s="142" t="s">
        <v>1248</v>
      </c>
    </row>
    <row r="236" spans="2:65" s="12" customFormat="1" ht="11.25">
      <c r="B236" s="144"/>
      <c r="D236" s="145" t="s">
        <v>156</v>
      </c>
      <c r="E236" s="146" t="s">
        <v>1</v>
      </c>
      <c r="F236" s="147" t="s">
        <v>1249</v>
      </c>
      <c r="H236" s="148">
        <v>13</v>
      </c>
      <c r="I236" s="149"/>
      <c r="L236" s="144"/>
      <c r="M236" s="150"/>
      <c r="T236" s="151"/>
      <c r="AT236" s="146" t="s">
        <v>156</v>
      </c>
      <c r="AU236" s="146" t="s">
        <v>83</v>
      </c>
      <c r="AV236" s="12" t="s">
        <v>83</v>
      </c>
      <c r="AW236" s="12" t="s">
        <v>30</v>
      </c>
      <c r="AX236" s="12" t="s">
        <v>73</v>
      </c>
      <c r="AY236" s="146" t="s">
        <v>147</v>
      </c>
    </row>
    <row r="237" spans="2:65" s="12" customFormat="1" ht="22.5">
      <c r="B237" s="144"/>
      <c r="D237" s="145" t="s">
        <v>156</v>
      </c>
      <c r="E237" s="146" t="s">
        <v>1</v>
      </c>
      <c r="F237" s="147" t="s">
        <v>1250</v>
      </c>
      <c r="H237" s="148">
        <v>10</v>
      </c>
      <c r="I237" s="149"/>
      <c r="L237" s="144"/>
      <c r="M237" s="150"/>
      <c r="T237" s="151"/>
      <c r="AT237" s="146" t="s">
        <v>156</v>
      </c>
      <c r="AU237" s="146" t="s">
        <v>83</v>
      </c>
      <c r="AV237" s="12" t="s">
        <v>83</v>
      </c>
      <c r="AW237" s="12" t="s">
        <v>30</v>
      </c>
      <c r="AX237" s="12" t="s">
        <v>73</v>
      </c>
      <c r="AY237" s="146" t="s">
        <v>147</v>
      </c>
    </row>
    <row r="238" spans="2:65" s="13" customFormat="1" ht="11.25">
      <c r="B238" s="152"/>
      <c r="D238" s="145" t="s">
        <v>156</v>
      </c>
      <c r="E238" s="153" t="s">
        <v>1</v>
      </c>
      <c r="F238" s="154" t="s">
        <v>166</v>
      </c>
      <c r="H238" s="155">
        <v>23</v>
      </c>
      <c r="I238" s="156"/>
      <c r="L238" s="152"/>
      <c r="M238" s="157"/>
      <c r="T238" s="158"/>
      <c r="AT238" s="153" t="s">
        <v>156</v>
      </c>
      <c r="AU238" s="153" t="s">
        <v>83</v>
      </c>
      <c r="AV238" s="13" t="s">
        <v>154</v>
      </c>
      <c r="AW238" s="13" t="s">
        <v>30</v>
      </c>
      <c r="AX238" s="13" t="s">
        <v>81</v>
      </c>
      <c r="AY238" s="153" t="s">
        <v>147</v>
      </c>
    </row>
    <row r="239" spans="2:65" s="1" customFormat="1" ht="24.2" customHeight="1">
      <c r="B239" s="31"/>
      <c r="C239" s="131" t="s">
        <v>285</v>
      </c>
      <c r="D239" s="131" t="s">
        <v>149</v>
      </c>
      <c r="E239" s="132" t="s">
        <v>489</v>
      </c>
      <c r="F239" s="133" t="s">
        <v>490</v>
      </c>
      <c r="G239" s="134" t="s">
        <v>152</v>
      </c>
      <c r="H239" s="135">
        <v>43.9</v>
      </c>
      <c r="I239" s="136"/>
      <c r="J239" s="137">
        <f>ROUND(I239*H239,2)</f>
        <v>0</v>
      </c>
      <c r="K239" s="133" t="s">
        <v>153</v>
      </c>
      <c r="L239" s="31"/>
      <c r="M239" s="138" t="s">
        <v>1</v>
      </c>
      <c r="N239" s="139" t="s">
        <v>38</v>
      </c>
      <c r="P239" s="140">
        <f>O239*H239</f>
        <v>0</v>
      </c>
      <c r="Q239" s="140">
        <v>6.9999999999999994E-5</v>
      </c>
      <c r="R239" s="140">
        <f>Q239*H239</f>
        <v>3.0729999999999998E-3</v>
      </c>
      <c r="S239" s="140">
        <v>0</v>
      </c>
      <c r="T239" s="141">
        <f>S239*H239</f>
        <v>0</v>
      </c>
      <c r="AR239" s="142" t="s">
        <v>154</v>
      </c>
      <c r="AT239" s="142" t="s">
        <v>149</v>
      </c>
      <c r="AU239" s="142" t="s">
        <v>83</v>
      </c>
      <c r="AY239" s="16" t="s">
        <v>147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6" t="s">
        <v>81</v>
      </c>
      <c r="BK239" s="143">
        <f>ROUND(I239*H239,2)</f>
        <v>0</v>
      </c>
      <c r="BL239" s="16" t="s">
        <v>154</v>
      </c>
      <c r="BM239" s="142" t="s">
        <v>1251</v>
      </c>
    </row>
    <row r="240" spans="2:65" s="12" customFormat="1" ht="11.25">
      <c r="B240" s="144"/>
      <c r="D240" s="145" t="s">
        <v>156</v>
      </c>
      <c r="E240" s="146" t="s">
        <v>1</v>
      </c>
      <c r="F240" s="147" t="s">
        <v>1252</v>
      </c>
      <c r="H240" s="148">
        <v>43.9</v>
      </c>
      <c r="I240" s="149"/>
      <c r="L240" s="144"/>
      <c r="M240" s="150"/>
      <c r="T240" s="151"/>
      <c r="AT240" s="146" t="s">
        <v>156</v>
      </c>
      <c r="AU240" s="146" t="s">
        <v>83</v>
      </c>
      <c r="AV240" s="12" t="s">
        <v>83</v>
      </c>
      <c r="AW240" s="12" t="s">
        <v>30</v>
      </c>
      <c r="AX240" s="12" t="s">
        <v>73</v>
      </c>
      <c r="AY240" s="146" t="s">
        <v>147</v>
      </c>
    </row>
    <row r="241" spans="2:65" s="13" customFormat="1" ht="11.25">
      <c r="B241" s="152"/>
      <c r="D241" s="145" t="s">
        <v>156</v>
      </c>
      <c r="E241" s="153" t="s">
        <v>1</v>
      </c>
      <c r="F241" s="154" t="s">
        <v>166</v>
      </c>
      <c r="H241" s="155">
        <v>43.9</v>
      </c>
      <c r="I241" s="156"/>
      <c r="L241" s="152"/>
      <c r="M241" s="157"/>
      <c r="T241" s="158"/>
      <c r="AT241" s="153" t="s">
        <v>156</v>
      </c>
      <c r="AU241" s="153" t="s">
        <v>83</v>
      </c>
      <c r="AV241" s="13" t="s">
        <v>154</v>
      </c>
      <c r="AW241" s="13" t="s">
        <v>30</v>
      </c>
      <c r="AX241" s="13" t="s">
        <v>81</v>
      </c>
      <c r="AY241" s="153" t="s">
        <v>147</v>
      </c>
    </row>
    <row r="242" spans="2:65" s="11" customFormat="1" ht="22.9" customHeight="1">
      <c r="B242" s="119"/>
      <c r="D242" s="120" t="s">
        <v>72</v>
      </c>
      <c r="E242" s="129" t="s">
        <v>509</v>
      </c>
      <c r="F242" s="129" t="s">
        <v>510</v>
      </c>
      <c r="I242" s="122"/>
      <c r="J242" s="130">
        <f>BK242</f>
        <v>0</v>
      </c>
      <c r="L242" s="119"/>
      <c r="M242" s="124"/>
      <c r="P242" s="125">
        <f>SUM(P243:P250)</f>
        <v>0</v>
      </c>
      <c r="R242" s="125">
        <f>SUM(R243:R250)</f>
        <v>0</v>
      </c>
      <c r="T242" s="126">
        <f>SUM(T243:T250)</f>
        <v>0</v>
      </c>
      <c r="AR242" s="120" t="s">
        <v>81</v>
      </c>
      <c r="AT242" s="127" t="s">
        <v>72</v>
      </c>
      <c r="AU242" s="127" t="s">
        <v>81</v>
      </c>
      <c r="AY242" s="120" t="s">
        <v>147</v>
      </c>
      <c r="BK242" s="128">
        <f>SUM(BK243:BK250)</f>
        <v>0</v>
      </c>
    </row>
    <row r="243" spans="2:65" s="1" customFormat="1" ht="21.75" customHeight="1">
      <c r="B243" s="31"/>
      <c r="C243" s="131" t="s">
        <v>290</v>
      </c>
      <c r="D243" s="131" t="s">
        <v>149</v>
      </c>
      <c r="E243" s="132" t="s">
        <v>512</v>
      </c>
      <c r="F243" s="133" t="s">
        <v>513</v>
      </c>
      <c r="G243" s="134" t="s">
        <v>212</v>
      </c>
      <c r="H243" s="135">
        <v>7.9020000000000001</v>
      </c>
      <c r="I243" s="136"/>
      <c r="J243" s="137">
        <f>ROUND(I243*H243,2)</f>
        <v>0</v>
      </c>
      <c r="K243" s="133" t="s">
        <v>153</v>
      </c>
      <c r="L243" s="31"/>
      <c r="M243" s="138" t="s">
        <v>1</v>
      </c>
      <c r="N243" s="139" t="s">
        <v>38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154</v>
      </c>
      <c r="AT243" s="142" t="s">
        <v>149</v>
      </c>
      <c r="AU243" s="142" t="s">
        <v>83</v>
      </c>
      <c r="AY243" s="16" t="s">
        <v>147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6" t="s">
        <v>81</v>
      </c>
      <c r="BK243" s="143">
        <f>ROUND(I243*H243,2)</f>
        <v>0</v>
      </c>
      <c r="BL243" s="16" t="s">
        <v>154</v>
      </c>
      <c r="BM243" s="142" t="s">
        <v>1253</v>
      </c>
    </row>
    <row r="244" spans="2:65" s="1" customFormat="1" ht="24.2" customHeight="1">
      <c r="B244" s="31"/>
      <c r="C244" s="131" t="s">
        <v>294</v>
      </c>
      <c r="D244" s="131" t="s">
        <v>149</v>
      </c>
      <c r="E244" s="132" t="s">
        <v>517</v>
      </c>
      <c r="F244" s="133" t="s">
        <v>518</v>
      </c>
      <c r="G244" s="134" t="s">
        <v>212</v>
      </c>
      <c r="H244" s="135">
        <v>86.921999999999997</v>
      </c>
      <c r="I244" s="136"/>
      <c r="J244" s="137">
        <f>ROUND(I244*H244,2)</f>
        <v>0</v>
      </c>
      <c r="K244" s="133" t="s">
        <v>153</v>
      </c>
      <c r="L244" s="31"/>
      <c r="M244" s="138" t="s">
        <v>1</v>
      </c>
      <c r="N244" s="139" t="s">
        <v>38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154</v>
      </c>
      <c r="AT244" s="142" t="s">
        <v>149</v>
      </c>
      <c r="AU244" s="142" t="s">
        <v>83</v>
      </c>
      <c r="AY244" s="16" t="s">
        <v>147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6" t="s">
        <v>81</v>
      </c>
      <c r="BK244" s="143">
        <f>ROUND(I244*H244,2)</f>
        <v>0</v>
      </c>
      <c r="BL244" s="16" t="s">
        <v>154</v>
      </c>
      <c r="BM244" s="142" t="s">
        <v>1254</v>
      </c>
    </row>
    <row r="245" spans="2:65" s="12" customFormat="1" ht="11.25">
      <c r="B245" s="144"/>
      <c r="D245" s="145" t="s">
        <v>156</v>
      </c>
      <c r="E245" s="146" t="s">
        <v>1</v>
      </c>
      <c r="F245" s="147" t="s">
        <v>1255</v>
      </c>
      <c r="H245" s="148">
        <v>86.921999999999997</v>
      </c>
      <c r="I245" s="149"/>
      <c r="L245" s="144"/>
      <c r="M245" s="150"/>
      <c r="T245" s="151"/>
      <c r="AT245" s="146" t="s">
        <v>156</v>
      </c>
      <c r="AU245" s="146" t="s">
        <v>83</v>
      </c>
      <c r="AV245" s="12" t="s">
        <v>83</v>
      </c>
      <c r="AW245" s="12" t="s">
        <v>30</v>
      </c>
      <c r="AX245" s="12" t="s">
        <v>73</v>
      </c>
      <c r="AY245" s="146" t="s">
        <v>147</v>
      </c>
    </row>
    <row r="246" spans="2:65" s="13" customFormat="1" ht="11.25">
      <c r="B246" s="152"/>
      <c r="D246" s="145" t="s">
        <v>156</v>
      </c>
      <c r="E246" s="153" t="s">
        <v>1</v>
      </c>
      <c r="F246" s="154" t="s">
        <v>166</v>
      </c>
      <c r="H246" s="155">
        <v>86.921999999999997</v>
      </c>
      <c r="I246" s="156"/>
      <c r="L246" s="152"/>
      <c r="M246" s="157"/>
      <c r="T246" s="158"/>
      <c r="AT246" s="153" t="s">
        <v>156</v>
      </c>
      <c r="AU246" s="153" t="s">
        <v>83</v>
      </c>
      <c r="AV246" s="13" t="s">
        <v>154</v>
      </c>
      <c r="AW246" s="13" t="s">
        <v>30</v>
      </c>
      <c r="AX246" s="13" t="s">
        <v>81</v>
      </c>
      <c r="AY246" s="153" t="s">
        <v>147</v>
      </c>
    </row>
    <row r="247" spans="2:65" s="1" customFormat="1" ht="24.2" customHeight="1">
      <c r="B247" s="31"/>
      <c r="C247" s="131" t="s">
        <v>299</v>
      </c>
      <c r="D247" s="131" t="s">
        <v>149</v>
      </c>
      <c r="E247" s="132" t="s">
        <v>804</v>
      </c>
      <c r="F247" s="133" t="s">
        <v>805</v>
      </c>
      <c r="G247" s="134" t="s">
        <v>212</v>
      </c>
      <c r="H247" s="135">
        <v>7.9020000000000001</v>
      </c>
      <c r="I247" s="136"/>
      <c r="J247" s="137">
        <f>ROUND(I247*H247,2)</f>
        <v>0</v>
      </c>
      <c r="K247" s="133" t="s">
        <v>153</v>
      </c>
      <c r="L247" s="31"/>
      <c r="M247" s="138" t="s">
        <v>1</v>
      </c>
      <c r="N247" s="139" t="s">
        <v>38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154</v>
      </c>
      <c r="AT247" s="142" t="s">
        <v>149</v>
      </c>
      <c r="AU247" s="142" t="s">
        <v>83</v>
      </c>
      <c r="AY247" s="16" t="s">
        <v>147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6" t="s">
        <v>81</v>
      </c>
      <c r="BK247" s="143">
        <f>ROUND(I247*H247,2)</f>
        <v>0</v>
      </c>
      <c r="BL247" s="16" t="s">
        <v>154</v>
      </c>
      <c r="BM247" s="142" t="s">
        <v>1256</v>
      </c>
    </row>
    <row r="248" spans="2:65" s="1" customFormat="1" ht="37.9" customHeight="1">
      <c r="B248" s="31"/>
      <c r="C248" s="131" t="s">
        <v>303</v>
      </c>
      <c r="D248" s="131" t="s">
        <v>149</v>
      </c>
      <c r="E248" s="132" t="s">
        <v>1074</v>
      </c>
      <c r="F248" s="133" t="s">
        <v>1075</v>
      </c>
      <c r="G248" s="134" t="s">
        <v>212</v>
      </c>
      <c r="H248" s="135">
        <v>7.9020000000000001</v>
      </c>
      <c r="I248" s="136"/>
      <c r="J248" s="137">
        <f>ROUND(I248*H248,2)</f>
        <v>0</v>
      </c>
      <c r="K248" s="133" t="s">
        <v>153</v>
      </c>
      <c r="L248" s="31"/>
      <c r="M248" s="138" t="s">
        <v>1</v>
      </c>
      <c r="N248" s="139" t="s">
        <v>38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154</v>
      </c>
      <c r="AT248" s="142" t="s">
        <v>149</v>
      </c>
      <c r="AU248" s="142" t="s">
        <v>83</v>
      </c>
      <c r="AY248" s="16" t="s">
        <v>147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6" t="s">
        <v>81</v>
      </c>
      <c r="BK248" s="143">
        <f>ROUND(I248*H248,2)</f>
        <v>0</v>
      </c>
      <c r="BL248" s="16" t="s">
        <v>154</v>
      </c>
      <c r="BM248" s="142" t="s">
        <v>1257</v>
      </c>
    </row>
    <row r="249" spans="2:65" s="12" customFormat="1" ht="11.25">
      <c r="B249" s="144"/>
      <c r="D249" s="145" t="s">
        <v>156</v>
      </c>
      <c r="E249" s="146" t="s">
        <v>1</v>
      </c>
      <c r="F249" s="147" t="s">
        <v>1258</v>
      </c>
      <c r="H249" s="148">
        <v>7.9020000000000001</v>
      </c>
      <c r="I249" s="149"/>
      <c r="L249" s="144"/>
      <c r="M249" s="150"/>
      <c r="T249" s="151"/>
      <c r="AT249" s="146" t="s">
        <v>156</v>
      </c>
      <c r="AU249" s="146" t="s">
        <v>83</v>
      </c>
      <c r="AV249" s="12" t="s">
        <v>83</v>
      </c>
      <c r="AW249" s="12" t="s">
        <v>30</v>
      </c>
      <c r="AX249" s="12" t="s">
        <v>73</v>
      </c>
      <c r="AY249" s="146" t="s">
        <v>147</v>
      </c>
    </row>
    <row r="250" spans="2:65" s="13" customFormat="1" ht="11.25">
      <c r="B250" s="152"/>
      <c r="D250" s="145" t="s">
        <v>156</v>
      </c>
      <c r="E250" s="153" t="s">
        <v>1</v>
      </c>
      <c r="F250" s="154" t="s">
        <v>166</v>
      </c>
      <c r="H250" s="155">
        <v>7.9020000000000001</v>
      </c>
      <c r="I250" s="156"/>
      <c r="L250" s="152"/>
      <c r="M250" s="157"/>
      <c r="T250" s="158"/>
      <c r="AT250" s="153" t="s">
        <v>156</v>
      </c>
      <c r="AU250" s="153" t="s">
        <v>83</v>
      </c>
      <c r="AV250" s="13" t="s">
        <v>154</v>
      </c>
      <c r="AW250" s="13" t="s">
        <v>30</v>
      </c>
      <c r="AX250" s="13" t="s">
        <v>81</v>
      </c>
      <c r="AY250" s="153" t="s">
        <v>147</v>
      </c>
    </row>
    <row r="251" spans="2:65" s="11" customFormat="1" ht="22.9" customHeight="1">
      <c r="B251" s="119"/>
      <c r="D251" s="120" t="s">
        <v>72</v>
      </c>
      <c r="E251" s="129" t="s">
        <v>525</v>
      </c>
      <c r="F251" s="129" t="s">
        <v>526</v>
      </c>
      <c r="I251" s="122"/>
      <c r="J251" s="130">
        <f>BK251</f>
        <v>0</v>
      </c>
      <c r="L251" s="119"/>
      <c r="M251" s="124"/>
      <c r="P251" s="125">
        <f>P252</f>
        <v>0</v>
      </c>
      <c r="R251" s="125">
        <f>R252</f>
        <v>0</v>
      </c>
      <c r="T251" s="126">
        <f>T252</f>
        <v>0</v>
      </c>
      <c r="AR251" s="120" t="s">
        <v>81</v>
      </c>
      <c r="AT251" s="127" t="s">
        <v>72</v>
      </c>
      <c r="AU251" s="127" t="s">
        <v>81</v>
      </c>
      <c r="AY251" s="120" t="s">
        <v>147</v>
      </c>
      <c r="BK251" s="128">
        <f>BK252</f>
        <v>0</v>
      </c>
    </row>
    <row r="252" spans="2:65" s="1" customFormat="1" ht="24.2" customHeight="1">
      <c r="B252" s="31"/>
      <c r="C252" s="131" t="s">
        <v>308</v>
      </c>
      <c r="D252" s="131" t="s">
        <v>149</v>
      </c>
      <c r="E252" s="132" t="s">
        <v>528</v>
      </c>
      <c r="F252" s="133" t="s">
        <v>529</v>
      </c>
      <c r="G252" s="134" t="s">
        <v>212</v>
      </c>
      <c r="H252" s="135">
        <v>1.613</v>
      </c>
      <c r="I252" s="136"/>
      <c r="J252" s="137">
        <f>ROUND(I252*H252,2)</f>
        <v>0</v>
      </c>
      <c r="K252" s="133" t="s">
        <v>153</v>
      </c>
      <c r="L252" s="31"/>
      <c r="M252" s="175" t="s">
        <v>1</v>
      </c>
      <c r="N252" s="176" t="s">
        <v>38</v>
      </c>
      <c r="O252" s="177"/>
      <c r="P252" s="178">
        <f>O252*H252</f>
        <v>0</v>
      </c>
      <c r="Q252" s="178">
        <v>0</v>
      </c>
      <c r="R252" s="178">
        <f>Q252*H252</f>
        <v>0</v>
      </c>
      <c r="S252" s="178">
        <v>0</v>
      </c>
      <c r="T252" s="179">
        <f>S252*H252</f>
        <v>0</v>
      </c>
      <c r="AR252" s="142" t="s">
        <v>154</v>
      </c>
      <c r="AT252" s="142" t="s">
        <v>149</v>
      </c>
      <c r="AU252" s="142" t="s">
        <v>83</v>
      </c>
      <c r="AY252" s="16" t="s">
        <v>147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6" t="s">
        <v>81</v>
      </c>
      <c r="BK252" s="143">
        <f>ROUND(I252*H252,2)</f>
        <v>0</v>
      </c>
      <c r="BL252" s="16" t="s">
        <v>154</v>
      </c>
      <c r="BM252" s="142" t="s">
        <v>1259</v>
      </c>
    </row>
    <row r="253" spans="2:65" s="1" customFormat="1" ht="6.95" customHeight="1">
      <c r="B253" s="43"/>
      <c r="C253" s="44"/>
      <c r="D253" s="44"/>
      <c r="E253" s="44"/>
      <c r="F253" s="44"/>
      <c r="G253" s="44"/>
      <c r="H253" s="44"/>
      <c r="I253" s="44"/>
      <c r="J253" s="44"/>
      <c r="K253" s="44"/>
      <c r="L253" s="31"/>
    </row>
  </sheetData>
  <sheetProtection algorithmName="SHA-512" hashValue="h2QFnY8/djujahO4xMwzN/x15Da9OVnyDl4o9xJ7cWXxojpKN2Xhgqz2bvvS7rTrhg3En5GK5NgSVgD4vSXSRA==" saltValue="+yJZ1hdkQwHxzyo2hvrpk5aTxYMpeBgUoN0xDLieLA9nR2WuljApI4mbgNNl/zYh2v68z7PJbhSYHAnMLRBP5g==" spinCount="100000" sheet="1" objects="1" scenarios="1" formatColumns="0" formatRows="0" autoFilter="0"/>
  <autoFilter ref="C122:K252" xr:uid="{00000000-0009-0000-0000-000007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1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104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117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1" t="str">
        <f>'Rekapitulace stavby'!K6</f>
        <v>Tábor, Mostecká - Rekonstrukce vodovodu a kanalizace</v>
      </c>
      <c r="F7" s="222"/>
      <c r="G7" s="222"/>
      <c r="H7" s="222"/>
      <c r="L7" s="19"/>
    </row>
    <row r="8" spans="2:46" s="1" customFormat="1" ht="12" customHeight="1">
      <c r="B8" s="31"/>
      <c r="D8" s="26" t="s">
        <v>118</v>
      </c>
      <c r="L8" s="31"/>
    </row>
    <row r="9" spans="2:46" s="1" customFormat="1" ht="16.5" customHeight="1">
      <c r="B9" s="31"/>
      <c r="E9" s="187" t="s">
        <v>1260</v>
      </c>
      <c r="F9" s="223"/>
      <c r="G9" s="223"/>
      <c r="H9" s="223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2. 11. 2024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3"/>
      <c r="G18" s="193"/>
      <c r="H18" s="19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ROUND((SUM(BE122:BE217)),  2)</f>
        <v>0</v>
      </c>
      <c r="I33" s="91">
        <v>0.21</v>
      </c>
      <c r="J33" s="90">
        <f>ROUND(((SUM(BE122:BE217))*I33),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ROUND((SUM(BF122:BF217)),  2)</f>
        <v>0</v>
      </c>
      <c r="I34" s="91">
        <v>0.12</v>
      </c>
      <c r="J34" s="90">
        <f>ROUND(((SUM(BF122:BF217))*I34),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ROUND((SUM(BG122:BG217)),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ROUND((SUM(BH122:BH217)),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ROUND((SUM(BI122:BI217)),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120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1" t="str">
        <f>E7</f>
        <v>Tábor, Mostecká - Rekonstrukce vodovodu a kanalizace</v>
      </c>
      <c r="F85" s="222"/>
      <c r="G85" s="222"/>
      <c r="H85" s="222"/>
      <c r="L85" s="31"/>
    </row>
    <row r="86" spans="2:47" s="1" customFormat="1" ht="12" customHeight="1">
      <c r="B86" s="31"/>
      <c r="C86" s="26" t="s">
        <v>118</v>
      </c>
      <c r="L86" s="31"/>
    </row>
    <row r="87" spans="2:47" s="1" customFormat="1" ht="16.5" customHeight="1">
      <c r="B87" s="31"/>
      <c r="E87" s="187" t="str">
        <f>E9</f>
        <v>SO 04.2 - Oprava MK po překopech kanalizačních přípojek</v>
      </c>
      <c r="F87" s="223"/>
      <c r="G87" s="223"/>
      <c r="H87" s="22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2. 11. 2024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121</v>
      </c>
      <c r="D94" s="92"/>
      <c r="E94" s="92"/>
      <c r="F94" s="92"/>
      <c r="G94" s="92"/>
      <c r="H94" s="92"/>
      <c r="I94" s="92"/>
      <c r="J94" s="101" t="s">
        <v>122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123</v>
      </c>
      <c r="J96" s="65">
        <f>J122</f>
        <v>0</v>
      </c>
      <c r="L96" s="31"/>
      <c r="AU96" s="16" t="s">
        <v>124</v>
      </c>
    </row>
    <row r="97" spans="2:12" s="8" customFormat="1" ht="24.95" customHeight="1">
      <c r="B97" s="103"/>
      <c r="D97" s="104" t="s">
        <v>125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126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532</v>
      </c>
      <c r="E99" s="109"/>
      <c r="F99" s="109"/>
      <c r="G99" s="109"/>
      <c r="H99" s="109"/>
      <c r="I99" s="109"/>
      <c r="J99" s="110">
        <f>J147</f>
        <v>0</v>
      </c>
      <c r="L99" s="107"/>
    </row>
    <row r="100" spans="2:12" s="9" customFormat="1" ht="19.899999999999999" customHeight="1">
      <c r="B100" s="107"/>
      <c r="D100" s="108" t="s">
        <v>533</v>
      </c>
      <c r="E100" s="109"/>
      <c r="F100" s="109"/>
      <c r="G100" s="109"/>
      <c r="H100" s="109"/>
      <c r="I100" s="109"/>
      <c r="J100" s="110">
        <f>J181</f>
        <v>0</v>
      </c>
      <c r="L100" s="107"/>
    </row>
    <row r="101" spans="2:12" s="9" customFormat="1" ht="19.899999999999999" customHeight="1">
      <c r="B101" s="107"/>
      <c r="D101" s="108" t="s">
        <v>130</v>
      </c>
      <c r="E101" s="109"/>
      <c r="F101" s="109"/>
      <c r="G101" s="109"/>
      <c r="H101" s="109"/>
      <c r="I101" s="109"/>
      <c r="J101" s="110">
        <f>J192</f>
        <v>0</v>
      </c>
      <c r="L101" s="107"/>
    </row>
    <row r="102" spans="2:12" s="9" customFormat="1" ht="19.899999999999999" customHeight="1">
      <c r="B102" s="107"/>
      <c r="D102" s="108" t="s">
        <v>131</v>
      </c>
      <c r="E102" s="109"/>
      <c r="F102" s="109"/>
      <c r="G102" s="109"/>
      <c r="H102" s="109"/>
      <c r="I102" s="109"/>
      <c r="J102" s="110">
        <f>J216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132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1" t="str">
        <f>E7</f>
        <v>Tábor, Mostecká - Rekonstrukce vodovodu a kanalizace</v>
      </c>
      <c r="F112" s="222"/>
      <c r="G112" s="222"/>
      <c r="H112" s="222"/>
      <c r="L112" s="31"/>
    </row>
    <row r="113" spans="2:65" s="1" customFormat="1" ht="12" customHeight="1">
      <c r="B113" s="31"/>
      <c r="C113" s="26" t="s">
        <v>118</v>
      </c>
      <c r="L113" s="31"/>
    </row>
    <row r="114" spans="2:65" s="1" customFormat="1" ht="16.5" customHeight="1">
      <c r="B114" s="31"/>
      <c r="E114" s="187" t="str">
        <f>E9</f>
        <v>SO 04.2 - Oprava MK po překopech kanalizačních přípojek</v>
      </c>
      <c r="F114" s="223"/>
      <c r="G114" s="223"/>
      <c r="H114" s="22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2. 11. 2024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133</v>
      </c>
      <c r="D121" s="113" t="s">
        <v>58</v>
      </c>
      <c r="E121" s="113" t="s">
        <v>54</v>
      </c>
      <c r="F121" s="113" t="s">
        <v>55</v>
      </c>
      <c r="G121" s="113" t="s">
        <v>134</v>
      </c>
      <c r="H121" s="113" t="s">
        <v>135</v>
      </c>
      <c r="I121" s="113" t="s">
        <v>136</v>
      </c>
      <c r="J121" s="113" t="s">
        <v>122</v>
      </c>
      <c r="K121" s="114" t="s">
        <v>137</v>
      </c>
      <c r="L121" s="111"/>
      <c r="M121" s="58" t="s">
        <v>1</v>
      </c>
      <c r="N121" s="59" t="s">
        <v>37</v>
      </c>
      <c r="O121" s="59" t="s">
        <v>138</v>
      </c>
      <c r="P121" s="59" t="s">
        <v>139</v>
      </c>
      <c r="Q121" s="59" t="s">
        <v>140</v>
      </c>
      <c r="R121" s="59" t="s">
        <v>141</v>
      </c>
      <c r="S121" s="59" t="s">
        <v>142</v>
      </c>
      <c r="T121" s="60" t="s">
        <v>143</v>
      </c>
    </row>
    <row r="122" spans="2:65" s="1" customFormat="1" ht="22.9" customHeight="1">
      <c r="B122" s="31"/>
      <c r="C122" s="63" t="s">
        <v>144</v>
      </c>
      <c r="J122" s="115">
        <f>BK122</f>
        <v>0</v>
      </c>
      <c r="L122" s="31"/>
      <c r="M122" s="61"/>
      <c r="N122" s="52"/>
      <c r="O122" s="52"/>
      <c r="P122" s="116">
        <f>P123</f>
        <v>0</v>
      </c>
      <c r="Q122" s="52"/>
      <c r="R122" s="116">
        <f>R123</f>
        <v>9.4975261</v>
      </c>
      <c r="S122" s="52"/>
      <c r="T122" s="117">
        <f>T123</f>
        <v>24.593129999999999</v>
      </c>
      <c r="AT122" s="16" t="s">
        <v>72</v>
      </c>
      <c r="AU122" s="16" t="s">
        <v>124</v>
      </c>
      <c r="BK122" s="118">
        <f>BK123</f>
        <v>0</v>
      </c>
    </row>
    <row r="123" spans="2:65" s="11" customFormat="1" ht="25.9" customHeight="1">
      <c r="B123" s="119"/>
      <c r="D123" s="120" t="s">
        <v>72</v>
      </c>
      <c r="E123" s="121" t="s">
        <v>145</v>
      </c>
      <c r="F123" s="121" t="s">
        <v>146</v>
      </c>
      <c r="I123" s="122"/>
      <c r="J123" s="123">
        <f>BK123</f>
        <v>0</v>
      </c>
      <c r="L123" s="119"/>
      <c r="M123" s="124"/>
      <c r="P123" s="125">
        <f>P124+P147+P181+P192+P216</f>
        <v>0</v>
      </c>
      <c r="R123" s="125">
        <f>R124+R147+R181+R192+R216</f>
        <v>9.4975261</v>
      </c>
      <c r="T123" s="126">
        <f>T124+T147+T181+T192+T216</f>
        <v>24.593129999999999</v>
      </c>
      <c r="AR123" s="120" t="s">
        <v>81</v>
      </c>
      <c r="AT123" s="127" t="s">
        <v>72</v>
      </c>
      <c r="AU123" s="127" t="s">
        <v>73</v>
      </c>
      <c r="AY123" s="120" t="s">
        <v>147</v>
      </c>
      <c r="BK123" s="128">
        <f>BK124+BK147+BK181+BK192+BK216</f>
        <v>0</v>
      </c>
    </row>
    <row r="124" spans="2:65" s="11" customFormat="1" ht="22.9" customHeight="1">
      <c r="B124" s="119"/>
      <c r="D124" s="120" t="s">
        <v>72</v>
      </c>
      <c r="E124" s="129" t="s">
        <v>81</v>
      </c>
      <c r="F124" s="129" t="s">
        <v>148</v>
      </c>
      <c r="I124" s="122"/>
      <c r="J124" s="130">
        <f>BK124</f>
        <v>0</v>
      </c>
      <c r="L124" s="119"/>
      <c r="M124" s="124"/>
      <c r="P124" s="125">
        <f>SUM(P125:P146)</f>
        <v>0</v>
      </c>
      <c r="R124" s="125">
        <f>SUM(R125:R146)</f>
        <v>2.8710000000000004E-4</v>
      </c>
      <c r="T124" s="126">
        <f>SUM(T125:T146)</f>
        <v>24.593129999999999</v>
      </c>
      <c r="AR124" s="120" t="s">
        <v>81</v>
      </c>
      <c r="AT124" s="127" t="s">
        <v>72</v>
      </c>
      <c r="AU124" s="127" t="s">
        <v>81</v>
      </c>
      <c r="AY124" s="120" t="s">
        <v>147</v>
      </c>
      <c r="BK124" s="128">
        <f>SUM(BK125:BK146)</f>
        <v>0</v>
      </c>
    </row>
    <row r="125" spans="2:65" s="1" customFormat="1" ht="24.2" customHeight="1">
      <c r="B125" s="31"/>
      <c r="C125" s="131" t="s">
        <v>81</v>
      </c>
      <c r="D125" s="131" t="s">
        <v>149</v>
      </c>
      <c r="E125" s="132" t="s">
        <v>727</v>
      </c>
      <c r="F125" s="133" t="s">
        <v>728</v>
      </c>
      <c r="G125" s="134" t="s">
        <v>187</v>
      </c>
      <c r="H125" s="135">
        <v>18.350000000000001</v>
      </c>
      <c r="I125" s="136"/>
      <c r="J125" s="137">
        <f>ROUND(I125*H125,2)</f>
        <v>0</v>
      </c>
      <c r="K125" s="133" t="s">
        <v>153</v>
      </c>
      <c r="L125" s="31"/>
      <c r="M125" s="138" t="s">
        <v>1</v>
      </c>
      <c r="N125" s="139" t="s">
        <v>38</v>
      </c>
      <c r="P125" s="140">
        <f>O125*H125</f>
        <v>0</v>
      </c>
      <c r="Q125" s="140">
        <v>0</v>
      </c>
      <c r="R125" s="140">
        <f>Q125*H125</f>
        <v>0</v>
      </c>
      <c r="S125" s="140">
        <v>0.32</v>
      </c>
      <c r="T125" s="141">
        <f>S125*H125</f>
        <v>5.8720000000000008</v>
      </c>
      <c r="AR125" s="142" t="s">
        <v>154</v>
      </c>
      <c r="AT125" s="142" t="s">
        <v>149</v>
      </c>
      <c r="AU125" s="142" t="s">
        <v>83</v>
      </c>
      <c r="AY125" s="16" t="s">
        <v>147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81</v>
      </c>
      <c r="BK125" s="143">
        <f>ROUND(I125*H125,2)</f>
        <v>0</v>
      </c>
      <c r="BL125" s="16" t="s">
        <v>154</v>
      </c>
      <c r="BM125" s="142" t="s">
        <v>1261</v>
      </c>
    </row>
    <row r="126" spans="2:65" s="12" customFormat="1" ht="11.25">
      <c r="B126" s="144"/>
      <c r="D126" s="145" t="s">
        <v>156</v>
      </c>
      <c r="E126" s="146" t="s">
        <v>1</v>
      </c>
      <c r="F126" s="147" t="s">
        <v>1262</v>
      </c>
      <c r="H126" s="148">
        <v>18.350000000000001</v>
      </c>
      <c r="I126" s="149"/>
      <c r="L126" s="144"/>
      <c r="M126" s="150"/>
      <c r="T126" s="151"/>
      <c r="AT126" s="146" t="s">
        <v>156</v>
      </c>
      <c r="AU126" s="146" t="s">
        <v>83</v>
      </c>
      <c r="AV126" s="12" t="s">
        <v>83</v>
      </c>
      <c r="AW126" s="12" t="s">
        <v>30</v>
      </c>
      <c r="AX126" s="12" t="s">
        <v>73</v>
      </c>
      <c r="AY126" s="146" t="s">
        <v>147</v>
      </c>
    </row>
    <row r="127" spans="2:65" s="13" customFormat="1" ht="11.25">
      <c r="B127" s="152"/>
      <c r="D127" s="145" t="s">
        <v>156</v>
      </c>
      <c r="E127" s="153" t="s">
        <v>1</v>
      </c>
      <c r="F127" s="154" t="s">
        <v>166</v>
      </c>
      <c r="H127" s="155">
        <v>18.350000000000001</v>
      </c>
      <c r="I127" s="156"/>
      <c r="L127" s="152"/>
      <c r="M127" s="157"/>
      <c r="T127" s="158"/>
      <c r="AT127" s="153" t="s">
        <v>156</v>
      </c>
      <c r="AU127" s="153" t="s">
        <v>83</v>
      </c>
      <c r="AV127" s="13" t="s">
        <v>154</v>
      </c>
      <c r="AW127" s="13" t="s">
        <v>30</v>
      </c>
      <c r="AX127" s="13" t="s">
        <v>81</v>
      </c>
      <c r="AY127" s="153" t="s">
        <v>147</v>
      </c>
    </row>
    <row r="128" spans="2:65" s="1" customFormat="1" ht="33" customHeight="1">
      <c r="B128" s="31"/>
      <c r="C128" s="131" t="s">
        <v>83</v>
      </c>
      <c r="D128" s="131" t="s">
        <v>149</v>
      </c>
      <c r="E128" s="132" t="s">
        <v>534</v>
      </c>
      <c r="F128" s="133" t="s">
        <v>535</v>
      </c>
      <c r="G128" s="134" t="s">
        <v>187</v>
      </c>
      <c r="H128" s="135">
        <v>7.25</v>
      </c>
      <c r="I128" s="136"/>
      <c r="J128" s="137">
        <f>ROUND(I128*H128,2)</f>
        <v>0</v>
      </c>
      <c r="K128" s="133" t="s">
        <v>153</v>
      </c>
      <c r="L128" s="31"/>
      <c r="M128" s="138" t="s">
        <v>1</v>
      </c>
      <c r="N128" s="139" t="s">
        <v>38</v>
      </c>
      <c r="P128" s="140">
        <f>O128*H128</f>
        <v>0</v>
      </c>
      <c r="Q128" s="140">
        <v>0</v>
      </c>
      <c r="R128" s="140">
        <f>Q128*H128</f>
        <v>0</v>
      </c>
      <c r="S128" s="140">
        <v>0.57999999999999996</v>
      </c>
      <c r="T128" s="141">
        <f>S128*H128</f>
        <v>4.2050000000000001</v>
      </c>
      <c r="AR128" s="142" t="s">
        <v>154</v>
      </c>
      <c r="AT128" s="142" t="s">
        <v>149</v>
      </c>
      <c r="AU128" s="142" t="s">
        <v>83</v>
      </c>
      <c r="AY128" s="16" t="s">
        <v>147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81</v>
      </c>
      <c r="BK128" s="143">
        <f>ROUND(I128*H128,2)</f>
        <v>0</v>
      </c>
      <c r="BL128" s="16" t="s">
        <v>154</v>
      </c>
      <c r="BM128" s="142" t="s">
        <v>1263</v>
      </c>
    </row>
    <row r="129" spans="2:65" s="12" customFormat="1" ht="11.25">
      <c r="B129" s="144"/>
      <c r="D129" s="145" t="s">
        <v>156</v>
      </c>
      <c r="E129" s="146" t="s">
        <v>1</v>
      </c>
      <c r="F129" s="147" t="s">
        <v>1264</v>
      </c>
      <c r="H129" s="148">
        <v>7.25</v>
      </c>
      <c r="I129" s="149"/>
      <c r="L129" s="144"/>
      <c r="M129" s="150"/>
      <c r="T129" s="151"/>
      <c r="AT129" s="146" t="s">
        <v>156</v>
      </c>
      <c r="AU129" s="146" t="s">
        <v>83</v>
      </c>
      <c r="AV129" s="12" t="s">
        <v>83</v>
      </c>
      <c r="AW129" s="12" t="s">
        <v>30</v>
      </c>
      <c r="AX129" s="12" t="s">
        <v>73</v>
      </c>
      <c r="AY129" s="146" t="s">
        <v>147</v>
      </c>
    </row>
    <row r="130" spans="2:65" s="13" customFormat="1" ht="11.25">
      <c r="B130" s="152"/>
      <c r="D130" s="145" t="s">
        <v>156</v>
      </c>
      <c r="E130" s="153" t="s">
        <v>1</v>
      </c>
      <c r="F130" s="154" t="s">
        <v>166</v>
      </c>
      <c r="H130" s="155">
        <v>7.25</v>
      </c>
      <c r="I130" s="156"/>
      <c r="L130" s="152"/>
      <c r="M130" s="157"/>
      <c r="T130" s="158"/>
      <c r="AT130" s="153" t="s">
        <v>156</v>
      </c>
      <c r="AU130" s="153" t="s">
        <v>83</v>
      </c>
      <c r="AV130" s="13" t="s">
        <v>154</v>
      </c>
      <c r="AW130" s="13" t="s">
        <v>30</v>
      </c>
      <c r="AX130" s="13" t="s">
        <v>81</v>
      </c>
      <c r="AY130" s="153" t="s">
        <v>147</v>
      </c>
    </row>
    <row r="131" spans="2:65" s="1" customFormat="1" ht="24.2" customHeight="1">
      <c r="B131" s="31"/>
      <c r="C131" s="131" t="s">
        <v>167</v>
      </c>
      <c r="D131" s="131" t="s">
        <v>149</v>
      </c>
      <c r="E131" s="132" t="s">
        <v>538</v>
      </c>
      <c r="F131" s="133" t="s">
        <v>539</v>
      </c>
      <c r="G131" s="134" t="s">
        <v>187</v>
      </c>
      <c r="H131" s="135">
        <v>24.37</v>
      </c>
      <c r="I131" s="136"/>
      <c r="J131" s="137">
        <f>ROUND(I131*H131,2)</f>
        <v>0</v>
      </c>
      <c r="K131" s="133" t="s">
        <v>153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0.28999999999999998</v>
      </c>
      <c r="T131" s="141">
        <f>S131*H131</f>
        <v>7.0672999999999995</v>
      </c>
      <c r="AR131" s="142" t="s">
        <v>154</v>
      </c>
      <c r="AT131" s="142" t="s">
        <v>149</v>
      </c>
      <c r="AU131" s="142" t="s">
        <v>83</v>
      </c>
      <c r="AY131" s="16" t="s">
        <v>147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154</v>
      </c>
      <c r="BM131" s="142" t="s">
        <v>1265</v>
      </c>
    </row>
    <row r="132" spans="2:65" s="12" customFormat="1" ht="11.25">
      <c r="B132" s="144"/>
      <c r="D132" s="145" t="s">
        <v>156</v>
      </c>
      <c r="E132" s="146" t="s">
        <v>1</v>
      </c>
      <c r="F132" s="147" t="s">
        <v>1266</v>
      </c>
      <c r="H132" s="148">
        <v>22.5</v>
      </c>
      <c r="I132" s="149"/>
      <c r="L132" s="144"/>
      <c r="M132" s="150"/>
      <c r="T132" s="151"/>
      <c r="AT132" s="146" t="s">
        <v>156</v>
      </c>
      <c r="AU132" s="146" t="s">
        <v>83</v>
      </c>
      <c r="AV132" s="12" t="s">
        <v>83</v>
      </c>
      <c r="AW132" s="12" t="s">
        <v>30</v>
      </c>
      <c r="AX132" s="12" t="s">
        <v>73</v>
      </c>
      <c r="AY132" s="146" t="s">
        <v>147</v>
      </c>
    </row>
    <row r="133" spans="2:65" s="12" customFormat="1" ht="11.25">
      <c r="B133" s="144"/>
      <c r="D133" s="145" t="s">
        <v>156</v>
      </c>
      <c r="E133" s="146" t="s">
        <v>1</v>
      </c>
      <c r="F133" s="147" t="s">
        <v>1267</v>
      </c>
      <c r="H133" s="148">
        <v>1.87</v>
      </c>
      <c r="I133" s="149"/>
      <c r="L133" s="144"/>
      <c r="M133" s="150"/>
      <c r="T133" s="151"/>
      <c r="AT133" s="146" t="s">
        <v>156</v>
      </c>
      <c r="AU133" s="146" t="s">
        <v>83</v>
      </c>
      <c r="AV133" s="12" t="s">
        <v>83</v>
      </c>
      <c r="AW133" s="12" t="s">
        <v>30</v>
      </c>
      <c r="AX133" s="12" t="s">
        <v>73</v>
      </c>
      <c r="AY133" s="146" t="s">
        <v>147</v>
      </c>
    </row>
    <row r="134" spans="2:65" s="13" customFormat="1" ht="11.25">
      <c r="B134" s="152"/>
      <c r="D134" s="145" t="s">
        <v>156</v>
      </c>
      <c r="E134" s="153" t="s">
        <v>1</v>
      </c>
      <c r="F134" s="154" t="s">
        <v>166</v>
      </c>
      <c r="H134" s="155">
        <v>24.37</v>
      </c>
      <c r="I134" s="156"/>
      <c r="L134" s="152"/>
      <c r="M134" s="157"/>
      <c r="T134" s="158"/>
      <c r="AT134" s="153" t="s">
        <v>156</v>
      </c>
      <c r="AU134" s="153" t="s">
        <v>83</v>
      </c>
      <c r="AV134" s="13" t="s">
        <v>154</v>
      </c>
      <c r="AW134" s="13" t="s">
        <v>30</v>
      </c>
      <c r="AX134" s="13" t="s">
        <v>81</v>
      </c>
      <c r="AY134" s="153" t="s">
        <v>147</v>
      </c>
    </row>
    <row r="135" spans="2:65" s="1" customFormat="1" ht="24.2" customHeight="1">
      <c r="B135" s="31"/>
      <c r="C135" s="131" t="s">
        <v>154</v>
      </c>
      <c r="D135" s="131" t="s">
        <v>149</v>
      </c>
      <c r="E135" s="132" t="s">
        <v>736</v>
      </c>
      <c r="F135" s="133" t="s">
        <v>737</v>
      </c>
      <c r="G135" s="134" t="s">
        <v>187</v>
      </c>
      <c r="H135" s="135">
        <v>1.87</v>
      </c>
      <c r="I135" s="136"/>
      <c r="J135" s="137">
        <f>ROUND(I135*H135,2)</f>
        <v>0</v>
      </c>
      <c r="K135" s="133" t="s">
        <v>153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0.625</v>
      </c>
      <c r="T135" s="141">
        <f>S135*H135</f>
        <v>1.1687500000000002</v>
      </c>
      <c r="AR135" s="142" t="s">
        <v>154</v>
      </c>
      <c r="AT135" s="142" t="s">
        <v>149</v>
      </c>
      <c r="AU135" s="142" t="s">
        <v>83</v>
      </c>
      <c r="AY135" s="16" t="s">
        <v>147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154</v>
      </c>
      <c r="BM135" s="142" t="s">
        <v>1268</v>
      </c>
    </row>
    <row r="136" spans="2:65" s="12" customFormat="1" ht="11.25">
      <c r="B136" s="144"/>
      <c r="D136" s="145" t="s">
        <v>156</v>
      </c>
      <c r="E136" s="146" t="s">
        <v>1</v>
      </c>
      <c r="F136" s="147" t="s">
        <v>1269</v>
      </c>
      <c r="H136" s="148">
        <v>1.87</v>
      </c>
      <c r="I136" s="149"/>
      <c r="L136" s="144"/>
      <c r="M136" s="150"/>
      <c r="T136" s="151"/>
      <c r="AT136" s="146" t="s">
        <v>156</v>
      </c>
      <c r="AU136" s="146" t="s">
        <v>83</v>
      </c>
      <c r="AV136" s="12" t="s">
        <v>83</v>
      </c>
      <c r="AW136" s="12" t="s">
        <v>30</v>
      </c>
      <c r="AX136" s="12" t="s">
        <v>73</v>
      </c>
      <c r="AY136" s="146" t="s">
        <v>147</v>
      </c>
    </row>
    <row r="137" spans="2:65" s="13" customFormat="1" ht="11.25">
      <c r="B137" s="152"/>
      <c r="D137" s="145" t="s">
        <v>156</v>
      </c>
      <c r="E137" s="153" t="s">
        <v>1</v>
      </c>
      <c r="F137" s="154" t="s">
        <v>166</v>
      </c>
      <c r="H137" s="155">
        <v>1.87</v>
      </c>
      <c r="I137" s="156"/>
      <c r="L137" s="152"/>
      <c r="M137" s="157"/>
      <c r="T137" s="158"/>
      <c r="AT137" s="153" t="s">
        <v>156</v>
      </c>
      <c r="AU137" s="153" t="s">
        <v>83</v>
      </c>
      <c r="AV137" s="13" t="s">
        <v>154</v>
      </c>
      <c r="AW137" s="13" t="s">
        <v>30</v>
      </c>
      <c r="AX137" s="13" t="s">
        <v>81</v>
      </c>
      <c r="AY137" s="153" t="s">
        <v>147</v>
      </c>
    </row>
    <row r="138" spans="2:65" s="1" customFormat="1" ht="24.2" customHeight="1">
      <c r="B138" s="31"/>
      <c r="C138" s="131" t="s">
        <v>184</v>
      </c>
      <c r="D138" s="131" t="s">
        <v>149</v>
      </c>
      <c r="E138" s="132" t="s">
        <v>740</v>
      </c>
      <c r="F138" s="133" t="s">
        <v>741</v>
      </c>
      <c r="G138" s="134" t="s">
        <v>187</v>
      </c>
      <c r="H138" s="135">
        <v>14.12</v>
      </c>
      <c r="I138" s="136"/>
      <c r="J138" s="137">
        <f>ROUND(I138*H138,2)</f>
        <v>0</v>
      </c>
      <c r="K138" s="133" t="s">
        <v>153</v>
      </c>
      <c r="L138" s="31"/>
      <c r="M138" s="138" t="s">
        <v>1</v>
      </c>
      <c r="N138" s="139" t="s">
        <v>38</v>
      </c>
      <c r="P138" s="140">
        <f>O138*H138</f>
        <v>0</v>
      </c>
      <c r="Q138" s="140">
        <v>0</v>
      </c>
      <c r="R138" s="140">
        <f>Q138*H138</f>
        <v>0</v>
      </c>
      <c r="S138" s="140">
        <v>9.8000000000000004E-2</v>
      </c>
      <c r="T138" s="141">
        <f>S138*H138</f>
        <v>1.3837599999999999</v>
      </c>
      <c r="AR138" s="142" t="s">
        <v>154</v>
      </c>
      <c r="AT138" s="142" t="s">
        <v>149</v>
      </c>
      <c r="AU138" s="142" t="s">
        <v>83</v>
      </c>
      <c r="AY138" s="16" t="s">
        <v>147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81</v>
      </c>
      <c r="BK138" s="143">
        <f>ROUND(I138*H138,2)</f>
        <v>0</v>
      </c>
      <c r="BL138" s="16" t="s">
        <v>154</v>
      </c>
      <c r="BM138" s="142" t="s">
        <v>1270</v>
      </c>
    </row>
    <row r="139" spans="2:65" s="12" customFormat="1" ht="11.25">
      <c r="B139" s="144"/>
      <c r="D139" s="145" t="s">
        <v>156</v>
      </c>
      <c r="E139" s="146" t="s">
        <v>1</v>
      </c>
      <c r="F139" s="147" t="s">
        <v>1271</v>
      </c>
      <c r="H139" s="148">
        <v>14.12</v>
      </c>
      <c r="I139" s="149"/>
      <c r="L139" s="144"/>
      <c r="M139" s="150"/>
      <c r="T139" s="151"/>
      <c r="AT139" s="146" t="s">
        <v>156</v>
      </c>
      <c r="AU139" s="146" t="s">
        <v>83</v>
      </c>
      <c r="AV139" s="12" t="s">
        <v>83</v>
      </c>
      <c r="AW139" s="12" t="s">
        <v>30</v>
      </c>
      <c r="AX139" s="12" t="s">
        <v>73</v>
      </c>
      <c r="AY139" s="146" t="s">
        <v>147</v>
      </c>
    </row>
    <row r="140" spans="2:65" s="13" customFormat="1" ht="11.25">
      <c r="B140" s="152"/>
      <c r="D140" s="145" t="s">
        <v>156</v>
      </c>
      <c r="E140" s="153" t="s">
        <v>1</v>
      </c>
      <c r="F140" s="154" t="s">
        <v>166</v>
      </c>
      <c r="H140" s="155">
        <v>14.12</v>
      </c>
      <c r="I140" s="156"/>
      <c r="L140" s="152"/>
      <c r="M140" s="157"/>
      <c r="T140" s="158"/>
      <c r="AT140" s="153" t="s">
        <v>156</v>
      </c>
      <c r="AU140" s="153" t="s">
        <v>83</v>
      </c>
      <c r="AV140" s="13" t="s">
        <v>154</v>
      </c>
      <c r="AW140" s="13" t="s">
        <v>30</v>
      </c>
      <c r="AX140" s="13" t="s">
        <v>81</v>
      </c>
      <c r="AY140" s="153" t="s">
        <v>147</v>
      </c>
    </row>
    <row r="141" spans="2:65" s="1" customFormat="1" ht="24.2" customHeight="1">
      <c r="B141" s="31"/>
      <c r="C141" s="131" t="s">
        <v>191</v>
      </c>
      <c r="D141" s="131" t="s">
        <v>149</v>
      </c>
      <c r="E141" s="132" t="s">
        <v>542</v>
      </c>
      <c r="F141" s="133" t="s">
        <v>543</v>
      </c>
      <c r="G141" s="134" t="s">
        <v>187</v>
      </c>
      <c r="H141" s="135">
        <v>9.57</v>
      </c>
      <c r="I141" s="136"/>
      <c r="J141" s="137">
        <f>ROUND(I141*H141,2)</f>
        <v>0</v>
      </c>
      <c r="K141" s="133" t="s">
        <v>153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3.0000000000000001E-5</v>
      </c>
      <c r="R141" s="140">
        <f>Q141*H141</f>
        <v>2.8710000000000004E-4</v>
      </c>
      <c r="S141" s="140">
        <v>0.23</v>
      </c>
      <c r="T141" s="141">
        <f>S141*H141</f>
        <v>2.2011000000000003</v>
      </c>
      <c r="AR141" s="142" t="s">
        <v>154</v>
      </c>
      <c r="AT141" s="142" t="s">
        <v>149</v>
      </c>
      <c r="AU141" s="142" t="s">
        <v>83</v>
      </c>
      <c r="AY141" s="16" t="s">
        <v>147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154</v>
      </c>
      <c r="BM141" s="142" t="s">
        <v>1272</v>
      </c>
    </row>
    <row r="142" spans="2:65" s="12" customFormat="1" ht="11.25">
      <c r="B142" s="144"/>
      <c r="D142" s="145" t="s">
        <v>156</v>
      </c>
      <c r="E142" s="146" t="s">
        <v>1</v>
      </c>
      <c r="F142" s="147" t="s">
        <v>1273</v>
      </c>
      <c r="H142" s="148">
        <v>9.57</v>
      </c>
      <c r="I142" s="149"/>
      <c r="L142" s="144"/>
      <c r="M142" s="150"/>
      <c r="T142" s="151"/>
      <c r="AT142" s="146" t="s">
        <v>156</v>
      </c>
      <c r="AU142" s="146" t="s">
        <v>83</v>
      </c>
      <c r="AV142" s="12" t="s">
        <v>83</v>
      </c>
      <c r="AW142" s="12" t="s">
        <v>30</v>
      </c>
      <c r="AX142" s="12" t="s">
        <v>73</v>
      </c>
      <c r="AY142" s="146" t="s">
        <v>147</v>
      </c>
    </row>
    <row r="143" spans="2:65" s="13" customFormat="1" ht="11.25">
      <c r="B143" s="152"/>
      <c r="D143" s="145" t="s">
        <v>156</v>
      </c>
      <c r="E143" s="153" t="s">
        <v>1</v>
      </c>
      <c r="F143" s="154" t="s">
        <v>166</v>
      </c>
      <c r="H143" s="155">
        <v>9.57</v>
      </c>
      <c r="I143" s="156"/>
      <c r="L143" s="152"/>
      <c r="M143" s="157"/>
      <c r="T143" s="158"/>
      <c r="AT143" s="153" t="s">
        <v>156</v>
      </c>
      <c r="AU143" s="153" t="s">
        <v>83</v>
      </c>
      <c r="AV143" s="13" t="s">
        <v>154</v>
      </c>
      <c r="AW143" s="13" t="s">
        <v>30</v>
      </c>
      <c r="AX143" s="13" t="s">
        <v>81</v>
      </c>
      <c r="AY143" s="153" t="s">
        <v>147</v>
      </c>
    </row>
    <row r="144" spans="2:65" s="1" customFormat="1" ht="24.2" customHeight="1">
      <c r="B144" s="31"/>
      <c r="C144" s="131" t="s">
        <v>195</v>
      </c>
      <c r="D144" s="131" t="s">
        <v>149</v>
      </c>
      <c r="E144" s="132" t="s">
        <v>548</v>
      </c>
      <c r="F144" s="133" t="s">
        <v>549</v>
      </c>
      <c r="G144" s="134" t="s">
        <v>187</v>
      </c>
      <c r="H144" s="135">
        <v>19.14</v>
      </c>
      <c r="I144" s="136"/>
      <c r="J144" s="137">
        <f>ROUND(I144*H144,2)</f>
        <v>0</v>
      </c>
      <c r="K144" s="133" t="s">
        <v>153</v>
      </c>
      <c r="L144" s="31"/>
      <c r="M144" s="138" t="s">
        <v>1</v>
      </c>
      <c r="N144" s="139" t="s">
        <v>38</v>
      </c>
      <c r="P144" s="140">
        <f>O144*H144</f>
        <v>0</v>
      </c>
      <c r="Q144" s="140">
        <v>0</v>
      </c>
      <c r="R144" s="140">
        <f>Q144*H144</f>
        <v>0</v>
      </c>
      <c r="S144" s="140">
        <v>2.3E-2</v>
      </c>
      <c r="T144" s="141">
        <f>S144*H144</f>
        <v>0.44022</v>
      </c>
      <c r="AR144" s="142" t="s">
        <v>154</v>
      </c>
      <c r="AT144" s="142" t="s">
        <v>149</v>
      </c>
      <c r="AU144" s="142" t="s">
        <v>83</v>
      </c>
      <c r="AY144" s="16" t="s">
        <v>147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6" t="s">
        <v>81</v>
      </c>
      <c r="BK144" s="143">
        <f>ROUND(I144*H144,2)</f>
        <v>0</v>
      </c>
      <c r="BL144" s="16" t="s">
        <v>154</v>
      </c>
      <c r="BM144" s="142" t="s">
        <v>1274</v>
      </c>
    </row>
    <row r="145" spans="2:65" s="12" customFormat="1" ht="11.25">
      <c r="B145" s="144"/>
      <c r="D145" s="145" t="s">
        <v>156</v>
      </c>
      <c r="F145" s="147" t="s">
        <v>1275</v>
      </c>
      <c r="H145" s="148">
        <v>19.14</v>
      </c>
      <c r="I145" s="149"/>
      <c r="L145" s="144"/>
      <c r="M145" s="150"/>
      <c r="T145" s="151"/>
      <c r="AT145" s="146" t="s">
        <v>156</v>
      </c>
      <c r="AU145" s="146" t="s">
        <v>83</v>
      </c>
      <c r="AV145" s="12" t="s">
        <v>83</v>
      </c>
      <c r="AW145" s="12" t="s">
        <v>4</v>
      </c>
      <c r="AX145" s="12" t="s">
        <v>81</v>
      </c>
      <c r="AY145" s="146" t="s">
        <v>147</v>
      </c>
    </row>
    <row r="146" spans="2:65" s="1" customFormat="1" ht="16.5" customHeight="1">
      <c r="B146" s="31"/>
      <c r="C146" s="131" t="s">
        <v>200</v>
      </c>
      <c r="D146" s="131" t="s">
        <v>149</v>
      </c>
      <c r="E146" s="132" t="s">
        <v>748</v>
      </c>
      <c r="F146" s="133" t="s">
        <v>749</v>
      </c>
      <c r="G146" s="134" t="s">
        <v>152</v>
      </c>
      <c r="H146" s="135">
        <v>11</v>
      </c>
      <c r="I146" s="136"/>
      <c r="J146" s="137">
        <f>ROUND(I146*H146,2)</f>
        <v>0</v>
      </c>
      <c r="K146" s="133" t="s">
        <v>153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0.20499999999999999</v>
      </c>
      <c r="T146" s="141">
        <f>S146*H146</f>
        <v>2.2549999999999999</v>
      </c>
      <c r="AR146" s="142" t="s">
        <v>154</v>
      </c>
      <c r="AT146" s="142" t="s">
        <v>149</v>
      </c>
      <c r="AU146" s="142" t="s">
        <v>83</v>
      </c>
      <c r="AY146" s="16" t="s">
        <v>147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154</v>
      </c>
      <c r="BM146" s="142" t="s">
        <v>1276</v>
      </c>
    </row>
    <row r="147" spans="2:65" s="11" customFormat="1" ht="22.9" customHeight="1">
      <c r="B147" s="119"/>
      <c r="D147" s="120" t="s">
        <v>72</v>
      </c>
      <c r="E147" s="129" t="s">
        <v>184</v>
      </c>
      <c r="F147" s="129" t="s">
        <v>552</v>
      </c>
      <c r="I147" s="122"/>
      <c r="J147" s="130">
        <f>BK147</f>
        <v>0</v>
      </c>
      <c r="L147" s="119"/>
      <c r="M147" s="124"/>
      <c r="P147" s="125">
        <f>SUM(P148:P180)</f>
        <v>0</v>
      </c>
      <c r="R147" s="125">
        <f>SUM(R148:R180)</f>
        <v>7.6406890000000001</v>
      </c>
      <c r="T147" s="126">
        <f>SUM(T148:T180)</f>
        <v>0</v>
      </c>
      <c r="AR147" s="120" t="s">
        <v>81</v>
      </c>
      <c r="AT147" s="127" t="s">
        <v>72</v>
      </c>
      <c r="AU147" s="127" t="s">
        <v>81</v>
      </c>
      <c r="AY147" s="120" t="s">
        <v>147</v>
      </c>
      <c r="BK147" s="128">
        <f>SUM(BK148:BK180)</f>
        <v>0</v>
      </c>
    </row>
    <row r="148" spans="2:65" s="1" customFormat="1" ht="24.2" customHeight="1">
      <c r="B148" s="31"/>
      <c r="C148" s="131" t="s">
        <v>209</v>
      </c>
      <c r="D148" s="131" t="s">
        <v>149</v>
      </c>
      <c r="E148" s="132" t="s">
        <v>751</v>
      </c>
      <c r="F148" s="133" t="s">
        <v>752</v>
      </c>
      <c r="G148" s="134" t="s">
        <v>187</v>
      </c>
      <c r="H148" s="135">
        <v>31.62</v>
      </c>
      <c r="I148" s="136"/>
      <c r="J148" s="137">
        <f>ROUND(I148*H148,2)</f>
        <v>0</v>
      </c>
      <c r="K148" s="133" t="s">
        <v>1</v>
      </c>
      <c r="L148" s="31"/>
      <c r="M148" s="138" t="s">
        <v>1</v>
      </c>
      <c r="N148" s="139" t="s">
        <v>38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154</v>
      </c>
      <c r="AT148" s="142" t="s">
        <v>149</v>
      </c>
      <c r="AU148" s="142" t="s">
        <v>83</v>
      </c>
      <c r="AY148" s="16" t="s">
        <v>147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6" t="s">
        <v>81</v>
      </c>
      <c r="BK148" s="143">
        <f>ROUND(I148*H148,2)</f>
        <v>0</v>
      </c>
      <c r="BL148" s="16" t="s">
        <v>154</v>
      </c>
      <c r="BM148" s="142" t="s">
        <v>1277</v>
      </c>
    </row>
    <row r="149" spans="2:65" s="12" customFormat="1" ht="11.25">
      <c r="B149" s="144"/>
      <c r="D149" s="145" t="s">
        <v>156</v>
      </c>
      <c r="E149" s="146" t="s">
        <v>1</v>
      </c>
      <c r="F149" s="147" t="s">
        <v>1278</v>
      </c>
      <c r="H149" s="148">
        <v>7.25</v>
      </c>
      <c r="I149" s="149"/>
      <c r="L149" s="144"/>
      <c r="M149" s="150"/>
      <c r="T149" s="151"/>
      <c r="AT149" s="146" t="s">
        <v>156</v>
      </c>
      <c r="AU149" s="146" t="s">
        <v>83</v>
      </c>
      <c r="AV149" s="12" t="s">
        <v>83</v>
      </c>
      <c r="AW149" s="12" t="s">
        <v>30</v>
      </c>
      <c r="AX149" s="12" t="s">
        <v>73</v>
      </c>
      <c r="AY149" s="146" t="s">
        <v>147</v>
      </c>
    </row>
    <row r="150" spans="2:65" s="12" customFormat="1" ht="11.25">
      <c r="B150" s="144"/>
      <c r="D150" s="145" t="s">
        <v>156</v>
      </c>
      <c r="E150" s="146" t="s">
        <v>1</v>
      </c>
      <c r="F150" s="147" t="s">
        <v>1266</v>
      </c>
      <c r="H150" s="148">
        <v>22.5</v>
      </c>
      <c r="I150" s="149"/>
      <c r="L150" s="144"/>
      <c r="M150" s="150"/>
      <c r="T150" s="151"/>
      <c r="AT150" s="146" t="s">
        <v>156</v>
      </c>
      <c r="AU150" s="146" t="s">
        <v>83</v>
      </c>
      <c r="AV150" s="12" t="s">
        <v>83</v>
      </c>
      <c r="AW150" s="12" t="s">
        <v>30</v>
      </c>
      <c r="AX150" s="12" t="s">
        <v>73</v>
      </c>
      <c r="AY150" s="146" t="s">
        <v>147</v>
      </c>
    </row>
    <row r="151" spans="2:65" s="12" customFormat="1" ht="11.25">
      <c r="B151" s="144"/>
      <c r="D151" s="145" t="s">
        <v>156</v>
      </c>
      <c r="E151" s="146" t="s">
        <v>1</v>
      </c>
      <c r="F151" s="147" t="s">
        <v>1267</v>
      </c>
      <c r="H151" s="148">
        <v>1.87</v>
      </c>
      <c r="I151" s="149"/>
      <c r="L151" s="144"/>
      <c r="M151" s="150"/>
      <c r="T151" s="151"/>
      <c r="AT151" s="146" t="s">
        <v>156</v>
      </c>
      <c r="AU151" s="146" t="s">
        <v>83</v>
      </c>
      <c r="AV151" s="12" t="s">
        <v>83</v>
      </c>
      <c r="AW151" s="12" t="s">
        <v>30</v>
      </c>
      <c r="AX151" s="12" t="s">
        <v>73</v>
      </c>
      <c r="AY151" s="146" t="s">
        <v>147</v>
      </c>
    </row>
    <row r="152" spans="2:65" s="13" customFormat="1" ht="11.25">
      <c r="B152" s="152"/>
      <c r="D152" s="145" t="s">
        <v>156</v>
      </c>
      <c r="E152" s="153" t="s">
        <v>1</v>
      </c>
      <c r="F152" s="154" t="s">
        <v>166</v>
      </c>
      <c r="H152" s="155">
        <v>31.62</v>
      </c>
      <c r="I152" s="156"/>
      <c r="L152" s="152"/>
      <c r="M152" s="157"/>
      <c r="T152" s="158"/>
      <c r="AT152" s="153" t="s">
        <v>156</v>
      </c>
      <c r="AU152" s="153" t="s">
        <v>83</v>
      </c>
      <c r="AV152" s="13" t="s">
        <v>154</v>
      </c>
      <c r="AW152" s="13" t="s">
        <v>30</v>
      </c>
      <c r="AX152" s="13" t="s">
        <v>81</v>
      </c>
      <c r="AY152" s="153" t="s">
        <v>147</v>
      </c>
    </row>
    <row r="153" spans="2:65" s="1" customFormat="1" ht="24.2" customHeight="1">
      <c r="B153" s="31"/>
      <c r="C153" s="131" t="s">
        <v>205</v>
      </c>
      <c r="D153" s="131" t="s">
        <v>149</v>
      </c>
      <c r="E153" s="132" t="s">
        <v>755</v>
      </c>
      <c r="F153" s="133" t="s">
        <v>756</v>
      </c>
      <c r="G153" s="134" t="s">
        <v>187</v>
      </c>
      <c r="H153" s="135">
        <v>7.25</v>
      </c>
      <c r="I153" s="136"/>
      <c r="J153" s="137">
        <f>ROUND(I153*H153,2)</f>
        <v>0</v>
      </c>
      <c r="K153" s="133" t="s">
        <v>1</v>
      </c>
      <c r="L153" s="31"/>
      <c r="M153" s="138" t="s">
        <v>1</v>
      </c>
      <c r="N153" s="139" t="s">
        <v>38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154</v>
      </c>
      <c r="AT153" s="142" t="s">
        <v>149</v>
      </c>
      <c r="AU153" s="142" t="s">
        <v>83</v>
      </c>
      <c r="AY153" s="16" t="s">
        <v>147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81</v>
      </c>
      <c r="BK153" s="143">
        <f>ROUND(I153*H153,2)</f>
        <v>0</v>
      </c>
      <c r="BL153" s="16" t="s">
        <v>154</v>
      </c>
      <c r="BM153" s="142" t="s">
        <v>1279</v>
      </c>
    </row>
    <row r="154" spans="2:65" s="12" customFormat="1" ht="11.25">
      <c r="B154" s="144"/>
      <c r="D154" s="145" t="s">
        <v>156</v>
      </c>
      <c r="E154" s="146" t="s">
        <v>1</v>
      </c>
      <c r="F154" s="147" t="s">
        <v>1278</v>
      </c>
      <c r="H154" s="148">
        <v>7.25</v>
      </c>
      <c r="I154" s="149"/>
      <c r="L154" s="144"/>
      <c r="M154" s="150"/>
      <c r="T154" s="151"/>
      <c r="AT154" s="146" t="s">
        <v>156</v>
      </c>
      <c r="AU154" s="146" t="s">
        <v>83</v>
      </c>
      <c r="AV154" s="12" t="s">
        <v>83</v>
      </c>
      <c r="AW154" s="12" t="s">
        <v>30</v>
      </c>
      <c r="AX154" s="12" t="s">
        <v>73</v>
      </c>
      <c r="AY154" s="146" t="s">
        <v>147</v>
      </c>
    </row>
    <row r="155" spans="2:65" s="13" customFormat="1" ht="11.25">
      <c r="B155" s="152"/>
      <c r="D155" s="145" t="s">
        <v>156</v>
      </c>
      <c r="E155" s="153" t="s">
        <v>1</v>
      </c>
      <c r="F155" s="154" t="s">
        <v>166</v>
      </c>
      <c r="H155" s="155">
        <v>7.25</v>
      </c>
      <c r="I155" s="156"/>
      <c r="L155" s="152"/>
      <c r="M155" s="157"/>
      <c r="T155" s="158"/>
      <c r="AT155" s="153" t="s">
        <v>156</v>
      </c>
      <c r="AU155" s="153" t="s">
        <v>83</v>
      </c>
      <c r="AV155" s="13" t="s">
        <v>154</v>
      </c>
      <c r="AW155" s="13" t="s">
        <v>30</v>
      </c>
      <c r="AX155" s="13" t="s">
        <v>81</v>
      </c>
      <c r="AY155" s="153" t="s">
        <v>147</v>
      </c>
    </row>
    <row r="156" spans="2:65" s="1" customFormat="1" ht="24.2" customHeight="1">
      <c r="B156" s="31"/>
      <c r="C156" s="131" t="s">
        <v>215</v>
      </c>
      <c r="D156" s="131" t="s">
        <v>149</v>
      </c>
      <c r="E156" s="132" t="s">
        <v>758</v>
      </c>
      <c r="F156" s="133" t="s">
        <v>759</v>
      </c>
      <c r="G156" s="134" t="s">
        <v>187</v>
      </c>
      <c r="H156" s="135">
        <v>1.87</v>
      </c>
      <c r="I156" s="136"/>
      <c r="J156" s="137">
        <f>ROUND(I156*H156,2)</f>
        <v>0</v>
      </c>
      <c r="K156" s="133" t="s">
        <v>153</v>
      </c>
      <c r="L156" s="31"/>
      <c r="M156" s="138" t="s">
        <v>1</v>
      </c>
      <c r="N156" s="139" t="s">
        <v>38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154</v>
      </c>
      <c r="AT156" s="142" t="s">
        <v>149</v>
      </c>
      <c r="AU156" s="142" t="s">
        <v>83</v>
      </c>
      <c r="AY156" s="16" t="s">
        <v>147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81</v>
      </c>
      <c r="BK156" s="143">
        <f>ROUND(I156*H156,2)</f>
        <v>0</v>
      </c>
      <c r="BL156" s="16" t="s">
        <v>154</v>
      </c>
      <c r="BM156" s="142" t="s">
        <v>1280</v>
      </c>
    </row>
    <row r="157" spans="2:65" s="12" customFormat="1" ht="11.25">
      <c r="B157" s="144"/>
      <c r="D157" s="145" t="s">
        <v>156</v>
      </c>
      <c r="E157" s="146" t="s">
        <v>1</v>
      </c>
      <c r="F157" s="147" t="s">
        <v>1281</v>
      </c>
      <c r="H157" s="148">
        <v>1.87</v>
      </c>
      <c r="I157" s="149"/>
      <c r="L157" s="144"/>
      <c r="M157" s="150"/>
      <c r="T157" s="151"/>
      <c r="AT157" s="146" t="s">
        <v>156</v>
      </c>
      <c r="AU157" s="146" t="s">
        <v>83</v>
      </c>
      <c r="AV157" s="12" t="s">
        <v>83</v>
      </c>
      <c r="AW157" s="12" t="s">
        <v>30</v>
      </c>
      <c r="AX157" s="12" t="s">
        <v>73</v>
      </c>
      <c r="AY157" s="146" t="s">
        <v>147</v>
      </c>
    </row>
    <row r="158" spans="2:65" s="13" customFormat="1" ht="11.25">
      <c r="B158" s="152"/>
      <c r="D158" s="145" t="s">
        <v>156</v>
      </c>
      <c r="E158" s="153" t="s">
        <v>1</v>
      </c>
      <c r="F158" s="154" t="s">
        <v>166</v>
      </c>
      <c r="H158" s="155">
        <v>1.87</v>
      </c>
      <c r="I158" s="156"/>
      <c r="L158" s="152"/>
      <c r="M158" s="157"/>
      <c r="T158" s="158"/>
      <c r="AT158" s="153" t="s">
        <v>156</v>
      </c>
      <c r="AU158" s="153" t="s">
        <v>83</v>
      </c>
      <c r="AV158" s="13" t="s">
        <v>154</v>
      </c>
      <c r="AW158" s="13" t="s">
        <v>30</v>
      </c>
      <c r="AX158" s="13" t="s">
        <v>81</v>
      </c>
      <c r="AY158" s="153" t="s">
        <v>147</v>
      </c>
    </row>
    <row r="159" spans="2:65" s="1" customFormat="1" ht="24.2" customHeight="1">
      <c r="B159" s="31"/>
      <c r="C159" s="131" t="s">
        <v>8</v>
      </c>
      <c r="D159" s="131" t="s">
        <v>149</v>
      </c>
      <c r="E159" s="132" t="s">
        <v>560</v>
      </c>
      <c r="F159" s="133" t="s">
        <v>561</v>
      </c>
      <c r="G159" s="134" t="s">
        <v>187</v>
      </c>
      <c r="H159" s="135">
        <v>10.29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38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154</v>
      </c>
      <c r="AT159" s="142" t="s">
        <v>149</v>
      </c>
      <c r="AU159" s="142" t="s">
        <v>83</v>
      </c>
      <c r="AY159" s="16" t="s">
        <v>147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81</v>
      </c>
      <c r="BK159" s="143">
        <f>ROUND(I159*H159,2)</f>
        <v>0</v>
      </c>
      <c r="BL159" s="16" t="s">
        <v>154</v>
      </c>
      <c r="BM159" s="142" t="s">
        <v>1282</v>
      </c>
    </row>
    <row r="160" spans="2:65" s="12" customFormat="1" ht="11.25">
      <c r="B160" s="144"/>
      <c r="D160" s="145" t="s">
        <v>156</v>
      </c>
      <c r="E160" s="146" t="s">
        <v>1</v>
      </c>
      <c r="F160" s="147" t="s">
        <v>1283</v>
      </c>
      <c r="H160" s="148">
        <v>10.29</v>
      </c>
      <c r="I160" s="149"/>
      <c r="L160" s="144"/>
      <c r="M160" s="150"/>
      <c r="T160" s="151"/>
      <c r="AT160" s="146" t="s">
        <v>156</v>
      </c>
      <c r="AU160" s="146" t="s">
        <v>83</v>
      </c>
      <c r="AV160" s="12" t="s">
        <v>83</v>
      </c>
      <c r="AW160" s="12" t="s">
        <v>30</v>
      </c>
      <c r="AX160" s="12" t="s">
        <v>73</v>
      </c>
      <c r="AY160" s="146" t="s">
        <v>147</v>
      </c>
    </row>
    <row r="161" spans="2:65" s="13" customFormat="1" ht="11.25">
      <c r="B161" s="152"/>
      <c r="D161" s="145" t="s">
        <v>156</v>
      </c>
      <c r="E161" s="153" t="s">
        <v>1</v>
      </c>
      <c r="F161" s="154" t="s">
        <v>166</v>
      </c>
      <c r="H161" s="155">
        <v>10.29</v>
      </c>
      <c r="I161" s="156"/>
      <c r="L161" s="152"/>
      <c r="M161" s="157"/>
      <c r="T161" s="158"/>
      <c r="AT161" s="153" t="s">
        <v>156</v>
      </c>
      <c r="AU161" s="153" t="s">
        <v>83</v>
      </c>
      <c r="AV161" s="13" t="s">
        <v>154</v>
      </c>
      <c r="AW161" s="13" t="s">
        <v>30</v>
      </c>
      <c r="AX161" s="13" t="s">
        <v>81</v>
      </c>
      <c r="AY161" s="153" t="s">
        <v>147</v>
      </c>
    </row>
    <row r="162" spans="2:65" s="1" customFormat="1" ht="24.2" customHeight="1">
      <c r="B162" s="31"/>
      <c r="C162" s="131" t="s">
        <v>228</v>
      </c>
      <c r="D162" s="131" t="s">
        <v>149</v>
      </c>
      <c r="E162" s="132" t="s">
        <v>564</v>
      </c>
      <c r="F162" s="133" t="s">
        <v>565</v>
      </c>
      <c r="G162" s="134" t="s">
        <v>187</v>
      </c>
      <c r="H162" s="135">
        <v>10.29</v>
      </c>
      <c r="I162" s="136"/>
      <c r="J162" s="137">
        <f>ROUND(I162*H162,2)</f>
        <v>0</v>
      </c>
      <c r="K162" s="133" t="s">
        <v>153</v>
      </c>
      <c r="L162" s="31"/>
      <c r="M162" s="138" t="s">
        <v>1</v>
      </c>
      <c r="N162" s="139" t="s">
        <v>38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154</v>
      </c>
      <c r="AT162" s="142" t="s">
        <v>149</v>
      </c>
      <c r="AU162" s="142" t="s">
        <v>83</v>
      </c>
      <c r="AY162" s="16" t="s">
        <v>147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6" t="s">
        <v>81</v>
      </c>
      <c r="BK162" s="143">
        <f>ROUND(I162*H162,2)</f>
        <v>0</v>
      </c>
      <c r="BL162" s="16" t="s">
        <v>154</v>
      </c>
      <c r="BM162" s="142" t="s">
        <v>1284</v>
      </c>
    </row>
    <row r="163" spans="2:65" s="12" customFormat="1" ht="11.25">
      <c r="B163" s="144"/>
      <c r="D163" s="145" t="s">
        <v>156</v>
      </c>
      <c r="E163" s="146" t="s">
        <v>1</v>
      </c>
      <c r="F163" s="147" t="s">
        <v>1283</v>
      </c>
      <c r="H163" s="148">
        <v>10.29</v>
      </c>
      <c r="I163" s="149"/>
      <c r="L163" s="144"/>
      <c r="M163" s="150"/>
      <c r="T163" s="151"/>
      <c r="AT163" s="146" t="s">
        <v>156</v>
      </c>
      <c r="AU163" s="146" t="s">
        <v>83</v>
      </c>
      <c r="AV163" s="12" t="s">
        <v>83</v>
      </c>
      <c r="AW163" s="12" t="s">
        <v>30</v>
      </c>
      <c r="AX163" s="12" t="s">
        <v>73</v>
      </c>
      <c r="AY163" s="146" t="s">
        <v>147</v>
      </c>
    </row>
    <row r="164" spans="2:65" s="13" customFormat="1" ht="11.25">
      <c r="B164" s="152"/>
      <c r="D164" s="145" t="s">
        <v>156</v>
      </c>
      <c r="E164" s="153" t="s">
        <v>1</v>
      </c>
      <c r="F164" s="154" t="s">
        <v>166</v>
      </c>
      <c r="H164" s="155">
        <v>10.29</v>
      </c>
      <c r="I164" s="156"/>
      <c r="L164" s="152"/>
      <c r="M164" s="157"/>
      <c r="T164" s="158"/>
      <c r="AT164" s="153" t="s">
        <v>156</v>
      </c>
      <c r="AU164" s="153" t="s">
        <v>83</v>
      </c>
      <c r="AV164" s="13" t="s">
        <v>154</v>
      </c>
      <c r="AW164" s="13" t="s">
        <v>30</v>
      </c>
      <c r="AX164" s="13" t="s">
        <v>81</v>
      </c>
      <c r="AY164" s="153" t="s">
        <v>147</v>
      </c>
    </row>
    <row r="165" spans="2:65" s="1" customFormat="1" ht="24.2" customHeight="1">
      <c r="B165" s="31"/>
      <c r="C165" s="131" t="s">
        <v>235</v>
      </c>
      <c r="D165" s="131" t="s">
        <v>149</v>
      </c>
      <c r="E165" s="132" t="s">
        <v>567</v>
      </c>
      <c r="F165" s="133" t="s">
        <v>568</v>
      </c>
      <c r="G165" s="134" t="s">
        <v>187</v>
      </c>
      <c r="H165" s="135">
        <v>10.29</v>
      </c>
      <c r="I165" s="136"/>
      <c r="J165" s="137">
        <f>ROUND(I165*H165,2)</f>
        <v>0</v>
      </c>
      <c r="K165" s="133" t="s">
        <v>153</v>
      </c>
      <c r="L165" s="31"/>
      <c r="M165" s="138" t="s">
        <v>1</v>
      </c>
      <c r="N165" s="139" t="s">
        <v>38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154</v>
      </c>
      <c r="AT165" s="142" t="s">
        <v>149</v>
      </c>
      <c r="AU165" s="142" t="s">
        <v>83</v>
      </c>
      <c r="AY165" s="16" t="s">
        <v>147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81</v>
      </c>
      <c r="BK165" s="143">
        <f>ROUND(I165*H165,2)</f>
        <v>0</v>
      </c>
      <c r="BL165" s="16" t="s">
        <v>154</v>
      </c>
      <c r="BM165" s="142" t="s">
        <v>1285</v>
      </c>
    </row>
    <row r="166" spans="2:65" s="12" customFormat="1" ht="11.25">
      <c r="B166" s="144"/>
      <c r="D166" s="145" t="s">
        <v>156</v>
      </c>
      <c r="E166" s="146" t="s">
        <v>1</v>
      </c>
      <c r="F166" s="147" t="s">
        <v>1283</v>
      </c>
      <c r="H166" s="148">
        <v>10.29</v>
      </c>
      <c r="I166" s="149"/>
      <c r="L166" s="144"/>
      <c r="M166" s="150"/>
      <c r="T166" s="151"/>
      <c r="AT166" s="146" t="s">
        <v>156</v>
      </c>
      <c r="AU166" s="146" t="s">
        <v>83</v>
      </c>
      <c r="AV166" s="12" t="s">
        <v>83</v>
      </c>
      <c r="AW166" s="12" t="s">
        <v>30</v>
      </c>
      <c r="AX166" s="12" t="s">
        <v>73</v>
      </c>
      <c r="AY166" s="146" t="s">
        <v>147</v>
      </c>
    </row>
    <row r="167" spans="2:65" s="13" customFormat="1" ht="11.25">
      <c r="B167" s="152"/>
      <c r="D167" s="145" t="s">
        <v>156</v>
      </c>
      <c r="E167" s="153" t="s">
        <v>1</v>
      </c>
      <c r="F167" s="154" t="s">
        <v>166</v>
      </c>
      <c r="H167" s="155">
        <v>10.29</v>
      </c>
      <c r="I167" s="156"/>
      <c r="L167" s="152"/>
      <c r="M167" s="157"/>
      <c r="T167" s="158"/>
      <c r="AT167" s="153" t="s">
        <v>156</v>
      </c>
      <c r="AU167" s="153" t="s">
        <v>83</v>
      </c>
      <c r="AV167" s="13" t="s">
        <v>154</v>
      </c>
      <c r="AW167" s="13" t="s">
        <v>30</v>
      </c>
      <c r="AX167" s="13" t="s">
        <v>81</v>
      </c>
      <c r="AY167" s="153" t="s">
        <v>147</v>
      </c>
    </row>
    <row r="168" spans="2:65" s="1" customFormat="1" ht="24.2" customHeight="1">
      <c r="B168" s="31"/>
      <c r="C168" s="131" t="s">
        <v>241</v>
      </c>
      <c r="D168" s="131" t="s">
        <v>149</v>
      </c>
      <c r="E168" s="132" t="s">
        <v>570</v>
      </c>
      <c r="F168" s="133" t="s">
        <v>571</v>
      </c>
      <c r="G168" s="134" t="s">
        <v>187</v>
      </c>
      <c r="H168" s="135">
        <v>10.29</v>
      </c>
      <c r="I168" s="136"/>
      <c r="J168" s="137">
        <f>ROUND(I168*H168,2)</f>
        <v>0</v>
      </c>
      <c r="K168" s="133" t="s">
        <v>153</v>
      </c>
      <c r="L168" s="31"/>
      <c r="M168" s="138" t="s">
        <v>1</v>
      </c>
      <c r="N168" s="139" t="s">
        <v>38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154</v>
      </c>
      <c r="AT168" s="142" t="s">
        <v>149</v>
      </c>
      <c r="AU168" s="142" t="s">
        <v>83</v>
      </c>
      <c r="AY168" s="16" t="s">
        <v>147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81</v>
      </c>
      <c r="BK168" s="143">
        <f>ROUND(I168*H168,2)</f>
        <v>0</v>
      </c>
      <c r="BL168" s="16" t="s">
        <v>154</v>
      </c>
      <c r="BM168" s="142" t="s">
        <v>1286</v>
      </c>
    </row>
    <row r="169" spans="2:65" s="12" customFormat="1" ht="11.25">
      <c r="B169" s="144"/>
      <c r="D169" s="145" t="s">
        <v>156</v>
      </c>
      <c r="E169" s="146" t="s">
        <v>1</v>
      </c>
      <c r="F169" s="147" t="s">
        <v>1283</v>
      </c>
      <c r="H169" s="148">
        <v>10.29</v>
      </c>
      <c r="I169" s="149"/>
      <c r="L169" s="144"/>
      <c r="M169" s="150"/>
      <c r="T169" s="151"/>
      <c r="AT169" s="146" t="s">
        <v>156</v>
      </c>
      <c r="AU169" s="146" t="s">
        <v>83</v>
      </c>
      <c r="AV169" s="12" t="s">
        <v>83</v>
      </c>
      <c r="AW169" s="12" t="s">
        <v>30</v>
      </c>
      <c r="AX169" s="12" t="s">
        <v>73</v>
      </c>
      <c r="AY169" s="146" t="s">
        <v>147</v>
      </c>
    </row>
    <row r="170" spans="2:65" s="13" customFormat="1" ht="11.25">
      <c r="B170" s="152"/>
      <c r="D170" s="145" t="s">
        <v>156</v>
      </c>
      <c r="E170" s="153" t="s">
        <v>1</v>
      </c>
      <c r="F170" s="154" t="s">
        <v>166</v>
      </c>
      <c r="H170" s="155">
        <v>10.29</v>
      </c>
      <c r="I170" s="156"/>
      <c r="L170" s="152"/>
      <c r="M170" s="157"/>
      <c r="T170" s="158"/>
      <c r="AT170" s="153" t="s">
        <v>156</v>
      </c>
      <c r="AU170" s="153" t="s">
        <v>83</v>
      </c>
      <c r="AV170" s="13" t="s">
        <v>154</v>
      </c>
      <c r="AW170" s="13" t="s">
        <v>30</v>
      </c>
      <c r="AX170" s="13" t="s">
        <v>81</v>
      </c>
      <c r="AY170" s="153" t="s">
        <v>147</v>
      </c>
    </row>
    <row r="171" spans="2:65" s="1" customFormat="1" ht="24.2" customHeight="1">
      <c r="B171" s="31"/>
      <c r="C171" s="131" t="s">
        <v>250</v>
      </c>
      <c r="D171" s="131" t="s">
        <v>149</v>
      </c>
      <c r="E171" s="132" t="s">
        <v>573</v>
      </c>
      <c r="F171" s="133" t="s">
        <v>574</v>
      </c>
      <c r="G171" s="134" t="s">
        <v>187</v>
      </c>
      <c r="H171" s="135">
        <v>30.12</v>
      </c>
      <c r="I171" s="136"/>
      <c r="J171" s="137">
        <f>ROUND(I171*H171,2)</f>
        <v>0</v>
      </c>
      <c r="K171" s="133" t="s">
        <v>153</v>
      </c>
      <c r="L171" s="31"/>
      <c r="M171" s="138" t="s">
        <v>1</v>
      </c>
      <c r="N171" s="139" t="s">
        <v>38</v>
      </c>
      <c r="P171" s="140">
        <f>O171*H171</f>
        <v>0</v>
      </c>
      <c r="Q171" s="140">
        <v>8.9219999999999994E-2</v>
      </c>
      <c r="R171" s="140">
        <f>Q171*H171</f>
        <v>2.6873063999999998</v>
      </c>
      <c r="S171" s="140">
        <v>0</v>
      </c>
      <c r="T171" s="141">
        <f>S171*H171</f>
        <v>0</v>
      </c>
      <c r="AR171" s="142" t="s">
        <v>154</v>
      </c>
      <c r="AT171" s="142" t="s">
        <v>149</v>
      </c>
      <c r="AU171" s="142" t="s">
        <v>83</v>
      </c>
      <c r="AY171" s="16" t="s">
        <v>147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6" t="s">
        <v>81</v>
      </c>
      <c r="BK171" s="143">
        <f>ROUND(I171*H171,2)</f>
        <v>0</v>
      </c>
      <c r="BL171" s="16" t="s">
        <v>154</v>
      </c>
      <c r="BM171" s="142" t="s">
        <v>1287</v>
      </c>
    </row>
    <row r="172" spans="2:65" s="12" customFormat="1" ht="11.25">
      <c r="B172" s="144"/>
      <c r="D172" s="145" t="s">
        <v>156</v>
      </c>
      <c r="E172" s="146" t="s">
        <v>1</v>
      </c>
      <c r="F172" s="147" t="s">
        <v>1288</v>
      </c>
      <c r="H172" s="148">
        <v>30.12</v>
      </c>
      <c r="I172" s="149"/>
      <c r="L172" s="144"/>
      <c r="M172" s="150"/>
      <c r="T172" s="151"/>
      <c r="AT172" s="146" t="s">
        <v>156</v>
      </c>
      <c r="AU172" s="146" t="s">
        <v>83</v>
      </c>
      <c r="AV172" s="12" t="s">
        <v>83</v>
      </c>
      <c r="AW172" s="12" t="s">
        <v>30</v>
      </c>
      <c r="AX172" s="12" t="s">
        <v>73</v>
      </c>
      <c r="AY172" s="146" t="s">
        <v>147</v>
      </c>
    </row>
    <row r="173" spans="2:65" s="13" customFormat="1" ht="11.25">
      <c r="B173" s="152"/>
      <c r="D173" s="145" t="s">
        <v>156</v>
      </c>
      <c r="E173" s="153" t="s">
        <v>1</v>
      </c>
      <c r="F173" s="154" t="s">
        <v>166</v>
      </c>
      <c r="H173" s="155">
        <v>30.12</v>
      </c>
      <c r="I173" s="156"/>
      <c r="L173" s="152"/>
      <c r="M173" s="157"/>
      <c r="T173" s="158"/>
      <c r="AT173" s="153" t="s">
        <v>156</v>
      </c>
      <c r="AU173" s="153" t="s">
        <v>83</v>
      </c>
      <c r="AV173" s="13" t="s">
        <v>154</v>
      </c>
      <c r="AW173" s="13" t="s">
        <v>30</v>
      </c>
      <c r="AX173" s="13" t="s">
        <v>81</v>
      </c>
      <c r="AY173" s="153" t="s">
        <v>147</v>
      </c>
    </row>
    <row r="174" spans="2:65" s="1" customFormat="1" ht="24.2" customHeight="1">
      <c r="B174" s="31"/>
      <c r="C174" s="165" t="s">
        <v>256</v>
      </c>
      <c r="D174" s="165" t="s">
        <v>223</v>
      </c>
      <c r="E174" s="166" t="s">
        <v>577</v>
      </c>
      <c r="F174" s="167" t="s">
        <v>578</v>
      </c>
      <c r="G174" s="168" t="s">
        <v>187</v>
      </c>
      <c r="H174" s="169">
        <v>31.024000000000001</v>
      </c>
      <c r="I174" s="170"/>
      <c r="J174" s="171">
        <f>ROUND(I174*H174,2)</f>
        <v>0</v>
      </c>
      <c r="K174" s="167" t="s">
        <v>153</v>
      </c>
      <c r="L174" s="172"/>
      <c r="M174" s="173" t="s">
        <v>1</v>
      </c>
      <c r="N174" s="174" t="s">
        <v>38</v>
      </c>
      <c r="P174" s="140">
        <f>O174*H174</f>
        <v>0</v>
      </c>
      <c r="Q174" s="140">
        <v>0.13200000000000001</v>
      </c>
      <c r="R174" s="140">
        <f>Q174*H174</f>
        <v>4.0951680000000001</v>
      </c>
      <c r="S174" s="140">
        <v>0</v>
      </c>
      <c r="T174" s="141">
        <f>S174*H174</f>
        <v>0</v>
      </c>
      <c r="AR174" s="142" t="s">
        <v>200</v>
      </c>
      <c r="AT174" s="142" t="s">
        <v>223</v>
      </c>
      <c r="AU174" s="142" t="s">
        <v>83</v>
      </c>
      <c r="AY174" s="16" t="s">
        <v>147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81</v>
      </c>
      <c r="BK174" s="143">
        <f>ROUND(I174*H174,2)</f>
        <v>0</v>
      </c>
      <c r="BL174" s="16" t="s">
        <v>154</v>
      </c>
      <c r="BM174" s="142" t="s">
        <v>1289</v>
      </c>
    </row>
    <row r="175" spans="2:65" s="12" customFormat="1" ht="11.25">
      <c r="B175" s="144"/>
      <c r="D175" s="145" t="s">
        <v>156</v>
      </c>
      <c r="F175" s="147" t="s">
        <v>1290</v>
      </c>
      <c r="H175" s="148">
        <v>31.024000000000001</v>
      </c>
      <c r="I175" s="149"/>
      <c r="L175" s="144"/>
      <c r="M175" s="150"/>
      <c r="T175" s="151"/>
      <c r="AT175" s="146" t="s">
        <v>156</v>
      </c>
      <c r="AU175" s="146" t="s">
        <v>83</v>
      </c>
      <c r="AV175" s="12" t="s">
        <v>83</v>
      </c>
      <c r="AW175" s="12" t="s">
        <v>4</v>
      </c>
      <c r="AX175" s="12" t="s">
        <v>81</v>
      </c>
      <c r="AY175" s="146" t="s">
        <v>147</v>
      </c>
    </row>
    <row r="176" spans="2:65" s="1" customFormat="1" ht="24.2" customHeight="1">
      <c r="B176" s="31"/>
      <c r="C176" s="131" t="s">
        <v>261</v>
      </c>
      <c r="D176" s="131" t="s">
        <v>149</v>
      </c>
      <c r="E176" s="132" t="s">
        <v>770</v>
      </c>
      <c r="F176" s="133" t="s">
        <v>771</v>
      </c>
      <c r="G176" s="134" t="s">
        <v>187</v>
      </c>
      <c r="H176" s="135">
        <v>2.93</v>
      </c>
      <c r="I176" s="136"/>
      <c r="J176" s="137">
        <f>ROUND(I176*H176,2)</f>
        <v>0</v>
      </c>
      <c r="K176" s="133" t="s">
        <v>153</v>
      </c>
      <c r="L176" s="31"/>
      <c r="M176" s="138" t="s">
        <v>1</v>
      </c>
      <c r="N176" s="139" t="s">
        <v>38</v>
      </c>
      <c r="P176" s="140">
        <f>O176*H176</f>
        <v>0</v>
      </c>
      <c r="Q176" s="140">
        <v>0.11162</v>
      </c>
      <c r="R176" s="140">
        <f>Q176*H176</f>
        <v>0.32704660000000002</v>
      </c>
      <c r="S176" s="140">
        <v>0</v>
      </c>
      <c r="T176" s="141">
        <f>S176*H176</f>
        <v>0</v>
      </c>
      <c r="AR176" s="142" t="s">
        <v>154</v>
      </c>
      <c r="AT176" s="142" t="s">
        <v>149</v>
      </c>
      <c r="AU176" s="142" t="s">
        <v>83</v>
      </c>
      <c r="AY176" s="16" t="s">
        <v>147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81</v>
      </c>
      <c r="BK176" s="143">
        <f>ROUND(I176*H176,2)</f>
        <v>0</v>
      </c>
      <c r="BL176" s="16" t="s">
        <v>154</v>
      </c>
      <c r="BM176" s="142" t="s">
        <v>1291</v>
      </c>
    </row>
    <row r="177" spans="2:65" s="12" customFormat="1" ht="11.25">
      <c r="B177" s="144"/>
      <c r="D177" s="145" t="s">
        <v>156</v>
      </c>
      <c r="E177" s="146" t="s">
        <v>1</v>
      </c>
      <c r="F177" s="147" t="s">
        <v>1292</v>
      </c>
      <c r="H177" s="148">
        <v>2.93</v>
      </c>
      <c r="I177" s="149"/>
      <c r="L177" s="144"/>
      <c r="M177" s="150"/>
      <c r="T177" s="151"/>
      <c r="AT177" s="146" t="s">
        <v>156</v>
      </c>
      <c r="AU177" s="146" t="s">
        <v>83</v>
      </c>
      <c r="AV177" s="12" t="s">
        <v>83</v>
      </c>
      <c r="AW177" s="12" t="s">
        <v>30</v>
      </c>
      <c r="AX177" s="12" t="s">
        <v>73</v>
      </c>
      <c r="AY177" s="146" t="s">
        <v>147</v>
      </c>
    </row>
    <row r="178" spans="2:65" s="13" customFormat="1" ht="11.25">
      <c r="B178" s="152"/>
      <c r="D178" s="145" t="s">
        <v>156</v>
      </c>
      <c r="E178" s="153" t="s">
        <v>1</v>
      </c>
      <c r="F178" s="154" t="s">
        <v>166</v>
      </c>
      <c r="H178" s="155">
        <v>2.93</v>
      </c>
      <c r="I178" s="156"/>
      <c r="L178" s="152"/>
      <c r="M178" s="157"/>
      <c r="T178" s="158"/>
      <c r="AT178" s="153" t="s">
        <v>156</v>
      </c>
      <c r="AU178" s="153" t="s">
        <v>83</v>
      </c>
      <c r="AV178" s="13" t="s">
        <v>154</v>
      </c>
      <c r="AW178" s="13" t="s">
        <v>30</v>
      </c>
      <c r="AX178" s="13" t="s">
        <v>81</v>
      </c>
      <c r="AY178" s="153" t="s">
        <v>147</v>
      </c>
    </row>
    <row r="179" spans="2:65" s="1" customFormat="1" ht="24.2" customHeight="1">
      <c r="B179" s="31"/>
      <c r="C179" s="165" t="s">
        <v>266</v>
      </c>
      <c r="D179" s="165" t="s">
        <v>223</v>
      </c>
      <c r="E179" s="166" t="s">
        <v>774</v>
      </c>
      <c r="F179" s="167" t="s">
        <v>775</v>
      </c>
      <c r="G179" s="168" t="s">
        <v>187</v>
      </c>
      <c r="H179" s="169">
        <v>3.0179999999999998</v>
      </c>
      <c r="I179" s="170"/>
      <c r="J179" s="171">
        <f>ROUND(I179*H179,2)</f>
        <v>0</v>
      </c>
      <c r="K179" s="167" t="s">
        <v>153</v>
      </c>
      <c r="L179" s="172"/>
      <c r="M179" s="173" t="s">
        <v>1</v>
      </c>
      <c r="N179" s="174" t="s">
        <v>38</v>
      </c>
      <c r="P179" s="140">
        <f>O179*H179</f>
        <v>0</v>
      </c>
      <c r="Q179" s="140">
        <v>0.17599999999999999</v>
      </c>
      <c r="R179" s="140">
        <f>Q179*H179</f>
        <v>0.53116799999999997</v>
      </c>
      <c r="S179" s="140">
        <v>0</v>
      </c>
      <c r="T179" s="141">
        <f>S179*H179</f>
        <v>0</v>
      </c>
      <c r="AR179" s="142" t="s">
        <v>200</v>
      </c>
      <c r="AT179" s="142" t="s">
        <v>223</v>
      </c>
      <c r="AU179" s="142" t="s">
        <v>83</v>
      </c>
      <c r="AY179" s="16" t="s">
        <v>147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81</v>
      </c>
      <c r="BK179" s="143">
        <f>ROUND(I179*H179,2)</f>
        <v>0</v>
      </c>
      <c r="BL179" s="16" t="s">
        <v>154</v>
      </c>
      <c r="BM179" s="142" t="s">
        <v>1293</v>
      </c>
    </row>
    <row r="180" spans="2:65" s="12" customFormat="1" ht="11.25">
      <c r="B180" s="144"/>
      <c r="D180" s="145" t="s">
        <v>156</v>
      </c>
      <c r="F180" s="147" t="s">
        <v>1294</v>
      </c>
      <c r="H180" s="148">
        <v>3.0179999999999998</v>
      </c>
      <c r="I180" s="149"/>
      <c r="L180" s="144"/>
      <c r="M180" s="150"/>
      <c r="T180" s="151"/>
      <c r="AT180" s="146" t="s">
        <v>156</v>
      </c>
      <c r="AU180" s="146" t="s">
        <v>83</v>
      </c>
      <c r="AV180" s="12" t="s">
        <v>83</v>
      </c>
      <c r="AW180" s="12" t="s">
        <v>4</v>
      </c>
      <c r="AX180" s="12" t="s">
        <v>81</v>
      </c>
      <c r="AY180" s="146" t="s">
        <v>147</v>
      </c>
    </row>
    <row r="181" spans="2:65" s="11" customFormat="1" ht="22.9" customHeight="1">
      <c r="B181" s="119"/>
      <c r="D181" s="120" t="s">
        <v>72</v>
      </c>
      <c r="E181" s="129" t="s">
        <v>209</v>
      </c>
      <c r="F181" s="129" t="s">
        <v>581</v>
      </c>
      <c r="I181" s="122"/>
      <c r="J181" s="130">
        <f>BK181</f>
        <v>0</v>
      </c>
      <c r="L181" s="119"/>
      <c r="M181" s="124"/>
      <c r="P181" s="125">
        <f>SUM(P182:P191)</f>
        <v>0</v>
      </c>
      <c r="R181" s="125">
        <f>SUM(R182:R191)</f>
        <v>1.8565500000000001</v>
      </c>
      <c r="T181" s="126">
        <f>SUM(T182:T191)</f>
        <v>0</v>
      </c>
      <c r="AR181" s="120" t="s">
        <v>81</v>
      </c>
      <c r="AT181" s="127" t="s">
        <v>72</v>
      </c>
      <c r="AU181" s="127" t="s">
        <v>81</v>
      </c>
      <c r="AY181" s="120" t="s">
        <v>147</v>
      </c>
      <c r="BK181" s="128">
        <f>SUM(BK182:BK191)</f>
        <v>0</v>
      </c>
    </row>
    <row r="182" spans="2:65" s="1" customFormat="1" ht="33" customHeight="1">
      <c r="B182" s="31"/>
      <c r="C182" s="131" t="s">
        <v>271</v>
      </c>
      <c r="D182" s="131" t="s">
        <v>149</v>
      </c>
      <c r="E182" s="132" t="s">
        <v>778</v>
      </c>
      <c r="F182" s="133" t="s">
        <v>779</v>
      </c>
      <c r="G182" s="134" t="s">
        <v>152</v>
      </c>
      <c r="H182" s="135">
        <v>11</v>
      </c>
      <c r="I182" s="136"/>
      <c r="J182" s="137">
        <f>ROUND(I182*H182,2)</f>
        <v>0</v>
      </c>
      <c r="K182" s="133" t="s">
        <v>153</v>
      </c>
      <c r="L182" s="31"/>
      <c r="M182" s="138" t="s">
        <v>1</v>
      </c>
      <c r="N182" s="139" t="s">
        <v>38</v>
      </c>
      <c r="P182" s="140">
        <f>O182*H182</f>
        <v>0</v>
      </c>
      <c r="Q182" s="140">
        <v>0.16850000000000001</v>
      </c>
      <c r="R182" s="140">
        <f>Q182*H182</f>
        <v>1.8535000000000001</v>
      </c>
      <c r="S182" s="140">
        <v>0</v>
      </c>
      <c r="T182" s="141">
        <f>S182*H182</f>
        <v>0</v>
      </c>
      <c r="AR182" s="142" t="s">
        <v>154</v>
      </c>
      <c r="AT182" s="142" t="s">
        <v>149</v>
      </c>
      <c r="AU182" s="142" t="s">
        <v>83</v>
      </c>
      <c r="AY182" s="16" t="s">
        <v>147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154</v>
      </c>
      <c r="BM182" s="142" t="s">
        <v>1295</v>
      </c>
    </row>
    <row r="183" spans="2:65" s="1" customFormat="1" ht="33" customHeight="1">
      <c r="B183" s="31"/>
      <c r="C183" s="131" t="s">
        <v>7</v>
      </c>
      <c r="D183" s="131" t="s">
        <v>149</v>
      </c>
      <c r="E183" s="132" t="s">
        <v>582</v>
      </c>
      <c r="F183" s="133" t="s">
        <v>583</v>
      </c>
      <c r="G183" s="134" t="s">
        <v>152</v>
      </c>
      <c r="H183" s="135">
        <v>5</v>
      </c>
      <c r="I183" s="136"/>
      <c r="J183" s="137">
        <f>ROUND(I183*H183,2)</f>
        <v>0</v>
      </c>
      <c r="K183" s="133" t="s">
        <v>153</v>
      </c>
      <c r="L183" s="31"/>
      <c r="M183" s="138" t="s">
        <v>1</v>
      </c>
      <c r="N183" s="139" t="s">
        <v>38</v>
      </c>
      <c r="P183" s="140">
        <f>O183*H183</f>
        <v>0</v>
      </c>
      <c r="Q183" s="140">
        <v>6.0999999999999997E-4</v>
      </c>
      <c r="R183" s="140">
        <f>Q183*H183</f>
        <v>3.0499999999999998E-3</v>
      </c>
      <c r="S183" s="140">
        <v>0</v>
      </c>
      <c r="T183" s="141">
        <f>S183*H183</f>
        <v>0</v>
      </c>
      <c r="AR183" s="142" t="s">
        <v>154</v>
      </c>
      <c r="AT183" s="142" t="s">
        <v>149</v>
      </c>
      <c r="AU183" s="142" t="s">
        <v>83</v>
      </c>
      <c r="AY183" s="16" t="s">
        <v>147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81</v>
      </c>
      <c r="BK183" s="143">
        <f>ROUND(I183*H183,2)</f>
        <v>0</v>
      </c>
      <c r="BL183" s="16" t="s">
        <v>154</v>
      </c>
      <c r="BM183" s="142" t="s">
        <v>1296</v>
      </c>
    </row>
    <row r="184" spans="2:65" s="1" customFormat="1" ht="16.5" customHeight="1">
      <c r="B184" s="31"/>
      <c r="C184" s="131" t="s">
        <v>280</v>
      </c>
      <c r="D184" s="131" t="s">
        <v>149</v>
      </c>
      <c r="E184" s="132" t="s">
        <v>781</v>
      </c>
      <c r="F184" s="133" t="s">
        <v>782</v>
      </c>
      <c r="G184" s="134" t="s">
        <v>152</v>
      </c>
      <c r="H184" s="135">
        <v>20</v>
      </c>
      <c r="I184" s="136"/>
      <c r="J184" s="137">
        <f>ROUND(I184*H184,2)</f>
        <v>0</v>
      </c>
      <c r="K184" s="133" t="s">
        <v>153</v>
      </c>
      <c r="L184" s="31"/>
      <c r="M184" s="138" t="s">
        <v>1</v>
      </c>
      <c r="N184" s="139" t="s">
        <v>38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154</v>
      </c>
      <c r="AT184" s="142" t="s">
        <v>149</v>
      </c>
      <c r="AU184" s="142" t="s">
        <v>83</v>
      </c>
      <c r="AY184" s="16" t="s">
        <v>147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81</v>
      </c>
      <c r="BK184" s="143">
        <f>ROUND(I184*H184,2)</f>
        <v>0</v>
      </c>
      <c r="BL184" s="16" t="s">
        <v>154</v>
      </c>
      <c r="BM184" s="142" t="s">
        <v>1297</v>
      </c>
    </row>
    <row r="185" spans="2:65" s="12" customFormat="1" ht="11.25">
      <c r="B185" s="144"/>
      <c r="D185" s="145" t="s">
        <v>156</v>
      </c>
      <c r="E185" s="146" t="s">
        <v>1</v>
      </c>
      <c r="F185" s="147" t="s">
        <v>1298</v>
      </c>
      <c r="H185" s="148">
        <v>20</v>
      </c>
      <c r="I185" s="149"/>
      <c r="L185" s="144"/>
      <c r="M185" s="150"/>
      <c r="T185" s="151"/>
      <c r="AT185" s="146" t="s">
        <v>156</v>
      </c>
      <c r="AU185" s="146" t="s">
        <v>83</v>
      </c>
      <c r="AV185" s="12" t="s">
        <v>83</v>
      </c>
      <c r="AW185" s="12" t="s">
        <v>30</v>
      </c>
      <c r="AX185" s="12" t="s">
        <v>73</v>
      </c>
      <c r="AY185" s="146" t="s">
        <v>147</v>
      </c>
    </row>
    <row r="186" spans="2:65" s="13" customFormat="1" ht="11.25">
      <c r="B186" s="152"/>
      <c r="D186" s="145" t="s">
        <v>156</v>
      </c>
      <c r="E186" s="153" t="s">
        <v>1</v>
      </c>
      <c r="F186" s="154" t="s">
        <v>166</v>
      </c>
      <c r="H186" s="155">
        <v>20</v>
      </c>
      <c r="I186" s="156"/>
      <c r="L186" s="152"/>
      <c r="M186" s="157"/>
      <c r="T186" s="158"/>
      <c r="AT186" s="153" t="s">
        <v>156</v>
      </c>
      <c r="AU186" s="153" t="s">
        <v>83</v>
      </c>
      <c r="AV186" s="13" t="s">
        <v>154</v>
      </c>
      <c r="AW186" s="13" t="s">
        <v>30</v>
      </c>
      <c r="AX186" s="13" t="s">
        <v>81</v>
      </c>
      <c r="AY186" s="153" t="s">
        <v>147</v>
      </c>
    </row>
    <row r="187" spans="2:65" s="1" customFormat="1" ht="24.2" customHeight="1">
      <c r="B187" s="31"/>
      <c r="C187" s="131" t="s">
        <v>285</v>
      </c>
      <c r="D187" s="131" t="s">
        <v>149</v>
      </c>
      <c r="E187" s="132" t="s">
        <v>586</v>
      </c>
      <c r="F187" s="133" t="s">
        <v>587</v>
      </c>
      <c r="G187" s="134" t="s">
        <v>152</v>
      </c>
      <c r="H187" s="135">
        <v>10</v>
      </c>
      <c r="I187" s="136"/>
      <c r="J187" s="137">
        <f>ROUND(I187*H187,2)</f>
        <v>0</v>
      </c>
      <c r="K187" s="133" t="s">
        <v>153</v>
      </c>
      <c r="L187" s="31"/>
      <c r="M187" s="138" t="s">
        <v>1</v>
      </c>
      <c r="N187" s="139" t="s">
        <v>38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154</v>
      </c>
      <c r="AT187" s="142" t="s">
        <v>149</v>
      </c>
      <c r="AU187" s="142" t="s">
        <v>83</v>
      </c>
      <c r="AY187" s="16" t="s">
        <v>147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6" t="s">
        <v>81</v>
      </c>
      <c r="BK187" s="143">
        <f>ROUND(I187*H187,2)</f>
        <v>0</v>
      </c>
      <c r="BL187" s="16" t="s">
        <v>154</v>
      </c>
      <c r="BM187" s="142" t="s">
        <v>1299</v>
      </c>
    </row>
    <row r="188" spans="2:65" s="12" customFormat="1" ht="11.25">
      <c r="B188" s="144"/>
      <c r="D188" s="145" t="s">
        <v>156</v>
      </c>
      <c r="E188" s="146" t="s">
        <v>1</v>
      </c>
      <c r="F188" s="147" t="s">
        <v>786</v>
      </c>
      <c r="H188" s="148">
        <v>10</v>
      </c>
      <c r="I188" s="149"/>
      <c r="L188" s="144"/>
      <c r="M188" s="150"/>
      <c r="T188" s="151"/>
      <c r="AT188" s="146" t="s">
        <v>156</v>
      </c>
      <c r="AU188" s="146" t="s">
        <v>83</v>
      </c>
      <c r="AV188" s="12" t="s">
        <v>83</v>
      </c>
      <c r="AW188" s="12" t="s">
        <v>30</v>
      </c>
      <c r="AX188" s="12" t="s">
        <v>73</v>
      </c>
      <c r="AY188" s="146" t="s">
        <v>147</v>
      </c>
    </row>
    <row r="189" spans="2:65" s="13" customFormat="1" ht="11.25">
      <c r="B189" s="152"/>
      <c r="D189" s="145" t="s">
        <v>156</v>
      </c>
      <c r="E189" s="153" t="s">
        <v>1</v>
      </c>
      <c r="F189" s="154" t="s">
        <v>166</v>
      </c>
      <c r="H189" s="155">
        <v>10</v>
      </c>
      <c r="I189" s="156"/>
      <c r="L189" s="152"/>
      <c r="M189" s="157"/>
      <c r="T189" s="158"/>
      <c r="AT189" s="153" t="s">
        <v>156</v>
      </c>
      <c r="AU189" s="153" t="s">
        <v>83</v>
      </c>
      <c r="AV189" s="13" t="s">
        <v>154</v>
      </c>
      <c r="AW189" s="13" t="s">
        <v>30</v>
      </c>
      <c r="AX189" s="13" t="s">
        <v>81</v>
      </c>
      <c r="AY189" s="153" t="s">
        <v>147</v>
      </c>
    </row>
    <row r="190" spans="2:65" s="1" customFormat="1" ht="21.75" customHeight="1">
      <c r="B190" s="31"/>
      <c r="C190" s="131" t="s">
        <v>290</v>
      </c>
      <c r="D190" s="131" t="s">
        <v>149</v>
      </c>
      <c r="E190" s="132" t="s">
        <v>787</v>
      </c>
      <c r="F190" s="133" t="s">
        <v>788</v>
      </c>
      <c r="G190" s="134" t="s">
        <v>152</v>
      </c>
      <c r="H190" s="135">
        <v>11</v>
      </c>
      <c r="I190" s="136"/>
      <c r="J190" s="137">
        <f>ROUND(I190*H190,2)</f>
        <v>0</v>
      </c>
      <c r="K190" s="133" t="s">
        <v>153</v>
      </c>
      <c r="L190" s="31"/>
      <c r="M190" s="138" t="s">
        <v>1</v>
      </c>
      <c r="N190" s="139" t="s">
        <v>38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154</v>
      </c>
      <c r="AT190" s="142" t="s">
        <v>149</v>
      </c>
      <c r="AU190" s="142" t="s">
        <v>83</v>
      </c>
      <c r="AY190" s="16" t="s">
        <v>147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6" t="s">
        <v>81</v>
      </c>
      <c r="BK190" s="143">
        <f>ROUND(I190*H190,2)</f>
        <v>0</v>
      </c>
      <c r="BL190" s="16" t="s">
        <v>154</v>
      </c>
      <c r="BM190" s="142" t="s">
        <v>1300</v>
      </c>
    </row>
    <row r="191" spans="2:65" s="1" customFormat="1" ht="24.2" customHeight="1">
      <c r="B191" s="31"/>
      <c r="C191" s="131" t="s">
        <v>294</v>
      </c>
      <c r="D191" s="131" t="s">
        <v>149</v>
      </c>
      <c r="E191" s="132" t="s">
        <v>790</v>
      </c>
      <c r="F191" s="133" t="s">
        <v>791</v>
      </c>
      <c r="G191" s="134" t="s">
        <v>187</v>
      </c>
      <c r="H191" s="135">
        <v>18.350000000000001</v>
      </c>
      <c r="I191" s="136"/>
      <c r="J191" s="137">
        <f>ROUND(I191*H191,2)</f>
        <v>0</v>
      </c>
      <c r="K191" s="133" t="s">
        <v>153</v>
      </c>
      <c r="L191" s="31"/>
      <c r="M191" s="138" t="s">
        <v>1</v>
      </c>
      <c r="N191" s="139" t="s">
        <v>38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154</v>
      </c>
      <c r="AT191" s="142" t="s">
        <v>149</v>
      </c>
      <c r="AU191" s="142" t="s">
        <v>83</v>
      </c>
      <c r="AY191" s="16" t="s">
        <v>147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81</v>
      </c>
      <c r="BK191" s="143">
        <f>ROUND(I191*H191,2)</f>
        <v>0</v>
      </c>
      <c r="BL191" s="16" t="s">
        <v>154</v>
      </c>
      <c r="BM191" s="142" t="s">
        <v>1301</v>
      </c>
    </row>
    <row r="192" spans="2:65" s="11" customFormat="1" ht="22.9" customHeight="1">
      <c r="B192" s="119"/>
      <c r="D192" s="120" t="s">
        <v>72</v>
      </c>
      <c r="E192" s="129" t="s">
        <v>509</v>
      </c>
      <c r="F192" s="129" t="s">
        <v>510</v>
      </c>
      <c r="I192" s="122"/>
      <c r="J192" s="130">
        <f>BK192</f>
        <v>0</v>
      </c>
      <c r="L192" s="119"/>
      <c r="M192" s="124"/>
      <c r="P192" s="125">
        <f>SUM(P193:P215)</f>
        <v>0</v>
      </c>
      <c r="R192" s="125">
        <f>SUM(R193:R215)</f>
        <v>0</v>
      </c>
      <c r="T192" s="126">
        <f>SUM(T193:T215)</f>
        <v>0</v>
      </c>
      <c r="AR192" s="120" t="s">
        <v>81</v>
      </c>
      <c r="AT192" s="127" t="s">
        <v>72</v>
      </c>
      <c r="AU192" s="127" t="s">
        <v>81</v>
      </c>
      <c r="AY192" s="120" t="s">
        <v>147</v>
      </c>
      <c r="BK192" s="128">
        <f>SUM(BK193:BK215)</f>
        <v>0</v>
      </c>
    </row>
    <row r="193" spans="2:65" s="1" customFormat="1" ht="21.75" customHeight="1">
      <c r="B193" s="31"/>
      <c r="C193" s="131" t="s">
        <v>299</v>
      </c>
      <c r="D193" s="131" t="s">
        <v>149</v>
      </c>
      <c r="E193" s="132" t="s">
        <v>589</v>
      </c>
      <c r="F193" s="133" t="s">
        <v>590</v>
      </c>
      <c r="G193" s="134" t="s">
        <v>212</v>
      </c>
      <c r="H193" s="135">
        <v>11.272</v>
      </c>
      <c r="I193" s="136"/>
      <c r="J193" s="137">
        <f>ROUND(I193*H193,2)</f>
        <v>0</v>
      </c>
      <c r="K193" s="133" t="s">
        <v>153</v>
      </c>
      <c r="L193" s="31"/>
      <c r="M193" s="138" t="s">
        <v>1</v>
      </c>
      <c r="N193" s="139" t="s">
        <v>38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154</v>
      </c>
      <c r="AT193" s="142" t="s">
        <v>149</v>
      </c>
      <c r="AU193" s="142" t="s">
        <v>83</v>
      </c>
      <c r="AY193" s="16" t="s">
        <v>147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81</v>
      </c>
      <c r="BK193" s="143">
        <f>ROUND(I193*H193,2)</f>
        <v>0</v>
      </c>
      <c r="BL193" s="16" t="s">
        <v>154</v>
      </c>
      <c r="BM193" s="142" t="s">
        <v>1302</v>
      </c>
    </row>
    <row r="194" spans="2:65" s="12" customFormat="1" ht="11.25">
      <c r="B194" s="144"/>
      <c r="D194" s="145" t="s">
        <v>156</v>
      </c>
      <c r="E194" s="146" t="s">
        <v>1</v>
      </c>
      <c r="F194" s="147" t="s">
        <v>1303</v>
      </c>
      <c r="H194" s="148">
        <v>11.272</v>
      </c>
      <c r="I194" s="149"/>
      <c r="L194" s="144"/>
      <c r="M194" s="150"/>
      <c r="T194" s="151"/>
      <c r="AT194" s="146" t="s">
        <v>156</v>
      </c>
      <c r="AU194" s="146" t="s">
        <v>83</v>
      </c>
      <c r="AV194" s="12" t="s">
        <v>83</v>
      </c>
      <c r="AW194" s="12" t="s">
        <v>30</v>
      </c>
      <c r="AX194" s="12" t="s">
        <v>73</v>
      </c>
      <c r="AY194" s="146" t="s">
        <v>147</v>
      </c>
    </row>
    <row r="195" spans="2:65" s="13" customFormat="1" ht="11.25">
      <c r="B195" s="152"/>
      <c r="D195" s="145" t="s">
        <v>156</v>
      </c>
      <c r="E195" s="153" t="s">
        <v>1</v>
      </c>
      <c r="F195" s="154" t="s">
        <v>166</v>
      </c>
      <c r="H195" s="155">
        <v>11.272</v>
      </c>
      <c r="I195" s="156"/>
      <c r="L195" s="152"/>
      <c r="M195" s="157"/>
      <c r="T195" s="158"/>
      <c r="AT195" s="153" t="s">
        <v>156</v>
      </c>
      <c r="AU195" s="153" t="s">
        <v>83</v>
      </c>
      <c r="AV195" s="13" t="s">
        <v>154</v>
      </c>
      <c r="AW195" s="13" t="s">
        <v>30</v>
      </c>
      <c r="AX195" s="13" t="s">
        <v>81</v>
      </c>
      <c r="AY195" s="153" t="s">
        <v>147</v>
      </c>
    </row>
    <row r="196" spans="2:65" s="1" customFormat="1" ht="24.2" customHeight="1">
      <c r="B196" s="31"/>
      <c r="C196" s="131" t="s">
        <v>303</v>
      </c>
      <c r="D196" s="131" t="s">
        <v>149</v>
      </c>
      <c r="E196" s="132" t="s">
        <v>593</v>
      </c>
      <c r="F196" s="133" t="s">
        <v>594</v>
      </c>
      <c r="G196" s="134" t="s">
        <v>212</v>
      </c>
      <c r="H196" s="135">
        <v>123.992</v>
      </c>
      <c r="I196" s="136"/>
      <c r="J196" s="137">
        <f>ROUND(I196*H196,2)</f>
        <v>0</v>
      </c>
      <c r="K196" s="133" t="s">
        <v>153</v>
      </c>
      <c r="L196" s="31"/>
      <c r="M196" s="138" t="s">
        <v>1</v>
      </c>
      <c r="N196" s="139" t="s">
        <v>38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154</v>
      </c>
      <c r="AT196" s="142" t="s">
        <v>149</v>
      </c>
      <c r="AU196" s="142" t="s">
        <v>83</v>
      </c>
      <c r="AY196" s="16" t="s">
        <v>147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6" t="s">
        <v>81</v>
      </c>
      <c r="BK196" s="143">
        <f>ROUND(I196*H196,2)</f>
        <v>0</v>
      </c>
      <c r="BL196" s="16" t="s">
        <v>154</v>
      </c>
      <c r="BM196" s="142" t="s">
        <v>1304</v>
      </c>
    </row>
    <row r="197" spans="2:65" s="12" customFormat="1" ht="11.25">
      <c r="B197" s="144"/>
      <c r="D197" s="145" t="s">
        <v>156</v>
      </c>
      <c r="E197" s="146" t="s">
        <v>1</v>
      </c>
      <c r="F197" s="147" t="s">
        <v>1305</v>
      </c>
      <c r="H197" s="148">
        <v>123.992</v>
      </c>
      <c r="I197" s="149"/>
      <c r="L197" s="144"/>
      <c r="M197" s="150"/>
      <c r="T197" s="151"/>
      <c r="AT197" s="146" t="s">
        <v>156</v>
      </c>
      <c r="AU197" s="146" t="s">
        <v>83</v>
      </c>
      <c r="AV197" s="12" t="s">
        <v>83</v>
      </c>
      <c r="AW197" s="12" t="s">
        <v>30</v>
      </c>
      <c r="AX197" s="12" t="s">
        <v>73</v>
      </c>
      <c r="AY197" s="146" t="s">
        <v>147</v>
      </c>
    </row>
    <row r="198" spans="2:65" s="13" customFormat="1" ht="11.25">
      <c r="B198" s="152"/>
      <c r="D198" s="145" t="s">
        <v>156</v>
      </c>
      <c r="E198" s="153" t="s">
        <v>1</v>
      </c>
      <c r="F198" s="154" t="s">
        <v>166</v>
      </c>
      <c r="H198" s="155">
        <v>123.992</v>
      </c>
      <c r="I198" s="156"/>
      <c r="L198" s="152"/>
      <c r="M198" s="157"/>
      <c r="T198" s="158"/>
      <c r="AT198" s="153" t="s">
        <v>156</v>
      </c>
      <c r="AU198" s="153" t="s">
        <v>83</v>
      </c>
      <c r="AV198" s="13" t="s">
        <v>154</v>
      </c>
      <c r="AW198" s="13" t="s">
        <v>30</v>
      </c>
      <c r="AX198" s="13" t="s">
        <v>81</v>
      </c>
      <c r="AY198" s="153" t="s">
        <v>147</v>
      </c>
    </row>
    <row r="199" spans="2:65" s="1" customFormat="1" ht="21.75" customHeight="1">
      <c r="B199" s="31"/>
      <c r="C199" s="131" t="s">
        <v>308</v>
      </c>
      <c r="D199" s="131" t="s">
        <v>149</v>
      </c>
      <c r="E199" s="132" t="s">
        <v>512</v>
      </c>
      <c r="F199" s="133" t="s">
        <v>513</v>
      </c>
      <c r="G199" s="134" t="s">
        <v>212</v>
      </c>
      <c r="H199" s="135">
        <v>1.994</v>
      </c>
      <c r="I199" s="136"/>
      <c r="J199" s="137">
        <f>ROUND(I199*H199,2)</f>
        <v>0</v>
      </c>
      <c r="K199" s="133" t="s">
        <v>153</v>
      </c>
      <c r="L199" s="31"/>
      <c r="M199" s="138" t="s">
        <v>1</v>
      </c>
      <c r="N199" s="139" t="s">
        <v>38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154</v>
      </c>
      <c r="AT199" s="142" t="s">
        <v>149</v>
      </c>
      <c r="AU199" s="142" t="s">
        <v>83</v>
      </c>
      <c r="AY199" s="16" t="s">
        <v>147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81</v>
      </c>
      <c r="BK199" s="143">
        <f>ROUND(I199*H199,2)</f>
        <v>0</v>
      </c>
      <c r="BL199" s="16" t="s">
        <v>154</v>
      </c>
      <c r="BM199" s="142" t="s">
        <v>1306</v>
      </c>
    </row>
    <row r="200" spans="2:65" s="12" customFormat="1" ht="11.25">
      <c r="B200" s="144"/>
      <c r="D200" s="145" t="s">
        <v>156</v>
      </c>
      <c r="E200" s="146" t="s">
        <v>1</v>
      </c>
      <c r="F200" s="147" t="s">
        <v>1307</v>
      </c>
      <c r="H200" s="148">
        <v>1.994</v>
      </c>
      <c r="I200" s="149"/>
      <c r="L200" s="144"/>
      <c r="M200" s="150"/>
      <c r="T200" s="151"/>
      <c r="AT200" s="146" t="s">
        <v>156</v>
      </c>
      <c r="AU200" s="146" t="s">
        <v>83</v>
      </c>
      <c r="AV200" s="12" t="s">
        <v>83</v>
      </c>
      <c r="AW200" s="12" t="s">
        <v>30</v>
      </c>
      <c r="AX200" s="12" t="s">
        <v>73</v>
      </c>
      <c r="AY200" s="146" t="s">
        <v>147</v>
      </c>
    </row>
    <row r="201" spans="2:65" s="13" customFormat="1" ht="11.25">
      <c r="B201" s="152"/>
      <c r="D201" s="145" t="s">
        <v>156</v>
      </c>
      <c r="E201" s="153" t="s">
        <v>1</v>
      </c>
      <c r="F201" s="154" t="s">
        <v>166</v>
      </c>
      <c r="H201" s="155">
        <v>1.994</v>
      </c>
      <c r="I201" s="156"/>
      <c r="L201" s="152"/>
      <c r="M201" s="157"/>
      <c r="T201" s="158"/>
      <c r="AT201" s="153" t="s">
        <v>156</v>
      </c>
      <c r="AU201" s="153" t="s">
        <v>83</v>
      </c>
      <c r="AV201" s="13" t="s">
        <v>154</v>
      </c>
      <c r="AW201" s="13" t="s">
        <v>30</v>
      </c>
      <c r="AX201" s="13" t="s">
        <v>81</v>
      </c>
      <c r="AY201" s="153" t="s">
        <v>147</v>
      </c>
    </row>
    <row r="202" spans="2:65" s="1" customFormat="1" ht="24.2" customHeight="1">
      <c r="B202" s="31"/>
      <c r="C202" s="131" t="s">
        <v>312</v>
      </c>
      <c r="D202" s="131" t="s">
        <v>149</v>
      </c>
      <c r="E202" s="132" t="s">
        <v>517</v>
      </c>
      <c r="F202" s="133" t="s">
        <v>518</v>
      </c>
      <c r="G202" s="134" t="s">
        <v>212</v>
      </c>
      <c r="H202" s="135">
        <v>21.934000000000001</v>
      </c>
      <c r="I202" s="136"/>
      <c r="J202" s="137">
        <f>ROUND(I202*H202,2)</f>
        <v>0</v>
      </c>
      <c r="K202" s="133" t="s">
        <v>153</v>
      </c>
      <c r="L202" s="31"/>
      <c r="M202" s="138" t="s">
        <v>1</v>
      </c>
      <c r="N202" s="139" t="s">
        <v>38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154</v>
      </c>
      <c r="AT202" s="142" t="s">
        <v>149</v>
      </c>
      <c r="AU202" s="142" t="s">
        <v>83</v>
      </c>
      <c r="AY202" s="16" t="s">
        <v>147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6" t="s">
        <v>81</v>
      </c>
      <c r="BK202" s="143">
        <f>ROUND(I202*H202,2)</f>
        <v>0</v>
      </c>
      <c r="BL202" s="16" t="s">
        <v>154</v>
      </c>
      <c r="BM202" s="142" t="s">
        <v>1308</v>
      </c>
    </row>
    <row r="203" spans="2:65" s="12" customFormat="1" ht="11.25">
      <c r="B203" s="144"/>
      <c r="D203" s="145" t="s">
        <v>156</v>
      </c>
      <c r="E203" s="146" t="s">
        <v>1</v>
      </c>
      <c r="F203" s="147" t="s">
        <v>1309</v>
      </c>
      <c r="H203" s="148">
        <v>21.934000000000001</v>
      </c>
      <c r="I203" s="149"/>
      <c r="L203" s="144"/>
      <c r="M203" s="150"/>
      <c r="T203" s="151"/>
      <c r="AT203" s="146" t="s">
        <v>156</v>
      </c>
      <c r="AU203" s="146" t="s">
        <v>83</v>
      </c>
      <c r="AV203" s="12" t="s">
        <v>83</v>
      </c>
      <c r="AW203" s="12" t="s">
        <v>30</v>
      </c>
      <c r="AX203" s="12" t="s">
        <v>73</v>
      </c>
      <c r="AY203" s="146" t="s">
        <v>147</v>
      </c>
    </row>
    <row r="204" spans="2:65" s="13" customFormat="1" ht="11.25">
      <c r="B204" s="152"/>
      <c r="D204" s="145" t="s">
        <v>156</v>
      </c>
      <c r="E204" s="153" t="s">
        <v>1</v>
      </c>
      <c r="F204" s="154" t="s">
        <v>166</v>
      </c>
      <c r="H204" s="155">
        <v>21.934000000000001</v>
      </c>
      <c r="I204" s="156"/>
      <c r="L204" s="152"/>
      <c r="M204" s="157"/>
      <c r="T204" s="158"/>
      <c r="AT204" s="153" t="s">
        <v>156</v>
      </c>
      <c r="AU204" s="153" t="s">
        <v>83</v>
      </c>
      <c r="AV204" s="13" t="s">
        <v>154</v>
      </c>
      <c r="AW204" s="13" t="s">
        <v>30</v>
      </c>
      <c r="AX204" s="13" t="s">
        <v>81</v>
      </c>
      <c r="AY204" s="153" t="s">
        <v>147</v>
      </c>
    </row>
    <row r="205" spans="2:65" s="1" customFormat="1" ht="24.2" customHeight="1">
      <c r="B205" s="31"/>
      <c r="C205" s="131" t="s">
        <v>317</v>
      </c>
      <c r="D205" s="131" t="s">
        <v>149</v>
      </c>
      <c r="E205" s="132" t="s">
        <v>801</v>
      </c>
      <c r="F205" s="133" t="s">
        <v>802</v>
      </c>
      <c r="G205" s="134" t="s">
        <v>187</v>
      </c>
      <c r="H205" s="135">
        <v>18.350000000000001</v>
      </c>
      <c r="I205" s="136"/>
      <c r="J205" s="137">
        <f>ROUND(I205*H205,2)</f>
        <v>0</v>
      </c>
      <c r="K205" s="133" t="s">
        <v>1</v>
      </c>
      <c r="L205" s="31"/>
      <c r="M205" s="138" t="s">
        <v>1</v>
      </c>
      <c r="N205" s="139" t="s">
        <v>38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154</v>
      </c>
      <c r="AT205" s="142" t="s">
        <v>149</v>
      </c>
      <c r="AU205" s="142" t="s">
        <v>83</v>
      </c>
      <c r="AY205" s="16" t="s">
        <v>147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81</v>
      </c>
      <c r="BK205" s="143">
        <f>ROUND(I205*H205,2)</f>
        <v>0</v>
      </c>
      <c r="BL205" s="16" t="s">
        <v>154</v>
      </c>
      <c r="BM205" s="142" t="s">
        <v>1310</v>
      </c>
    </row>
    <row r="206" spans="2:65" s="1" customFormat="1" ht="24.2" customHeight="1">
      <c r="B206" s="31"/>
      <c r="C206" s="131" t="s">
        <v>322</v>
      </c>
      <c r="D206" s="131" t="s">
        <v>149</v>
      </c>
      <c r="E206" s="132" t="s">
        <v>804</v>
      </c>
      <c r="F206" s="133" t="s">
        <v>805</v>
      </c>
      <c r="G206" s="134" t="s">
        <v>212</v>
      </c>
      <c r="H206" s="135">
        <v>1.994</v>
      </c>
      <c r="I206" s="136"/>
      <c r="J206" s="137">
        <f>ROUND(I206*H206,2)</f>
        <v>0</v>
      </c>
      <c r="K206" s="133" t="s">
        <v>153</v>
      </c>
      <c r="L206" s="31"/>
      <c r="M206" s="138" t="s">
        <v>1</v>
      </c>
      <c r="N206" s="139" t="s">
        <v>38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154</v>
      </c>
      <c r="AT206" s="142" t="s">
        <v>149</v>
      </c>
      <c r="AU206" s="142" t="s">
        <v>83</v>
      </c>
      <c r="AY206" s="16" t="s">
        <v>147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6" t="s">
        <v>81</v>
      </c>
      <c r="BK206" s="143">
        <f>ROUND(I206*H206,2)</f>
        <v>0</v>
      </c>
      <c r="BL206" s="16" t="s">
        <v>154</v>
      </c>
      <c r="BM206" s="142" t="s">
        <v>1311</v>
      </c>
    </row>
    <row r="207" spans="2:65" s="1" customFormat="1" ht="37.9" customHeight="1">
      <c r="B207" s="31"/>
      <c r="C207" s="131" t="s">
        <v>327</v>
      </c>
      <c r="D207" s="131" t="s">
        <v>149</v>
      </c>
      <c r="E207" s="132" t="s">
        <v>807</v>
      </c>
      <c r="F207" s="133" t="s">
        <v>808</v>
      </c>
      <c r="G207" s="134" t="s">
        <v>212</v>
      </c>
      <c r="H207" s="135">
        <v>1.994</v>
      </c>
      <c r="I207" s="136"/>
      <c r="J207" s="137">
        <f>ROUND(I207*H207,2)</f>
        <v>0</v>
      </c>
      <c r="K207" s="133" t="s">
        <v>153</v>
      </c>
      <c r="L207" s="31"/>
      <c r="M207" s="138" t="s">
        <v>1</v>
      </c>
      <c r="N207" s="139" t="s">
        <v>38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154</v>
      </c>
      <c r="AT207" s="142" t="s">
        <v>149</v>
      </c>
      <c r="AU207" s="142" t="s">
        <v>83</v>
      </c>
      <c r="AY207" s="16" t="s">
        <v>147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6" t="s">
        <v>81</v>
      </c>
      <c r="BK207" s="143">
        <f>ROUND(I207*H207,2)</f>
        <v>0</v>
      </c>
      <c r="BL207" s="16" t="s">
        <v>154</v>
      </c>
      <c r="BM207" s="142" t="s">
        <v>1312</v>
      </c>
    </row>
    <row r="208" spans="2:65" s="12" customFormat="1" ht="11.25">
      <c r="B208" s="144"/>
      <c r="D208" s="145" t="s">
        <v>156</v>
      </c>
      <c r="E208" s="146" t="s">
        <v>1</v>
      </c>
      <c r="F208" s="147" t="s">
        <v>1313</v>
      </c>
      <c r="H208" s="148">
        <v>1.994</v>
      </c>
      <c r="I208" s="149"/>
      <c r="L208" s="144"/>
      <c r="M208" s="150"/>
      <c r="T208" s="151"/>
      <c r="AT208" s="146" t="s">
        <v>156</v>
      </c>
      <c r="AU208" s="146" t="s">
        <v>83</v>
      </c>
      <c r="AV208" s="12" t="s">
        <v>83</v>
      </c>
      <c r="AW208" s="12" t="s">
        <v>30</v>
      </c>
      <c r="AX208" s="12" t="s">
        <v>73</v>
      </c>
      <c r="AY208" s="146" t="s">
        <v>147</v>
      </c>
    </row>
    <row r="209" spans="2:65" s="13" customFormat="1" ht="11.25">
      <c r="B209" s="152"/>
      <c r="D209" s="145" t="s">
        <v>156</v>
      </c>
      <c r="E209" s="153" t="s">
        <v>1</v>
      </c>
      <c r="F209" s="154" t="s">
        <v>166</v>
      </c>
      <c r="H209" s="155">
        <v>1.994</v>
      </c>
      <c r="I209" s="156"/>
      <c r="L209" s="152"/>
      <c r="M209" s="157"/>
      <c r="T209" s="158"/>
      <c r="AT209" s="153" t="s">
        <v>156</v>
      </c>
      <c r="AU209" s="153" t="s">
        <v>83</v>
      </c>
      <c r="AV209" s="13" t="s">
        <v>154</v>
      </c>
      <c r="AW209" s="13" t="s">
        <v>30</v>
      </c>
      <c r="AX209" s="13" t="s">
        <v>81</v>
      </c>
      <c r="AY209" s="153" t="s">
        <v>147</v>
      </c>
    </row>
    <row r="210" spans="2:65" s="1" customFormat="1" ht="44.25" customHeight="1">
      <c r="B210" s="31"/>
      <c r="C210" s="131" t="s">
        <v>331</v>
      </c>
      <c r="D210" s="131" t="s">
        <v>149</v>
      </c>
      <c r="E210" s="132" t="s">
        <v>597</v>
      </c>
      <c r="F210" s="133" t="s">
        <v>598</v>
      </c>
      <c r="G210" s="134" t="s">
        <v>212</v>
      </c>
      <c r="H210" s="135">
        <v>11.272</v>
      </c>
      <c r="I210" s="136"/>
      <c r="J210" s="137">
        <f>ROUND(I210*H210,2)</f>
        <v>0</v>
      </c>
      <c r="K210" s="133" t="s">
        <v>153</v>
      </c>
      <c r="L210" s="31"/>
      <c r="M210" s="138" t="s">
        <v>1</v>
      </c>
      <c r="N210" s="139" t="s">
        <v>38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154</v>
      </c>
      <c r="AT210" s="142" t="s">
        <v>149</v>
      </c>
      <c r="AU210" s="142" t="s">
        <v>83</v>
      </c>
      <c r="AY210" s="16" t="s">
        <v>147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81</v>
      </c>
      <c r="BK210" s="143">
        <f>ROUND(I210*H210,2)</f>
        <v>0</v>
      </c>
      <c r="BL210" s="16" t="s">
        <v>154</v>
      </c>
      <c r="BM210" s="142" t="s">
        <v>1314</v>
      </c>
    </row>
    <row r="211" spans="2:65" s="12" customFormat="1" ht="11.25">
      <c r="B211" s="144"/>
      <c r="D211" s="145" t="s">
        <v>156</v>
      </c>
      <c r="E211" s="146" t="s">
        <v>1</v>
      </c>
      <c r="F211" s="147" t="s">
        <v>1315</v>
      </c>
      <c r="H211" s="148">
        <v>11.272</v>
      </c>
      <c r="I211" s="149"/>
      <c r="L211" s="144"/>
      <c r="M211" s="150"/>
      <c r="T211" s="151"/>
      <c r="AT211" s="146" t="s">
        <v>156</v>
      </c>
      <c r="AU211" s="146" t="s">
        <v>83</v>
      </c>
      <c r="AV211" s="12" t="s">
        <v>83</v>
      </c>
      <c r="AW211" s="12" t="s">
        <v>30</v>
      </c>
      <c r="AX211" s="12" t="s">
        <v>73</v>
      </c>
      <c r="AY211" s="146" t="s">
        <v>147</v>
      </c>
    </row>
    <row r="212" spans="2:65" s="13" customFormat="1" ht="11.25">
      <c r="B212" s="152"/>
      <c r="D212" s="145" t="s">
        <v>156</v>
      </c>
      <c r="E212" s="153" t="s">
        <v>1</v>
      </c>
      <c r="F212" s="154" t="s">
        <v>166</v>
      </c>
      <c r="H212" s="155">
        <v>11.272</v>
      </c>
      <c r="I212" s="156"/>
      <c r="L212" s="152"/>
      <c r="M212" s="157"/>
      <c r="T212" s="158"/>
      <c r="AT212" s="153" t="s">
        <v>156</v>
      </c>
      <c r="AU212" s="153" t="s">
        <v>83</v>
      </c>
      <c r="AV212" s="13" t="s">
        <v>154</v>
      </c>
      <c r="AW212" s="13" t="s">
        <v>30</v>
      </c>
      <c r="AX212" s="13" t="s">
        <v>81</v>
      </c>
      <c r="AY212" s="153" t="s">
        <v>147</v>
      </c>
    </row>
    <row r="213" spans="2:65" s="1" customFormat="1" ht="21.75" customHeight="1">
      <c r="B213" s="31"/>
      <c r="C213" s="131" t="s">
        <v>336</v>
      </c>
      <c r="D213" s="131" t="s">
        <v>149</v>
      </c>
      <c r="E213" s="132" t="s">
        <v>601</v>
      </c>
      <c r="F213" s="133" t="s">
        <v>602</v>
      </c>
      <c r="G213" s="134" t="s">
        <v>212</v>
      </c>
      <c r="H213" s="135">
        <v>2.641</v>
      </c>
      <c r="I213" s="136"/>
      <c r="J213" s="137">
        <f>ROUND(I213*H213,2)</f>
        <v>0</v>
      </c>
      <c r="K213" s="133" t="s">
        <v>1</v>
      </c>
      <c r="L213" s="31"/>
      <c r="M213" s="138" t="s">
        <v>1</v>
      </c>
      <c r="N213" s="139" t="s">
        <v>38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154</v>
      </c>
      <c r="AT213" s="142" t="s">
        <v>149</v>
      </c>
      <c r="AU213" s="142" t="s">
        <v>83</v>
      </c>
      <c r="AY213" s="16" t="s">
        <v>147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6" t="s">
        <v>81</v>
      </c>
      <c r="BK213" s="143">
        <f>ROUND(I213*H213,2)</f>
        <v>0</v>
      </c>
      <c r="BL213" s="16" t="s">
        <v>154</v>
      </c>
      <c r="BM213" s="142" t="s">
        <v>1316</v>
      </c>
    </row>
    <row r="214" spans="2:65" s="12" customFormat="1" ht="11.25">
      <c r="B214" s="144"/>
      <c r="D214" s="145" t="s">
        <v>156</v>
      </c>
      <c r="E214" s="146" t="s">
        <v>1</v>
      </c>
      <c r="F214" s="147" t="s">
        <v>1317</v>
      </c>
      <c r="H214" s="148">
        <v>2.641</v>
      </c>
      <c r="I214" s="149"/>
      <c r="L214" s="144"/>
      <c r="M214" s="150"/>
      <c r="T214" s="151"/>
      <c r="AT214" s="146" t="s">
        <v>156</v>
      </c>
      <c r="AU214" s="146" t="s">
        <v>83</v>
      </c>
      <c r="AV214" s="12" t="s">
        <v>83</v>
      </c>
      <c r="AW214" s="12" t="s">
        <v>30</v>
      </c>
      <c r="AX214" s="12" t="s">
        <v>73</v>
      </c>
      <c r="AY214" s="146" t="s">
        <v>147</v>
      </c>
    </row>
    <row r="215" spans="2:65" s="13" customFormat="1" ht="11.25">
      <c r="B215" s="152"/>
      <c r="D215" s="145" t="s">
        <v>156</v>
      </c>
      <c r="E215" s="153" t="s">
        <v>1</v>
      </c>
      <c r="F215" s="154" t="s">
        <v>166</v>
      </c>
      <c r="H215" s="155">
        <v>2.641</v>
      </c>
      <c r="I215" s="156"/>
      <c r="L215" s="152"/>
      <c r="M215" s="157"/>
      <c r="T215" s="158"/>
      <c r="AT215" s="153" t="s">
        <v>156</v>
      </c>
      <c r="AU215" s="153" t="s">
        <v>83</v>
      </c>
      <c r="AV215" s="13" t="s">
        <v>154</v>
      </c>
      <c r="AW215" s="13" t="s">
        <v>30</v>
      </c>
      <c r="AX215" s="13" t="s">
        <v>81</v>
      </c>
      <c r="AY215" s="153" t="s">
        <v>147</v>
      </c>
    </row>
    <row r="216" spans="2:65" s="11" customFormat="1" ht="22.9" customHeight="1">
      <c r="B216" s="119"/>
      <c r="D216" s="120" t="s">
        <v>72</v>
      </c>
      <c r="E216" s="129" t="s">
        <v>525</v>
      </c>
      <c r="F216" s="129" t="s">
        <v>526</v>
      </c>
      <c r="I216" s="122"/>
      <c r="J216" s="130">
        <f>BK216</f>
        <v>0</v>
      </c>
      <c r="L216" s="119"/>
      <c r="M216" s="124"/>
      <c r="P216" s="125">
        <f>P217</f>
        <v>0</v>
      </c>
      <c r="R216" s="125">
        <f>R217</f>
        <v>0</v>
      </c>
      <c r="T216" s="126">
        <f>T217</f>
        <v>0</v>
      </c>
      <c r="AR216" s="120" t="s">
        <v>81</v>
      </c>
      <c r="AT216" s="127" t="s">
        <v>72</v>
      </c>
      <c r="AU216" s="127" t="s">
        <v>81</v>
      </c>
      <c r="AY216" s="120" t="s">
        <v>147</v>
      </c>
      <c r="BK216" s="128">
        <f>BK217</f>
        <v>0</v>
      </c>
    </row>
    <row r="217" spans="2:65" s="1" customFormat="1" ht="33" customHeight="1">
      <c r="B217" s="31"/>
      <c r="C217" s="131" t="s">
        <v>340</v>
      </c>
      <c r="D217" s="131" t="s">
        <v>149</v>
      </c>
      <c r="E217" s="132" t="s">
        <v>605</v>
      </c>
      <c r="F217" s="133" t="s">
        <v>606</v>
      </c>
      <c r="G217" s="134" t="s">
        <v>212</v>
      </c>
      <c r="H217" s="135">
        <v>9.4979999999999993</v>
      </c>
      <c r="I217" s="136"/>
      <c r="J217" s="137">
        <f>ROUND(I217*H217,2)</f>
        <v>0</v>
      </c>
      <c r="K217" s="133" t="s">
        <v>153</v>
      </c>
      <c r="L217" s="31"/>
      <c r="M217" s="175" t="s">
        <v>1</v>
      </c>
      <c r="N217" s="176" t="s">
        <v>38</v>
      </c>
      <c r="O217" s="177"/>
      <c r="P217" s="178">
        <f>O217*H217</f>
        <v>0</v>
      </c>
      <c r="Q217" s="178">
        <v>0</v>
      </c>
      <c r="R217" s="178">
        <f>Q217*H217</f>
        <v>0</v>
      </c>
      <c r="S217" s="178">
        <v>0</v>
      </c>
      <c r="T217" s="179">
        <f>S217*H217</f>
        <v>0</v>
      </c>
      <c r="AR217" s="142" t="s">
        <v>154</v>
      </c>
      <c r="AT217" s="142" t="s">
        <v>149</v>
      </c>
      <c r="AU217" s="142" t="s">
        <v>83</v>
      </c>
      <c r="AY217" s="16" t="s">
        <v>147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6" t="s">
        <v>81</v>
      </c>
      <c r="BK217" s="143">
        <f>ROUND(I217*H217,2)</f>
        <v>0</v>
      </c>
      <c r="BL217" s="16" t="s">
        <v>154</v>
      </c>
      <c r="BM217" s="142" t="s">
        <v>1318</v>
      </c>
    </row>
    <row r="218" spans="2:65" s="1" customFormat="1" ht="6.95" customHeight="1">
      <c r="B218" s="43"/>
      <c r="C218" s="44"/>
      <c r="D218" s="44"/>
      <c r="E218" s="44"/>
      <c r="F218" s="44"/>
      <c r="G218" s="44"/>
      <c r="H218" s="44"/>
      <c r="I218" s="44"/>
      <c r="J218" s="44"/>
      <c r="K218" s="44"/>
      <c r="L218" s="31"/>
    </row>
  </sheetData>
  <sheetProtection algorithmName="SHA-512" hashValue="ZRsVN87YXr5588lkUBAcnotPbUFyM1C6aD8voR8uK0dEvjWtkg+4CVqUL1TYgeE0bK1Yy0Cdu42ItNFeEA0Bkg==" saltValue="H8yhIgtoiCrjSlxx2+uVx8rpo8uv5tvlcxlw+v6hLi3JCPlGrlO0yAMJkOS4cKyej4JXcLUtYCBbnI/+o4yEag==" spinCount="100000" sheet="1" objects="1" scenarios="1" formatColumns="0" formatRows="0" autoFilter="0"/>
  <autoFilter ref="C121:K217" xr:uid="{00000000-0009-0000-0000-000008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SO 01.1 - Vodovod</vt:lpstr>
      <vt:lpstr>SO 01.2 - Oprava MK po př...</vt:lpstr>
      <vt:lpstr>SO 02.1 - Vodovodní přípojky</vt:lpstr>
      <vt:lpstr>SO 02.2 - Oprava MK po př...</vt:lpstr>
      <vt:lpstr>SO 03.1 - Kanalizace</vt:lpstr>
      <vt:lpstr>SO 03.2 - Oprava MK po př...</vt:lpstr>
      <vt:lpstr>SO 04.1 - Kanalizační pří...</vt:lpstr>
      <vt:lpstr>SO 04.2 - Oprava MK po př...</vt:lpstr>
      <vt:lpstr>VRN - Vedlejší rozpočtové...</vt:lpstr>
      <vt:lpstr>SO 101 - Místní komunikace</vt:lpstr>
      <vt:lpstr>SO 310 - Uliční vpusti a ...</vt:lpstr>
      <vt:lpstr>DZP - Dočasné zapravení p...</vt:lpstr>
      <vt:lpstr>'DZP - Dočasné zapravení p...'!Názvy_tisku</vt:lpstr>
      <vt:lpstr>'Rekapitulace stavby'!Názvy_tisku</vt:lpstr>
      <vt:lpstr>'SO 01.1 - Vodovod'!Názvy_tisku</vt:lpstr>
      <vt:lpstr>'SO 01.2 - Oprava MK po př...'!Názvy_tisku</vt:lpstr>
      <vt:lpstr>'SO 02.1 - Vodovodní přípojky'!Názvy_tisku</vt:lpstr>
      <vt:lpstr>'SO 02.2 - Oprava MK po př...'!Názvy_tisku</vt:lpstr>
      <vt:lpstr>'SO 03.1 - Kanalizace'!Názvy_tisku</vt:lpstr>
      <vt:lpstr>'SO 03.2 - Oprava MK po př...'!Názvy_tisku</vt:lpstr>
      <vt:lpstr>'SO 04.1 - Kanalizační pří...'!Názvy_tisku</vt:lpstr>
      <vt:lpstr>'SO 04.2 - Oprava MK po př...'!Názvy_tisku</vt:lpstr>
      <vt:lpstr>'SO 101 - Místní komunikace'!Názvy_tisku</vt:lpstr>
      <vt:lpstr>'SO 310 - Uliční vpusti a ...'!Názvy_tisku</vt:lpstr>
      <vt:lpstr>'VRN - Vedlejší rozpočtové...'!Názvy_tisku</vt:lpstr>
      <vt:lpstr>'DZP - Dočasné zapravení p...'!Oblast_tisku</vt:lpstr>
      <vt:lpstr>'Rekapitulace stavby'!Oblast_tisku</vt:lpstr>
      <vt:lpstr>'SO 01.1 - Vodovod'!Oblast_tisku</vt:lpstr>
      <vt:lpstr>'SO 01.2 - Oprava MK po př...'!Oblast_tisku</vt:lpstr>
      <vt:lpstr>'SO 02.1 - Vodovodní přípojky'!Oblast_tisku</vt:lpstr>
      <vt:lpstr>'SO 02.2 - Oprava MK po př...'!Oblast_tisku</vt:lpstr>
      <vt:lpstr>'SO 03.1 - Kanalizace'!Oblast_tisku</vt:lpstr>
      <vt:lpstr>'SO 03.2 - Oprava MK po př...'!Oblast_tisku</vt:lpstr>
      <vt:lpstr>'SO 04.1 - Kanalizační pří...'!Oblast_tisku</vt:lpstr>
      <vt:lpstr>'SO 04.2 - Oprava MK po př...'!Oblast_tisku</vt:lpstr>
      <vt:lpstr>'SO 101 - Místní komunikace'!Oblast_tisku</vt:lpstr>
      <vt:lpstr>'SO 310 - Uliční vpusti a 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2025-08-19T05:10:48Z</dcterms:created>
  <dcterms:modified xsi:type="dcterms:W3CDTF">2025-08-19T05:21:56Z</dcterms:modified>
</cp:coreProperties>
</file>