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list'!$F$5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'Položky'!$A$1:$G$107</definedName>
    <definedName name="_xlnm.Print_Area" localSheetId="1">'Rekapitulace'!$A$1:$I$30</definedName>
    <definedName name="PocetMJ">'Krycí list'!$G$8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<sst xmlns="http://schemas.openxmlformats.org/spreadsheetml/2006/main" count="350" uniqueCount="237">
  <si>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</si>
  <si>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</si>
  <si>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</si>
  <si>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</si>
  <si>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</si>
  <si>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</si>
  <si>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</si>
  <si>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</si>
  <si>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</si>
  <si>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</si>
  <si>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</si>
  <si>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</si>
  <si>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</si>
  <si>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</si>
  <si>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</si>
  <si>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</si>
  <si>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</si>
  <si>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</si>
  <si>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</si>
  <si>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</si>
  <si>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</si>
  <si>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</si>
  <si>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</si>
  <si>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</si>
  <si>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</si>
  <si>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</si>
  <si>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</si>
  <si>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</si>
  <si>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</si>
  <si>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</si>
  <si>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</si>
  <si>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</si>
  <si>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</si>
  <si>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</si>
  <si>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</si>
  <si>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</si>
  <si>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</si>
  <si>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</si>
  <si>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</si>
  <si>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</si>
  <si>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</si>
  <si>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</si>
  <si>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</si>
  <si>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</si>
  <si>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</si>
  <si>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</si>
  <si>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</si>
  <si>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</si>
  <si>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</si>
  <si>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</si>
  <si>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</si>
  <si>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</si>
  <si>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</si>
  <si>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</si>
  <si>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</si>
  <si>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</si>
  <si>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</si>
  <si>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</si>
  <si>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</si>
  <si>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</si>
  <si>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</si>
  <si>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</si>
  <si>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</si>
  <si>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</si>
  <si>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</si>
  <si>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</si>
  <si>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</si>
  <si>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</si>
  <si>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</si>
  <si>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</si>
  <si>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</si>
  <si>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</si>
  <si>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10001632</t>
  </si>
  <si>
    <t>ÚPRAVA POZEMKU P.Č. 2694/2-ETAPA II</t>
  </si>
  <si>
    <t>S01</t>
  </si>
  <si>
    <t>ÚPRAVA POZEMKU P.Č.2694/2, II ETAPA</t>
  </si>
  <si>
    <t>ÚPRAVA POZEMKU II. ETAPA UL. KE KÁČATŮM</t>
  </si>
  <si>
    <t>000</t>
  </si>
  <si>
    <t>Soupis vedlejších a ostatních nákladů</t>
  </si>
  <si>
    <t>00-01</t>
  </si>
  <si>
    <t>Vybudování, provoz, likvidace zařízení staveniště sklad, plocha ZS</t>
  </si>
  <si>
    <t>soubor</t>
  </si>
  <si>
    <t>00-02</t>
  </si>
  <si>
    <t>Kompletační činnost</t>
  </si>
  <si>
    <t>00-03</t>
  </si>
  <si>
    <t>Výstražné tabulky, oplocení, příjezd</t>
  </si>
  <si>
    <t>00-04</t>
  </si>
  <si>
    <t>PD skutečného provedení stavby</t>
  </si>
  <si>
    <t>00-05</t>
  </si>
  <si>
    <t>Vypracování podkladů k předání stavby, podklady pro kolaudační řízení</t>
  </si>
  <si>
    <t>121101102R00</t>
  </si>
  <si>
    <t>Sejmutí ornice s přemístěním přes 50 do 100 m</t>
  </si>
  <si>
    <t>m3</t>
  </si>
  <si>
    <t>molo.:18*2*0,15</t>
  </si>
  <si>
    <t>zpev. plocha.:36*0,15</t>
  </si>
  <si>
    <t>schodiště.:1,5*1,5*0,15</t>
  </si>
  <si>
    <t>štěrkový trávník.:50*0,15</t>
  </si>
  <si>
    <t>122201101R00</t>
  </si>
  <si>
    <t>Odkopávky nezapažené v hor. 3 do 100 m3</t>
  </si>
  <si>
    <t>štěrkový trávník.:50*0,1</t>
  </si>
  <si>
    <t>zpev. plocha.:36*0,2</t>
  </si>
  <si>
    <t>122201109R00</t>
  </si>
  <si>
    <t>Příplatek za lepivost - odkopávky v hor. 3</t>
  </si>
  <si>
    <t>12,2*0,5</t>
  </si>
  <si>
    <t>139601102R00</t>
  </si>
  <si>
    <t>Ruční výkop jam, rýh a šachet v hornině tř. 3</t>
  </si>
  <si>
    <t>patky molo.:22*0,4*0,4*0,8</t>
  </si>
  <si>
    <t>schod.:2*0,4*0,4*0,8</t>
  </si>
  <si>
    <t>schod. základ.:1,5*0,4*0,8</t>
  </si>
  <si>
    <t>šachta.:0,6*0,7*0,85</t>
  </si>
  <si>
    <t>162701105R00</t>
  </si>
  <si>
    <t>Vodorovné přemístění výkopku z hor.1-4 do 10000 m</t>
  </si>
  <si>
    <t>12,2+3,91</t>
  </si>
  <si>
    <t>162701109R00</t>
  </si>
  <si>
    <t>Příplatek k vod. přemístění hor.1-4 za další 1 km</t>
  </si>
  <si>
    <t>16,11*5</t>
  </si>
  <si>
    <t>171201101R00</t>
  </si>
  <si>
    <t>Uložení sypaniny do násypů nezhutněných na skládku</t>
  </si>
  <si>
    <t>180402111R00</t>
  </si>
  <si>
    <t>Založení trávníku parkového výsevem v rovině</t>
  </si>
  <si>
    <t>m2</t>
  </si>
  <si>
    <t>50+40+30</t>
  </si>
  <si>
    <t>180405111R00</t>
  </si>
  <si>
    <t>Založení trávníků ve veget. prefa.výsevem v rovině kamená dlažba spáry</t>
  </si>
  <si>
    <t>181101111R00</t>
  </si>
  <si>
    <t>Úprava pláně v zářezech se zhutněním - ručně</t>
  </si>
  <si>
    <t>18*2+36+1,5*1,5+50+36</t>
  </si>
  <si>
    <t>182001111R00</t>
  </si>
  <si>
    <t>Plošná úprava terénu, nerovnosti do 10 cm v rovině nakypření komprim. ploch</t>
  </si>
  <si>
    <t>171201211 XX</t>
  </si>
  <si>
    <t>Skládkovné zemina</t>
  </si>
  <si>
    <t>t</t>
  </si>
  <si>
    <t>16,11*2</t>
  </si>
  <si>
    <t>00572410</t>
  </si>
  <si>
    <t>Směs travní parková II. mírná zátěž PROFI</t>
  </si>
  <si>
    <t>kg</t>
  </si>
  <si>
    <t>2</t>
  </si>
  <si>
    <t>Základy a zvláštní zakládání</t>
  </si>
  <si>
    <t>271531111R00</t>
  </si>
  <si>
    <t>Polštář základu z kameniva hr. drceného 16-63 mm</t>
  </si>
  <si>
    <t>patky molo.:22*0,4*0,4*0,2</t>
  </si>
  <si>
    <t>schod.:2*0,4*0,4*0,2</t>
  </si>
  <si>
    <t>zákl. schod.:1,5*0,4*0,2</t>
  </si>
  <si>
    <t>šachta.:0,6*0,7*0,2</t>
  </si>
  <si>
    <t>275313621R00</t>
  </si>
  <si>
    <t>Beton základových patek prostý C 20/25</t>
  </si>
  <si>
    <t>schod. pas.:1,5*0,4*0,6</t>
  </si>
  <si>
    <t>patky molo.:22*0,4*0,4*0,6</t>
  </si>
  <si>
    <t>schod. patky.:2*0,4*0,4*0,6</t>
  </si>
  <si>
    <t>275351215R00</t>
  </si>
  <si>
    <t>Bednění stěn základových patek - zřízení</t>
  </si>
  <si>
    <t>schod. pas.:(1,5+1,5+0,8)*0,3</t>
  </si>
  <si>
    <t>patky molo.:22*0,4*4*0,3</t>
  </si>
  <si>
    <t>schod.:2*0,4*4*0,3</t>
  </si>
  <si>
    <t>275351216R00</t>
  </si>
  <si>
    <t>Bednění stěn základových patek - odstranění</t>
  </si>
  <si>
    <t>279311921R00</t>
  </si>
  <si>
    <t>Beton základových zdí prostý C 20/25</t>
  </si>
  <si>
    <t>šachta.:(0,6+0,6+0,3+0,3)*0,15*0,5</t>
  </si>
  <si>
    <t>279351105R00</t>
  </si>
  <si>
    <t>Bednění stěn základových zdí, oboustranné-zřízení</t>
  </si>
  <si>
    <t>(0,3+0,3+0,4+0,4)*0,5</t>
  </si>
  <si>
    <t>279351106R00</t>
  </si>
  <si>
    <t>Bednění stěn základových zdí, oboustranné-odstran.</t>
  </si>
  <si>
    <t>279351131R00</t>
  </si>
  <si>
    <t>Bednění základových zdí zabudované</t>
  </si>
  <si>
    <t>(0,6+0,6+0,7+0,7)*0,5</t>
  </si>
  <si>
    <t>5</t>
  </si>
  <si>
    <t>Komunikace</t>
  </si>
  <si>
    <t>564851111RT3</t>
  </si>
  <si>
    <t>Podklad ze štěrkodrti po zhutnění tloušťky 15 cm štěrkodrť frakce 0-45 mm</t>
  </si>
  <si>
    <t>594111111RT2</t>
  </si>
  <si>
    <t>Dlažba z lomového kamene,lože z kam.těž.do 5 cm tloušťky 200 mm, tř. 1, včetně dodávky kamene</t>
  </si>
  <si>
    <t>5-01</t>
  </si>
  <si>
    <t>D+M štěrkový trávník tl. 20 cm, směs štěrk 8/16, zemina 2:1</t>
  </si>
  <si>
    <t>8</t>
  </si>
  <si>
    <t>Trubní vedení</t>
  </si>
  <si>
    <t>899102111RT2</t>
  </si>
  <si>
    <t>Osazení poklopu s rámem do 100 kg včetně dodávky poklopu lit. s rámem 600 x 700</t>
  </si>
  <si>
    <t>kus</t>
  </si>
  <si>
    <t>95</t>
  </si>
  <si>
    <t>Dokončovací konstrukce na pozemních stavbách</t>
  </si>
  <si>
    <t>952901411R00</t>
  </si>
  <si>
    <t>Vyčištění ostatních objektů</t>
  </si>
  <si>
    <t>95-01</t>
  </si>
  <si>
    <t>Výpomoci pro řemesla</t>
  </si>
  <si>
    <t>hod</t>
  </si>
  <si>
    <t>762</t>
  </si>
  <si>
    <t>Konstrukce tesařské</t>
  </si>
  <si>
    <t>762523108 XX</t>
  </si>
  <si>
    <t>Položení podlah hoblovaných na sraz z fošen tl. 35 mm, napuštění podlahy</t>
  </si>
  <si>
    <t>molo.:18*2</t>
  </si>
  <si>
    <t>schod.:1,5*1,5+0,3*1,5*4</t>
  </si>
  <si>
    <t>762595000R00</t>
  </si>
  <si>
    <t>Spojovací a ochranné prostředky k položení podlah nerez šrouby, podložky</t>
  </si>
  <si>
    <t>40,05*0,035</t>
  </si>
  <si>
    <t>762-01</t>
  </si>
  <si>
    <t>Dodávka terasové palubky 1400/35 mm, akátové dřevo</t>
  </si>
  <si>
    <t>40,05*0,035*1,1</t>
  </si>
  <si>
    <t>998762202R00</t>
  </si>
  <si>
    <t xml:space="preserve">Přesun hmot pro tesařské konstrukce, výšky do 12 m </t>
  </si>
  <si>
    <t>767</t>
  </si>
  <si>
    <t>Konstrukce zámečnické</t>
  </si>
  <si>
    <t>767990010RAA</t>
  </si>
  <si>
    <t>Atypické ocelové konstrukce do 5 kg/kus</t>
  </si>
  <si>
    <t>plech. na patky 25*25 cm.:22*0,25*0,25*35*1,1</t>
  </si>
  <si>
    <t>schod.:5*0,25*0,25*35*1,1</t>
  </si>
  <si>
    <t>767990010RAC</t>
  </si>
  <si>
    <t>Atypické ocelové konstrukce 10 - 50 kg/kus</t>
  </si>
  <si>
    <t>jakl 60/80/3.schod.:1,5*3*6,2*1,1+2,5*6,2*1,1</t>
  </si>
  <si>
    <t>1,3*3*6,2*1,1+0,3*4*3*6,2*1,1+1*2*6,2*1,1</t>
  </si>
  <si>
    <t>molo.:18*4*6,2*1,1+1,5*11*6,2*1,1</t>
  </si>
  <si>
    <t>767-01</t>
  </si>
  <si>
    <t>Žárové zinkování</t>
  </si>
  <si>
    <t>64,97+716,10</t>
  </si>
  <si>
    <t>767-02</t>
  </si>
  <si>
    <t>D+M chemické hmoždinky, uchycení plechů</t>
  </si>
  <si>
    <t>27*4</t>
  </si>
  <si>
    <t>767-03</t>
  </si>
  <si>
    <t>dílenské výkresy zámečnické kce</t>
  </si>
  <si>
    <t>kpl.</t>
  </si>
  <si>
    <t>998767201R00</t>
  </si>
  <si>
    <t xml:space="preserve">Přesun hmot pro zámečnické konstr., výšky do 6 m </t>
  </si>
  <si>
    <t>M21</t>
  </si>
  <si>
    <t>Elektromontáže</t>
  </si>
  <si>
    <t>M21-01</t>
  </si>
  <si>
    <t>Rozvody NN, zásuvka pro saunu, revize</t>
  </si>
  <si>
    <t>rozpoč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</si>
  <si>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</si>
  <si>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</si>
  <si>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</si>
  <si>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</si>
  <si>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</si>
  <si>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</si>
  <si>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</si>
  <si>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</si>
  <si>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
    Ceny RTS 2021/I, vlastní, ceny Elektroinstalace URS Praha 2021/I, dplněné podle potřeby
     o vlastní položky.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</si>
</sst>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167" fontId="7" fillId="2" borderId="38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0" fontId="0" fillId="0" borderId="45" xfId="19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/>
      <protection/>
    </xf>
    <xf numFmtId="0" fontId="3" fillId="0" borderId="49" xfId="19" applyFont="1" applyBorder="1">
      <alignment/>
      <protection/>
    </xf>
    <xf numFmtId="0" fontId="0" fillId="0" borderId="49" xfId="19" applyBorder="1">
      <alignment/>
      <protection/>
    </xf>
    <xf numFmtId="0" fontId="0" fillId="0" borderId="49" xfId="19" applyBorder="1" applyAlignment="1">
      <alignment horizontal="right"/>
      <protection/>
    </xf>
    <xf numFmtId="0" fontId="0" fillId="0" borderId="50" xfId="19" applyFont="1" applyBorder="1" applyAlignment="1">
      <alignment horizontal="left"/>
      <protection/>
    </xf>
    <xf numFmtId="0" fontId="0" fillId="0" borderId="49" xfId="19" applyFont="1" applyBorder="1" applyAlignment="1">
      <alignment horizontal="left"/>
      <protection/>
    </xf>
    <xf numFmtId="0" fontId="0" fillId="0" borderId="51" xfId="19" applyFont="1" applyBorder="1" applyAlignment="1">
      <alignment horizontal="lef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6" xfId="0" applyNumberFormat="1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3" fontId="1" fillId="2" borderId="52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0" fillId="4" borderId="55" xfId="0" applyFill="1" applyBorder="1" applyAlignment="1">
      <alignment/>
    </xf>
    <xf numFmtId="0" fontId="1" fillId="4" borderId="56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right"/>
    </xf>
    <xf numFmtId="0" fontId="1" fillId="4" borderId="33" xfId="0" applyFont="1" applyFill="1" applyBorder="1" applyAlignment="1">
      <alignment horizontal="center"/>
    </xf>
    <xf numFmtId="4" fontId="6" fillId="4" borderId="32" xfId="0" applyNumberFormat="1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7" xfId="0" applyFill="1" applyBorder="1" applyAlignment="1">
      <alignment/>
    </xf>
    <xf numFmtId="0" fontId="1" fillId="2" borderId="38" xfId="0" applyFont="1" applyFill="1" applyBorder="1" applyAlignment="1">
      <alignment/>
    </xf>
    <xf numFmtId="0" fontId="0" fillId="2" borderId="38" xfId="0" applyFill="1" applyBorder="1" applyAlignment="1">
      <alignment/>
    </xf>
    <xf numFmtId="4" fontId="0" fillId="2" borderId="58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4" fontId="0" fillId="2" borderId="38" xfId="0" applyNumberFormat="1" applyFill="1" applyBorder="1" applyAlignment="1">
      <alignment/>
    </xf>
    <xf numFmtId="3" fontId="1" fillId="2" borderId="38" xfId="0" applyNumberFormat="1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5" xfId="19" applyFont="1" applyBorder="1" applyAlignment="1">
      <alignment horizontal="right"/>
      <protection/>
    </xf>
    <xf numFmtId="0" fontId="0" fillId="0" borderId="44" xfId="19" applyBorder="1" applyAlignment="1">
      <alignment horizontal="left"/>
      <protection/>
    </xf>
    <xf numFmtId="0" fontId="0" fillId="0" borderId="46" xfId="19" applyBorder="1">
      <alignment/>
      <protection/>
    </xf>
    <xf numFmtId="49" fontId="0" fillId="0" borderId="47" xfId="19" applyNumberFormat="1" applyFont="1" applyBorder="1" applyAlignment="1">
      <alignment horizontal="center"/>
      <protection/>
    </xf>
    <xf numFmtId="0" fontId="0" fillId="0" borderId="50" xfId="19" applyBorder="1" applyAlignment="1">
      <alignment horizontal="center" shrinkToFit="1"/>
      <protection/>
    </xf>
    <xf numFmtId="0" fontId="0" fillId="0" borderId="49" xfId="19" applyBorder="1" applyAlignment="1">
      <alignment horizontal="center" shrinkToFit="1"/>
      <protection/>
    </xf>
    <xf numFmtId="0" fontId="0" fillId="0" borderId="51" xfId="19" applyBorder="1" applyAlignment="1">
      <alignment horizontal="center" shrinkToFit="1"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7" xfId="19" applyNumberFormat="1" applyFont="1" applyFill="1" applyBorder="1">
      <alignment/>
      <protection/>
    </xf>
    <xf numFmtId="0" fontId="9" fillId="3" borderId="18" xfId="19" applyFont="1" applyFill="1" applyBorder="1" applyAlignment="1">
      <alignment horizontal="center"/>
      <protection/>
    </xf>
    <xf numFmtId="0" fontId="9" fillId="3" borderId="18" xfId="19" applyNumberFormat="1" applyFont="1" applyFill="1" applyBorder="1" applyAlignment="1">
      <alignment horizontal="center"/>
      <protection/>
    </xf>
    <xf numFmtId="0" fontId="9" fillId="3" borderId="57" xfId="19" applyFont="1" applyFill="1" applyBorder="1" applyAlignment="1">
      <alignment horizontal="center"/>
      <protection/>
    </xf>
    <xf numFmtId="0" fontId="1" fillId="0" borderId="59" xfId="19" applyFont="1" applyBorder="1" applyAlignment="1">
      <alignment horizontal="center"/>
      <protection/>
    </xf>
    <xf numFmtId="49" fontId="1" fillId="0" borderId="59" xfId="19" applyNumberFormat="1" applyFont="1" applyBorder="1" applyAlignment="1">
      <alignment horizontal="left"/>
      <protection/>
    </xf>
    <xf numFmtId="0" fontId="1" fillId="0" borderId="59" xfId="19" applyFont="1" applyBorder="1">
      <alignment/>
      <protection/>
    </xf>
    <xf numFmtId="0" fontId="0" fillId="0" borderId="59" xfId="19" applyBorder="1" applyAlignment="1">
      <alignment horizontal="center"/>
      <protection/>
    </xf>
    <xf numFmtId="0" fontId="0" fillId="0" borderId="59" xfId="19" applyNumberFormat="1" applyBorder="1" applyAlignment="1">
      <alignment horizontal="right"/>
      <protection/>
    </xf>
    <xf numFmtId="0" fontId="0" fillId="0" borderId="59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9" xfId="19" applyFont="1" applyBorder="1" applyAlignment="1">
      <alignment horizontal="center" vertical="top"/>
      <protection/>
    </xf>
    <xf numFmtId="49" fontId="8" fillId="0" borderId="59" xfId="19" applyNumberFormat="1" applyFont="1" applyBorder="1" applyAlignment="1">
      <alignment horizontal="left" vertical="top"/>
      <protection/>
    </xf>
    <xf numFmtId="0" fontId="8" fillId="0" borderId="59" xfId="19" applyFont="1" applyBorder="1" applyAlignment="1">
      <alignment wrapText="1"/>
      <protection/>
    </xf>
    <xf numFmtId="49" fontId="8" fillId="0" borderId="59" xfId="19" applyNumberFormat="1" applyFont="1" applyBorder="1" applyAlignment="1">
      <alignment horizontal="center" shrinkToFit="1"/>
      <protection/>
    </xf>
    <xf numFmtId="4" fontId="8" fillId="0" borderId="59" xfId="19" applyNumberFormat="1" applyFont="1" applyBorder="1" applyAlignment="1">
      <alignment horizontal="right"/>
      <protection/>
    </xf>
    <xf numFmtId="4" fontId="8" fillId="0" borderId="59" xfId="19" applyNumberFormat="1" applyFont="1" applyBorder="1">
      <alignment/>
      <protection/>
    </xf>
    <xf numFmtId="0" fontId="9" fillId="0" borderId="59" xfId="19" applyFont="1" applyBorder="1" applyAlignment="1">
      <alignment horizontal="center"/>
      <protection/>
    </xf>
    <xf numFmtId="49" fontId="9" fillId="0" borderId="59" xfId="19" applyNumberFormat="1" applyFont="1" applyBorder="1" applyAlignment="1">
      <alignment horizontal="left"/>
      <protection/>
    </xf>
    <xf numFmtId="0" fontId="14" fillId="0" borderId="0" xfId="19" applyFont="1" applyAlignment="1">
      <alignment wrapText="1"/>
      <protection/>
    </xf>
    <xf numFmtId="49" fontId="15" fillId="5" borderId="16" xfId="19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4" fontId="15" fillId="5" borderId="59" xfId="19" applyNumberFormat="1" applyFont="1" applyFill="1" applyBorder="1" applyAlignment="1">
      <alignment horizontal="right" wrapText="1"/>
      <protection/>
    </xf>
    <xf numFmtId="0" fontId="15" fillId="5" borderId="59" xfId="19" applyFont="1" applyFill="1" applyBorder="1" applyAlignment="1">
      <alignment horizontal="left" wrapText="1"/>
      <protection/>
    </xf>
    <xf numFmtId="0" fontId="15" fillId="0" borderId="59" xfId="0" applyFont="1" applyBorder="1" applyAlignment="1">
      <alignment horizontal="right"/>
    </xf>
    <xf numFmtId="0" fontId="0" fillId="2" borderId="60" xfId="19" applyFill="1" applyBorder="1" applyAlignment="1">
      <alignment horizontal="center"/>
      <protection/>
    </xf>
    <xf numFmtId="49" fontId="3" fillId="2" borderId="60" xfId="19" applyNumberFormat="1" applyFont="1" applyFill="1" applyBorder="1" applyAlignment="1">
      <alignment horizontal="left"/>
      <protection/>
    </xf>
    <xf numFmtId="0" fontId="3" fillId="2" borderId="60" xfId="19" applyFont="1" applyFill="1" applyBorder="1">
      <alignment/>
      <protection/>
    </xf>
    <xf numFmtId="4" fontId="0" fillId="2" borderId="60" xfId="19" applyNumberFormat="1" applyFill="1" applyBorder="1" applyAlignment="1">
      <alignment horizontal="right"/>
      <protection/>
    </xf>
    <xf numFmtId="4" fontId="1" fillId="2" borderId="60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7" fillId="0" borderId="0" xfId="19" applyFont="1" applyAlignment="1">
      <alignment/>
      <protection/>
    </xf>
    <xf numFmtId="0" fontId="18" fillId="0" borderId="0" xfId="19" applyFont="1" applyBorder="1">
      <alignment/>
      <protection/>
    </xf>
    <xf numFmtId="3" fontId="18" fillId="0" borderId="0" xfId="19" applyNumberFormat="1" applyFont="1" applyBorder="1" applyAlignment="1">
      <alignment horizontal="right"/>
      <protection/>
    </xf>
    <xf numFmtId="4" fontId="18" fillId="0" borderId="0" xfId="19" applyNumberFormat="1" applyFont="1" applyBorder="1">
      <alignment/>
      <protection/>
    </xf>
    <xf numFmtId="0" fontId="17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10001632</v>
      </c>
      <c r="D2" s="6" t="str">
        <f>Rekapitulace!G2</f>
        <v>ÚPRAVA POZEMKU II. ETAPA UL. KE KÁČATŮM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74</v>
      </c>
      <c r="B5" s="16"/>
      <c r="C5" s="17" t="s">
        <v>75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72</v>
      </c>
      <c r="B7" s="16"/>
      <c r="C7" s="17" t="s">
        <v>73</v>
      </c>
      <c r="D7" s="18"/>
      <c r="E7" s="18"/>
      <c r="F7" s="24"/>
      <c r="G7" s="14"/>
    </row>
    <row r="8" spans="1:9" ht="12.75">
      <c r="A8" s="19" t="s">
        <v>8</v>
      </c>
      <c r="B8" s="21"/>
      <c r="C8" s="25"/>
      <c r="D8" s="26"/>
      <c r="E8" s="27" t="s">
        <v>9</v>
      </c>
      <c r="F8" s="28"/>
      <c r="G8" s="29"/>
      <c r="H8" s="30"/>
      <c r="I8" s="30"/>
    </row>
    <row r="9" spans="1:7" ht="12.75">
      <c r="A9" s="19" t="s">
        <v>10</v>
      </c>
      <c r="B9" s="21"/>
      <c r="C9" s="25"/>
      <c r="D9" s="26"/>
      <c r="E9" s="22" t="s">
        <v>11</v>
      </c>
      <c r="F9" s="21"/>
      <c r="G9" s="31">
        <f>IF(PocetMJ=0,,ROUND((F30+F32)/PocetMJ,1))</f>
        <v>0</v>
      </c>
    </row>
    <row r="10" spans="1:7" ht="12.75">
      <c r="A10" s="32" t="s">
        <v>12</v>
      </c>
      <c r="B10" s="33"/>
      <c r="C10" s="33"/>
      <c r="D10" s="33"/>
      <c r="E10" s="34" t="s">
        <v>13</v>
      </c>
      <c r="F10" s="33"/>
      <c r="G10" s="35">
        <v>10001632</v>
      </c>
    </row>
    <row r="11" spans="1:57" ht="12.75">
      <c r="A11" s="11" t="s">
        <v>14</v>
      </c>
      <c r="B11" s="13"/>
      <c r="C11" s="13"/>
      <c r="D11" s="13"/>
      <c r="E11" s="36" t="s">
        <v>15</v>
      </c>
      <c r="F11" s="13"/>
      <c r="G11" s="14"/>
      <c r="BA11" s="37"/>
      <c r="BB11" s="37"/>
      <c r="BC11" s="37"/>
      <c r="BD11" s="37"/>
      <c r="BE11" s="37"/>
    </row>
    <row r="12" spans="1:7" ht="12.75">
      <c r="A12" s="11"/>
      <c r="B12" s="13"/>
      <c r="C12" s="13"/>
      <c r="D12" s="13"/>
      <c r="E12" s="38"/>
      <c r="F12" s="39"/>
      <c r="G12" s="40"/>
    </row>
    <row r="13" spans="1:7" ht="28.5" customHeight="1" thickBot="1">
      <c r="A13" s="41" t="s">
        <v>16</v>
      </c>
      <c r="B13" s="42"/>
      <c r="C13" s="42"/>
      <c r="D13" s="42"/>
      <c r="E13" s="43"/>
      <c r="F13" s="43"/>
      <c r="G13" s="44"/>
    </row>
    <row r="14" spans="1:7" ht="17.25" customHeight="1" thickBot="1">
      <c r="A14" s="45" t="s">
        <v>17</v>
      </c>
      <c r="B14" s="46"/>
      <c r="C14" s="47"/>
      <c r="D14" s="48" t="s">
        <v>18</v>
      </c>
      <c r="E14" s="49"/>
      <c r="F14" s="49"/>
      <c r="G14" s="47"/>
    </row>
    <row r="15" spans="1:7" ht="15.75" customHeight="1">
      <c r="A15" s="50"/>
      <c r="B15" s="8" t="s">
        <v>19</v>
      </c>
      <c r="C15" s="51">
        <f>Dodavka</f>
        <v>0</v>
      </c>
      <c r="D15" s="52" t="str">
        <f>Rekapitulace!A21</f>
        <v>Ztížené výrobní podmínky</v>
      </c>
      <c r="E15" s="53"/>
      <c r="F15" s="54"/>
      <c r="G15" s="51">
        <f>Rekapitulace!I21</f>
        <v>0</v>
      </c>
    </row>
    <row r="16" spans="1:7" ht="15.75" customHeight="1">
      <c r="A16" s="50" t="s">
        <v>20</v>
      </c>
      <c r="B16" s="8" t="s">
        <v>21</v>
      </c>
      <c r="C16" s="51">
        <f>Mont</f>
        <v>0</v>
      </c>
      <c r="D16" s="32" t="str">
        <f>Rekapitulace!A22</f>
        <v>Oborová přirážka</v>
      </c>
      <c r="E16" s="55"/>
      <c r="F16" s="56"/>
      <c r="G16" s="51">
        <f>Rekapitulace!I22</f>
        <v>0</v>
      </c>
    </row>
    <row r="17" spans="1:7" ht="15.75" customHeight="1">
      <c r="A17" s="50" t="s">
        <v>22</v>
      </c>
      <c r="B17" s="8" t="s">
        <v>23</v>
      </c>
      <c r="C17" s="51">
        <f>HSV</f>
        <v>0</v>
      </c>
      <c r="D17" s="32" t="str">
        <f>Rekapitulace!A23</f>
        <v>Přesun stavebních kapacit</v>
      </c>
      <c r="E17" s="55"/>
      <c r="F17" s="56"/>
      <c r="G17" s="51">
        <f>Rekapitulace!I23</f>
        <v>0</v>
      </c>
    </row>
    <row r="18" spans="1:7" ht="15.75" customHeight="1">
      <c r="A18" s="57" t="s">
        <v>24</v>
      </c>
      <c r="B18" s="8" t="s">
        <v>25</v>
      </c>
      <c r="C18" s="51">
        <f>PSV</f>
        <v>0</v>
      </c>
      <c r="D18" s="32" t="str">
        <f>Rekapitulace!A24</f>
        <v>Mimostaveništní doprava</v>
      </c>
      <c r="E18" s="55"/>
      <c r="F18" s="56"/>
      <c r="G18" s="51">
        <f>Rekapitulace!I24</f>
        <v>0</v>
      </c>
    </row>
    <row r="19" spans="1:7" ht="15.75" customHeight="1">
      <c r="A19" s="58" t="s">
        <v>26</v>
      </c>
      <c r="B19" s="8"/>
      <c r="C19" s="51">
        <f>SUM(C15:C18)</f>
        <v>0</v>
      </c>
      <c r="D19" s="59" t="str">
        <f>Rekapitulace!A25</f>
        <v>Zařízení staveniště</v>
      </c>
      <c r="E19" s="55"/>
      <c r="F19" s="56"/>
      <c r="G19" s="51">
        <f>Rekapitulace!I25</f>
        <v>0</v>
      </c>
    </row>
    <row r="20" spans="1:7" ht="15.75" customHeight="1">
      <c r="A20" s="58"/>
      <c r="B20" s="8"/>
      <c r="C20" s="51"/>
      <c r="D20" s="32" t="str">
        <f>Rekapitulace!A26</f>
        <v>Provoz investora</v>
      </c>
      <c r="E20" s="55"/>
      <c r="F20" s="56"/>
      <c r="G20" s="51">
        <f>Rekapitulace!I26</f>
        <v>0</v>
      </c>
    </row>
    <row r="21" spans="1:7" ht="15.75" customHeight="1">
      <c r="A21" s="58" t="s">
        <v>27</v>
      </c>
      <c r="B21" s="8"/>
      <c r="C21" s="51">
        <f>HZS</f>
        <v>0</v>
      </c>
      <c r="D21" s="32" t="str">
        <f>Rekapitulace!A27</f>
        <v>Kompletační činnost (IČD)</v>
      </c>
      <c r="E21" s="55"/>
      <c r="F21" s="56"/>
      <c r="G21" s="51">
        <f>Rekapitulace!I27</f>
        <v>0</v>
      </c>
    </row>
    <row r="22" spans="1:7" ht="15.75" customHeight="1">
      <c r="A22" s="11" t="s">
        <v>28</v>
      </c>
      <c r="B22" s="13"/>
      <c r="C22" s="51">
        <f>C19+C21</f>
        <v>0</v>
      </c>
      <c r="D22" s="32" t="s">
        <v>29</v>
      </c>
      <c r="E22" s="55"/>
      <c r="F22" s="56"/>
      <c r="G22" s="51">
        <f>G23-SUM(G15:G21)</f>
        <v>0</v>
      </c>
    </row>
    <row r="23" spans="1:7" ht="15.75" customHeight="1" thickBot="1">
      <c r="A23" s="32" t="s">
        <v>30</v>
      </c>
      <c r="B23" s="33"/>
      <c r="C23" s="60">
        <f>C22+G23</f>
        <v>0</v>
      </c>
      <c r="D23" s="61" t="s">
        <v>31</v>
      </c>
      <c r="E23" s="62"/>
      <c r="F23" s="63"/>
      <c r="G23" s="51">
        <f>VRN</f>
        <v>0</v>
      </c>
    </row>
    <row r="24" spans="1:7" ht="12.75">
      <c r="A24" s="64" t="s">
        <v>32</v>
      </c>
      <c r="B24" s="65"/>
      <c r="C24" s="66" t="s">
        <v>33</v>
      </c>
      <c r="D24" s="65"/>
      <c r="E24" s="66" t="s">
        <v>34</v>
      </c>
      <c r="F24" s="65"/>
      <c r="G24" s="67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8"/>
      <c r="C26" s="36" t="s">
        <v>36</v>
      </c>
      <c r="D26" s="13"/>
      <c r="E26" s="36" t="s">
        <v>36</v>
      </c>
      <c r="F26" s="13"/>
      <c r="G26" s="14"/>
    </row>
    <row r="27" spans="1:7" ht="12.75">
      <c r="A27" s="11"/>
      <c r="B27" s="69"/>
      <c r="C27" s="36" t="s">
        <v>37</v>
      </c>
      <c r="D27" s="13"/>
      <c r="E27" s="36" t="s">
        <v>38</v>
      </c>
      <c r="F27" s="13"/>
      <c r="G27" s="14"/>
    </row>
    <row r="28" spans="1:7" ht="12.75">
      <c r="A28" s="11"/>
      <c r="B28" s="13"/>
      <c r="C28" s="36"/>
      <c r="D28" s="13"/>
      <c r="E28" s="36"/>
      <c r="F28" s="13"/>
      <c r="G28" s="14"/>
    </row>
    <row r="29" spans="1:7" ht="94.5" customHeight="1">
      <c r="A29" s="11"/>
      <c r="B29" s="13"/>
      <c r="C29" s="36"/>
      <c r="D29" s="13"/>
      <c r="E29" s="36"/>
      <c r="F29" s="13"/>
      <c r="G29" s="14"/>
    </row>
    <row r="30" spans="1:7" ht="12.75">
      <c r="A30" s="19" t="s">
        <v>39</v>
      </c>
      <c r="B30" s="21"/>
      <c r="C30" s="70">
        <v>21</v>
      </c>
      <c r="D30" s="21" t="s">
        <v>40</v>
      </c>
      <c r="E30" s="22"/>
      <c r="F30" s="71">
        <f>ROUND(C23-F32,0)</f>
        <v>0</v>
      </c>
      <c r="G30" s="23"/>
    </row>
    <row r="31" spans="1:7" ht="12.75">
      <c r="A31" s="19" t="s">
        <v>41</v>
      </c>
      <c r="B31" s="21"/>
      <c r="C31" s="70">
        <f>SazbaDPH1</f>
        <v>21</v>
      </c>
      <c r="D31" s="21" t="s">
        <v>40</v>
      </c>
      <c r="E31" s="22"/>
      <c r="F31" s="72">
        <f>ROUND(PRODUCT(F30,C31/100),1)</f>
        <v>0</v>
      </c>
      <c r="G31" s="35"/>
    </row>
    <row r="32" spans="1:7" ht="12.75">
      <c r="A32" s="19" t="s">
        <v>39</v>
      </c>
      <c r="B32" s="21"/>
      <c r="C32" s="70">
        <v>0</v>
      </c>
      <c r="D32" s="21" t="s">
        <v>40</v>
      </c>
      <c r="E32" s="22"/>
      <c r="F32" s="71">
        <v>0</v>
      </c>
      <c r="G32" s="23"/>
    </row>
    <row r="33" spans="1:7" ht="12.75">
      <c r="A33" s="19" t="s">
        <v>41</v>
      </c>
      <c r="B33" s="21"/>
      <c r="C33" s="70">
        <f>SazbaDPH2</f>
        <v>0</v>
      </c>
      <c r="D33" s="21" t="s">
        <v>40</v>
      </c>
      <c r="E33" s="22"/>
      <c r="F33" s="72">
        <f>ROUND(PRODUCT(F32,C33/100),1)</f>
        <v>0</v>
      </c>
      <c r="G33" s="35"/>
    </row>
    <row r="34" spans="1:7" s="78" customFormat="1" ht="19.5" customHeight="1" thickBot="1">
      <c r="A34" s="73" t="s">
        <v>42</v>
      </c>
      <c r="B34" s="74"/>
      <c r="C34" s="74"/>
      <c r="D34" s="74"/>
      <c r="E34" s="75"/>
      <c r="F34" s="76">
        <f>CEILING(SUM(F30:F33),1)</f>
        <v>0</v>
      </c>
      <c r="G34" s="77"/>
    </row>
    <row r="36" spans="1:8" ht="12.75">
      <c r="A36" s="79" t="s">
        <v>43</v>
      </c>
      <c r="B36" s="79"/>
      <c r="C36" s="79"/>
      <c r="D36" s="79"/>
      <c r="E36" s="79"/>
      <c r="F36" s="79"/>
      <c r="G36" s="79"/>
      <c r="H36" t="s">
        <v>4</v>
      </c>
    </row>
    <row r="37" spans="1:8" ht="14.25" customHeight="1">
      <c r="A37" s="79"/>
      <c r="B37" s="80" t="s">
        <v>236</v>
      </c>
      <c r="C37" s="80"/>
      <c r="D37" s="80"/>
      <c r="E37" s="80"/>
      <c r="F37" s="80"/>
      <c r="G37" s="80"/>
      <c r="H37" t="s">
        <v>4</v>
      </c>
    </row>
    <row r="38" spans="1:8" ht="12.75" customHeight="1">
      <c r="A38" s="81"/>
      <c r="B38" s="80"/>
      <c r="C38" s="80"/>
      <c r="D38" s="80"/>
      <c r="E38" s="80"/>
      <c r="F38" s="80"/>
      <c r="G38" s="80"/>
      <c r="H38" t="s">
        <v>4</v>
      </c>
    </row>
    <row r="39" spans="1:8" ht="12.75">
      <c r="A39" s="81"/>
      <c r="B39" s="80"/>
      <c r="C39" s="80"/>
      <c r="D39" s="80"/>
      <c r="E39" s="80"/>
      <c r="F39" s="80"/>
      <c r="G39" s="80"/>
      <c r="H39" t="s">
        <v>4</v>
      </c>
    </row>
    <row r="40" spans="1:8" ht="12.75">
      <c r="A40" s="81"/>
      <c r="B40" s="80"/>
      <c r="C40" s="80"/>
      <c r="D40" s="80"/>
      <c r="E40" s="80"/>
      <c r="F40" s="80"/>
      <c r="G40" s="80"/>
      <c r="H40" t="s">
        <v>4</v>
      </c>
    </row>
    <row r="41" spans="1:8" ht="12.75">
      <c r="A41" s="81"/>
      <c r="B41" s="80"/>
      <c r="C41" s="80"/>
      <c r="D41" s="80"/>
      <c r="E41" s="80"/>
      <c r="F41" s="80"/>
      <c r="G41" s="80"/>
      <c r="H41" t="s">
        <v>4</v>
      </c>
    </row>
    <row r="42" spans="1:8" ht="12.75">
      <c r="A42" s="81"/>
      <c r="B42" s="80"/>
      <c r="C42" s="80"/>
      <c r="D42" s="80"/>
      <c r="E42" s="80"/>
      <c r="F42" s="80"/>
      <c r="G42" s="80"/>
      <c r="H42" t="s">
        <v>4</v>
      </c>
    </row>
    <row r="43" spans="1:8" ht="12.75">
      <c r="A43" s="81"/>
      <c r="B43" s="80"/>
      <c r="C43" s="80"/>
      <c r="D43" s="80"/>
      <c r="E43" s="80"/>
      <c r="F43" s="80"/>
      <c r="G43" s="80"/>
      <c r="H43" t="s">
        <v>4</v>
      </c>
    </row>
    <row r="44" spans="1:8" ht="12.75">
      <c r="A44" s="81"/>
      <c r="B44" s="80"/>
      <c r="C44" s="80"/>
      <c r="D44" s="80"/>
      <c r="E44" s="80"/>
      <c r="F44" s="80"/>
      <c r="G44" s="80"/>
      <c r="H44" t="s">
        <v>4</v>
      </c>
    </row>
    <row r="45" spans="1:8" ht="0.75" customHeight="1">
      <c r="A45" s="81"/>
      <c r="B45" s="80"/>
      <c r="C45" s="80"/>
      <c r="D45" s="80"/>
      <c r="E45" s="80"/>
      <c r="F45" s="80"/>
      <c r="G45" s="80"/>
      <c r="H45" t="s">
        <v>4</v>
      </c>
    </row>
    <row r="46" spans="2:7" ht="12.75">
      <c r="B46" s="82"/>
      <c r="C46" s="82"/>
      <c r="D46" s="82"/>
      <c r="E46" s="82"/>
      <c r="F46" s="82"/>
      <c r="G46" s="82"/>
    </row>
    <row r="47" spans="2:7" ht="12.75">
      <c r="B47" s="82"/>
      <c r="C47" s="82"/>
      <c r="D47" s="82"/>
      <c r="E47" s="82"/>
      <c r="F47" s="82"/>
      <c r="G47" s="82"/>
    </row>
    <row r="48" spans="2:7" ht="12.75">
      <c r="B48" s="82"/>
      <c r="C48" s="82"/>
      <c r="D48" s="82"/>
      <c r="E48" s="82"/>
      <c r="F48" s="82"/>
      <c r="G48" s="82"/>
    </row>
    <row r="49" spans="2:7" ht="12.75">
      <c r="B49" s="82"/>
      <c r="C49" s="82"/>
      <c r="D49" s="82"/>
      <c r="E49" s="82"/>
      <c r="F49" s="82"/>
      <c r="G49" s="82"/>
    </row>
    <row r="50" spans="2:7" ht="12.75">
      <c r="B50" s="82"/>
      <c r="C50" s="82"/>
      <c r="D50" s="82"/>
      <c r="E50" s="82"/>
      <c r="F50" s="82"/>
      <c r="G50" s="82"/>
    </row>
    <row r="51" spans="2:7" ht="12.75">
      <c r="B51" s="82"/>
      <c r="C51" s="82"/>
      <c r="D51" s="82"/>
      <c r="E51" s="82"/>
      <c r="F51" s="82"/>
      <c r="G51" s="82"/>
    </row>
    <row r="52" spans="2:7" ht="12.75">
      <c r="B52" s="82"/>
      <c r="C52" s="82"/>
      <c r="D52" s="82"/>
      <c r="E52" s="82"/>
      <c r="F52" s="82"/>
      <c r="G52" s="82"/>
    </row>
    <row r="53" spans="2:7" ht="12.75">
      <c r="B53" s="82"/>
      <c r="C53" s="82"/>
      <c r="D53" s="82"/>
      <c r="E53" s="82"/>
      <c r="F53" s="82"/>
      <c r="G53" s="82"/>
    </row>
    <row r="54" spans="2:7" ht="12.75">
      <c r="B54" s="82"/>
      <c r="C54" s="82"/>
      <c r="D54" s="82"/>
      <c r="E54" s="82"/>
      <c r="F54" s="82"/>
      <c r="G54" s="82"/>
    </row>
    <row r="55" spans="2:7" ht="12.75">
      <c r="B55" s="82"/>
      <c r="C55" s="82"/>
      <c r="D55" s="82"/>
      <c r="E55" s="82"/>
      <c r="F55" s="82"/>
      <c r="G55" s="82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83" t="s">
        <v>5</v>
      </c>
      <c r="B1" s="84"/>
      <c r="C1" s="85" t="str">
        <f>CONCATENATE(cislostavby," ",nazevstavby)</f>
        <v>10001632 ÚPRAVA POZEMKU P.Č. 2694/2-ETAPA II</v>
      </c>
      <c r="D1" s="86"/>
      <c r="E1" s="87"/>
      <c r="F1" s="86"/>
      <c r="G1" s="88" t="s">
        <v>44</v>
      </c>
      <c r="H1" s="89">
        <v>10001632</v>
      </c>
      <c r="I1" s="90"/>
    </row>
    <row r="2" spans="1:9" ht="13.5" thickBot="1">
      <c r="A2" s="91" t="s">
        <v>1</v>
      </c>
      <c r="B2" s="92"/>
      <c r="C2" s="93" t="str">
        <f>CONCATENATE(cisloobjektu," ",nazevobjektu)</f>
        <v>S01 ÚPRAVA POZEMKU P.Č.2694/2, II ETAPA</v>
      </c>
      <c r="D2" s="94"/>
      <c r="E2" s="95"/>
      <c r="F2" s="94"/>
      <c r="G2" s="96" t="s">
        <v>76</v>
      </c>
      <c r="H2" s="97"/>
      <c r="I2" s="98"/>
    </row>
    <row r="3" ht="13.5" thickTop="1">
      <c r="F3" s="13"/>
    </row>
    <row r="4" spans="1:9" ht="19.5" customHeight="1">
      <c r="A4" s="99" t="s">
        <v>45</v>
      </c>
      <c r="B4" s="100"/>
      <c r="C4" s="100"/>
      <c r="D4" s="100"/>
      <c r="E4" s="101"/>
      <c r="F4" s="100"/>
      <c r="G4" s="100"/>
      <c r="H4" s="100"/>
      <c r="I4" s="100"/>
    </row>
    <row r="5" ht="13.5" thickBot="1"/>
    <row r="6" spans="1:9" s="13" customFormat="1" ht="13.5" thickBot="1">
      <c r="A6" s="102"/>
      <c r="B6" s="103" t="s">
        <v>46</v>
      </c>
      <c r="C6" s="103"/>
      <c r="D6" s="104"/>
      <c r="E6" s="105" t="s">
        <v>47</v>
      </c>
      <c r="F6" s="106" t="s">
        <v>48</v>
      </c>
      <c r="G6" s="106" t="s">
        <v>49</v>
      </c>
      <c r="H6" s="106" t="s">
        <v>50</v>
      </c>
      <c r="I6" s="107" t="s">
        <v>27</v>
      </c>
    </row>
    <row r="7" spans="1:9" s="13" customFormat="1" ht="12.75">
      <c r="A7" s="200" t="str">
        <f>Položky!B7</f>
        <v>000</v>
      </c>
      <c r="B7" s="108" t="str">
        <f>Položky!C7</f>
        <v>Soupis vedlejších a ostatních nákladů</v>
      </c>
      <c r="D7" s="109"/>
      <c r="E7" s="201">
        <f>Položky!BA13</f>
        <v>0</v>
      </c>
      <c r="F7" s="202">
        <f>Položky!BB13</f>
        <v>0</v>
      </c>
      <c r="G7" s="202">
        <f>Položky!BC13</f>
        <v>0</v>
      </c>
      <c r="H7" s="202">
        <f>Položky!BD13</f>
        <v>0</v>
      </c>
      <c r="I7" s="203">
        <f>Položky!BE13</f>
        <v>0</v>
      </c>
    </row>
    <row r="8" spans="1:9" s="13" customFormat="1" ht="12.75">
      <c r="A8" s="200" t="str">
        <f>Položky!B14</f>
        <v>1</v>
      </c>
      <c r="B8" s="108" t="str">
        <f>Položky!C14</f>
        <v>Zemní práce</v>
      </c>
      <c r="D8" s="109"/>
      <c r="E8" s="201">
        <f>Položky!BA44</f>
        <v>0</v>
      </c>
      <c r="F8" s="202">
        <f>Položky!BB44</f>
        <v>0</v>
      </c>
      <c r="G8" s="202">
        <f>Položky!BC44</f>
        <v>0</v>
      </c>
      <c r="H8" s="202">
        <f>Položky!BD44</f>
        <v>0</v>
      </c>
      <c r="I8" s="203">
        <f>Položky!BE44</f>
        <v>0</v>
      </c>
    </row>
    <row r="9" spans="1:9" s="13" customFormat="1" ht="12.75">
      <c r="A9" s="200" t="str">
        <f>Položky!B45</f>
        <v>2</v>
      </c>
      <c r="B9" s="108" t="str">
        <f>Položky!C45</f>
        <v>Základy a zvláštní zakládání</v>
      </c>
      <c r="D9" s="109"/>
      <c r="E9" s="201">
        <f>Položky!BA67</f>
        <v>0</v>
      </c>
      <c r="F9" s="202">
        <f>Položky!BB67</f>
        <v>0</v>
      </c>
      <c r="G9" s="202">
        <f>Položky!BC67</f>
        <v>0</v>
      </c>
      <c r="H9" s="202">
        <f>Položky!BD67</f>
        <v>0</v>
      </c>
      <c r="I9" s="203">
        <f>Položky!BE67</f>
        <v>0</v>
      </c>
    </row>
    <row r="10" spans="1:9" s="13" customFormat="1" ht="12.75">
      <c r="A10" s="200" t="str">
        <f>Položky!B68</f>
        <v>5</v>
      </c>
      <c r="B10" s="108" t="str">
        <f>Položky!C68</f>
        <v>Komunikace</v>
      </c>
      <c r="D10" s="109"/>
      <c r="E10" s="201">
        <f>Položky!BA72</f>
        <v>0</v>
      </c>
      <c r="F10" s="202">
        <f>Položky!BB72</f>
        <v>0</v>
      </c>
      <c r="G10" s="202">
        <f>Položky!BC72</f>
        <v>0</v>
      </c>
      <c r="H10" s="202">
        <f>Položky!BD72</f>
        <v>0</v>
      </c>
      <c r="I10" s="203">
        <f>Položky!BE72</f>
        <v>0</v>
      </c>
    </row>
    <row r="11" spans="1:9" s="13" customFormat="1" ht="12.75">
      <c r="A11" s="200" t="str">
        <f>Položky!B73</f>
        <v>8</v>
      </c>
      <c r="B11" s="108" t="str">
        <f>Položky!C73</f>
        <v>Trubní vedení</v>
      </c>
      <c r="D11" s="109"/>
      <c r="E11" s="201">
        <f>Položky!BA75</f>
        <v>0</v>
      </c>
      <c r="F11" s="202">
        <f>Položky!BB75</f>
        <v>0</v>
      </c>
      <c r="G11" s="202">
        <f>Položky!BC75</f>
        <v>0</v>
      </c>
      <c r="H11" s="202">
        <f>Položky!BD75</f>
        <v>0</v>
      </c>
      <c r="I11" s="203">
        <f>Položky!BE75</f>
        <v>0</v>
      </c>
    </row>
    <row r="12" spans="1:9" s="13" customFormat="1" ht="12.75">
      <c r="A12" s="200" t="str">
        <f>Položky!B76</f>
        <v>95</v>
      </c>
      <c r="B12" s="108" t="str">
        <f>Položky!C76</f>
        <v>Dokončovací konstrukce na pozemních stavbách</v>
      </c>
      <c r="D12" s="109"/>
      <c r="E12" s="201">
        <f>Položky!BA79</f>
        <v>0</v>
      </c>
      <c r="F12" s="202">
        <f>Položky!BB79</f>
        <v>0</v>
      </c>
      <c r="G12" s="202">
        <f>Položky!BC79</f>
        <v>0</v>
      </c>
      <c r="H12" s="202">
        <f>Položky!BD79</f>
        <v>0</v>
      </c>
      <c r="I12" s="203">
        <f>Položky!BE79</f>
        <v>0</v>
      </c>
    </row>
    <row r="13" spans="1:9" s="13" customFormat="1" ht="12.75">
      <c r="A13" s="200" t="str">
        <f>Položky!B80</f>
        <v>762</v>
      </c>
      <c r="B13" s="108" t="str">
        <f>Položky!C80</f>
        <v>Konstrukce tesařské</v>
      </c>
      <c r="D13" s="109"/>
      <c r="E13" s="201">
        <f>Položky!BA89</f>
        <v>0</v>
      </c>
      <c r="F13" s="202">
        <f>Položky!BB89</f>
        <v>0</v>
      </c>
      <c r="G13" s="202">
        <f>Položky!BC89</f>
        <v>0</v>
      </c>
      <c r="H13" s="202">
        <f>Položky!BD89</f>
        <v>0</v>
      </c>
      <c r="I13" s="203">
        <f>Položky!BE89</f>
        <v>0</v>
      </c>
    </row>
    <row r="14" spans="1:9" s="13" customFormat="1" ht="12.75">
      <c r="A14" s="200" t="str">
        <f>Položky!B90</f>
        <v>767</v>
      </c>
      <c r="B14" s="108" t="str">
        <f>Položky!C90</f>
        <v>Konstrukce zámečnické</v>
      </c>
      <c r="D14" s="109"/>
      <c r="E14" s="201">
        <f>Položky!BA104</f>
        <v>0</v>
      </c>
      <c r="F14" s="202">
        <f>Položky!BB104</f>
        <v>0</v>
      </c>
      <c r="G14" s="202">
        <f>Položky!BC104</f>
        <v>0</v>
      </c>
      <c r="H14" s="202">
        <f>Položky!BD104</f>
        <v>0</v>
      </c>
      <c r="I14" s="203">
        <f>Položky!BE104</f>
        <v>0</v>
      </c>
    </row>
    <row r="15" spans="1:9" s="13" customFormat="1" ht="13.5" thickBot="1">
      <c r="A15" s="200" t="str">
        <f>Položky!B105</f>
        <v>M21</v>
      </c>
      <c r="B15" s="108" t="str">
        <f>Položky!C105</f>
        <v>Elektromontáže</v>
      </c>
      <c r="D15" s="109"/>
      <c r="E15" s="201">
        <f>Položky!BA107</f>
        <v>0</v>
      </c>
      <c r="F15" s="202">
        <f>Položky!BB107</f>
        <v>0</v>
      </c>
      <c r="G15" s="202">
        <f>Položky!BC107</f>
        <v>0</v>
      </c>
      <c r="H15" s="202">
        <f>Položky!BD107</f>
        <v>0</v>
      </c>
      <c r="I15" s="203">
        <f>Položky!BE107</f>
        <v>0</v>
      </c>
    </row>
    <row r="16" spans="1:9" s="116" customFormat="1" ht="13.5" thickBot="1">
      <c r="A16" s="110"/>
      <c r="B16" s="111" t="s">
        <v>51</v>
      </c>
      <c r="C16" s="111"/>
      <c r="D16" s="112"/>
      <c r="E16" s="113">
        <f>SUM(E7:E15)</f>
        <v>0</v>
      </c>
      <c r="F16" s="114">
        <f>SUM(F7:F15)</f>
        <v>0</v>
      </c>
      <c r="G16" s="114">
        <f>SUM(G7:G15)</f>
        <v>0</v>
      </c>
      <c r="H16" s="114">
        <f>SUM(H7:H15)</f>
        <v>0</v>
      </c>
      <c r="I16" s="115">
        <f>SUM(I7:I15)</f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57" ht="19.5" customHeight="1">
      <c r="A18" s="100" t="s">
        <v>52</v>
      </c>
      <c r="B18" s="100"/>
      <c r="C18" s="100"/>
      <c r="D18" s="100"/>
      <c r="E18" s="100"/>
      <c r="F18" s="100"/>
      <c r="G18" s="117"/>
      <c r="H18" s="100"/>
      <c r="I18" s="100"/>
      <c r="BA18" s="37"/>
      <c r="BB18" s="37"/>
      <c r="BC18" s="37"/>
      <c r="BD18" s="37"/>
      <c r="BE18" s="37"/>
    </row>
    <row r="19" ht="13.5" thickBot="1"/>
    <row r="20" spans="1:9" ht="12.75">
      <c r="A20" s="118" t="s">
        <v>53</v>
      </c>
      <c r="B20" s="119"/>
      <c r="C20" s="119"/>
      <c r="D20" s="120"/>
      <c r="E20" s="121" t="s">
        <v>54</v>
      </c>
      <c r="F20" s="122" t="s">
        <v>55</v>
      </c>
      <c r="G20" s="123" t="s">
        <v>56</v>
      </c>
      <c r="H20" s="124"/>
      <c r="I20" s="125" t="s">
        <v>54</v>
      </c>
    </row>
    <row r="21" spans="1:53" ht="12.75">
      <c r="A21" s="126" t="s">
        <v>228</v>
      </c>
      <c r="B21" s="127"/>
      <c r="C21" s="127"/>
      <c r="D21" s="128"/>
      <c r="E21" s="129"/>
      <c r="F21" s="130"/>
      <c r="G21" s="131">
        <f>CHOOSE(BA21+1,HSV+PSV,HSV+PSV+Mont,HSV+PSV+Dodavka+Mont,HSV,PSV,Mont,Dodavka,Mont+Dodavka,0)</f>
        <v>0</v>
      </c>
      <c r="H21" s="132"/>
      <c r="I21" s="133">
        <f>E21+F21*G21/100</f>
        <v>0</v>
      </c>
      <c r="BA21">
        <v>0</v>
      </c>
    </row>
    <row r="22" spans="1:53" ht="12.75">
      <c r="A22" s="126" t="s">
        <v>229</v>
      </c>
      <c r="B22" s="127"/>
      <c r="C22" s="127"/>
      <c r="D22" s="128"/>
      <c r="E22" s="129"/>
      <c r="F22" s="130"/>
      <c r="G22" s="131">
        <f>CHOOSE(BA22+1,HSV+PSV,HSV+PSV+Mont,HSV+PSV+Dodavka+Mont,HSV,PSV,Mont,Dodavka,Mont+Dodavka,0)</f>
        <v>0</v>
      </c>
      <c r="H22" s="132"/>
      <c r="I22" s="133">
        <f>E22+F22*G22/100</f>
        <v>0</v>
      </c>
      <c r="BA22">
        <v>0</v>
      </c>
    </row>
    <row r="23" spans="1:53" ht="12.75">
      <c r="A23" s="126" t="s">
        <v>230</v>
      </c>
      <c r="B23" s="127"/>
      <c r="C23" s="127"/>
      <c r="D23" s="128"/>
      <c r="E23" s="129"/>
      <c r="F23" s="130"/>
      <c r="G23" s="131">
        <f>CHOOSE(BA23+1,HSV+PSV,HSV+PSV+Mont,HSV+PSV+Dodavka+Mont,HSV,PSV,Mont,Dodavka,Mont+Dodavka,0)</f>
        <v>0</v>
      </c>
      <c r="H23" s="132"/>
      <c r="I23" s="133">
        <f>E23+F23*G23/100</f>
        <v>0</v>
      </c>
      <c r="BA23">
        <v>0</v>
      </c>
    </row>
    <row r="24" spans="1:53" ht="12.75">
      <c r="A24" s="126" t="s">
        <v>231</v>
      </c>
      <c r="B24" s="127"/>
      <c r="C24" s="127"/>
      <c r="D24" s="128"/>
      <c r="E24" s="129"/>
      <c r="F24" s="130"/>
      <c r="G24" s="131">
        <f>CHOOSE(BA24+1,HSV+PSV,HSV+PSV+Mont,HSV+PSV+Dodavka+Mont,HSV,PSV,Mont,Dodavka,Mont+Dodavka,0)</f>
        <v>0</v>
      </c>
      <c r="H24" s="132"/>
      <c r="I24" s="133">
        <f>E24+F24*G24/100</f>
        <v>0</v>
      </c>
      <c r="BA24">
        <v>0</v>
      </c>
    </row>
    <row r="25" spans="1:53" ht="12.75">
      <c r="A25" s="126" t="s">
        <v>232</v>
      </c>
      <c r="B25" s="127"/>
      <c r="C25" s="127"/>
      <c r="D25" s="128"/>
      <c r="E25" s="129"/>
      <c r="F25" s="130"/>
      <c r="G25" s="131">
        <f>CHOOSE(BA25+1,HSV+PSV,HSV+PSV+Mont,HSV+PSV+Dodavka+Mont,HSV,PSV,Mont,Dodavka,Mont+Dodavka,0)</f>
        <v>0</v>
      </c>
      <c r="H25" s="132"/>
      <c r="I25" s="133">
        <f>E25+F25*G25/100</f>
        <v>0</v>
      </c>
      <c r="BA25">
        <v>1</v>
      </c>
    </row>
    <row r="26" spans="1:53" ht="12.75">
      <c r="A26" s="126" t="s">
        <v>233</v>
      </c>
      <c r="B26" s="127"/>
      <c r="C26" s="127"/>
      <c r="D26" s="128"/>
      <c r="E26" s="129"/>
      <c r="F26" s="130"/>
      <c r="G26" s="131">
        <f>CHOOSE(BA26+1,HSV+PSV,HSV+PSV+Mont,HSV+PSV+Dodavka+Mont,HSV,PSV,Mont,Dodavka,Mont+Dodavka,0)</f>
        <v>0</v>
      </c>
      <c r="H26" s="132"/>
      <c r="I26" s="133">
        <f>E26+F26*G26/100</f>
        <v>0</v>
      </c>
      <c r="BA26">
        <v>1</v>
      </c>
    </row>
    <row r="27" spans="1:53" ht="12.75">
      <c r="A27" s="126" t="s">
        <v>234</v>
      </c>
      <c r="B27" s="127"/>
      <c r="C27" s="127"/>
      <c r="D27" s="128"/>
      <c r="E27" s="129"/>
      <c r="F27" s="130"/>
      <c r="G27" s="131">
        <f>CHOOSE(BA27+1,HSV+PSV,HSV+PSV+Mont,HSV+PSV+Dodavka+Mont,HSV,PSV,Mont,Dodavka,Mont+Dodavka,0)</f>
        <v>0</v>
      </c>
      <c r="H27" s="132"/>
      <c r="I27" s="133">
        <f>E27+F27*G27/100</f>
        <v>0</v>
      </c>
      <c r="BA27">
        <v>2</v>
      </c>
    </row>
    <row r="28" spans="1:53" ht="12.75">
      <c r="A28" s="126" t="s">
        <v>235</v>
      </c>
      <c r="B28" s="127"/>
      <c r="C28" s="127"/>
      <c r="D28" s="128"/>
      <c r="E28" s="129"/>
      <c r="F28" s="130"/>
      <c r="G28" s="131">
        <f>CHOOSE(BA28+1,HSV+PSV,HSV+PSV+Mont,HSV+PSV+Dodavka+Mont,HSV,PSV,Mont,Dodavka,Mont+Dodavka,0)</f>
        <v>0</v>
      </c>
      <c r="H28" s="132"/>
      <c r="I28" s="133">
        <f>E28+F28*G28/100</f>
        <v>0</v>
      </c>
      <c r="BA28">
        <v>2</v>
      </c>
    </row>
    <row r="29" spans="1:9" ht="13.5" thickBot="1">
      <c r="A29" s="134"/>
      <c r="B29" s="135" t="s">
        <v>57</v>
      </c>
      <c r="C29" s="136"/>
      <c r="D29" s="137"/>
      <c r="E29" s="138"/>
      <c r="F29" s="139"/>
      <c r="G29" s="139"/>
      <c r="H29" s="140">
        <f>SUM(I21:I28)</f>
        <v>0</v>
      </c>
      <c r="I29" s="141"/>
    </row>
    <row r="31" spans="2:9" ht="12.75">
      <c r="B31" s="116"/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0"/>
  <sheetViews>
    <sheetView showGridLines="0" showZeros="0" workbookViewId="0" topLeftCell="A1">
      <selection activeCell="A107" sqref="A107:IV10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59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145" t="s">
        <v>71</v>
      </c>
      <c r="B1" s="145"/>
      <c r="C1" s="145"/>
      <c r="D1" s="145"/>
      <c r="E1" s="145"/>
      <c r="F1" s="145"/>
      <c r="G1" s="145"/>
    </row>
    <row r="2" spans="2:7" ht="14.25" customHeight="1" thickBot="1">
      <c r="B2" s="147"/>
      <c r="C2" s="148"/>
      <c r="D2" s="148"/>
      <c r="E2" s="149"/>
      <c r="F2" s="148"/>
      <c r="G2" s="148"/>
    </row>
    <row r="3" spans="1:7" ht="13.5" thickTop="1">
      <c r="A3" s="83" t="s">
        <v>5</v>
      </c>
      <c r="B3" s="84"/>
      <c r="C3" s="85" t="str">
        <f>CONCATENATE(cislostavby," ",nazevstavby)</f>
        <v>10001632 ÚPRAVA POZEMKU P.Č. 2694/2-ETAPA II</v>
      </c>
      <c r="D3" s="86"/>
      <c r="E3" s="150" t="s">
        <v>0</v>
      </c>
      <c r="F3" s="151">
        <f>Rekapitulace!H1</f>
        <v>10001632</v>
      </c>
      <c r="G3" s="152"/>
    </row>
    <row r="4" spans="1:7" ht="13.5" thickBot="1">
      <c r="A4" s="153" t="s">
        <v>1</v>
      </c>
      <c r="B4" s="92"/>
      <c r="C4" s="93" t="str">
        <f>CONCATENATE(cisloobjektu," ",nazevobjektu)</f>
        <v>S01 ÚPRAVA POZEMKU P.Č.2694/2, II ETAPA</v>
      </c>
      <c r="D4" s="94"/>
      <c r="E4" s="154" t="str">
        <f>Rekapitulace!G2</f>
        <v>ÚPRAVA POZEMKU II. ETAPA UL. KE KÁČATŮM</v>
      </c>
      <c r="F4" s="155"/>
      <c r="G4" s="156"/>
    </row>
    <row r="5" spans="1:7" ht="13.5" thickTop="1">
      <c r="A5" s="157"/>
      <c r="B5" s="158"/>
      <c r="C5" s="158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77</v>
      </c>
      <c r="C7" s="167" t="s">
        <v>78</v>
      </c>
      <c r="D7" s="168"/>
      <c r="E7" s="169"/>
      <c r="F7" s="169"/>
      <c r="G7" s="170"/>
      <c r="H7" s="171"/>
      <c r="I7" s="171"/>
      <c r="O7" s="172">
        <v>1</v>
      </c>
    </row>
    <row r="8" spans="1:104" ht="22.5">
      <c r="A8" s="173">
        <v>1</v>
      </c>
      <c r="B8" s="174" t="s">
        <v>79</v>
      </c>
      <c r="C8" s="175" t="s">
        <v>80</v>
      </c>
      <c r="D8" s="176" t="s">
        <v>81</v>
      </c>
      <c r="E8" s="177">
        <v>1</v>
      </c>
      <c r="F8" s="177">
        <v>0</v>
      </c>
      <c r="G8" s="178">
        <f>E8*F8</f>
        <v>0</v>
      </c>
      <c r="O8" s="172">
        <v>2</v>
      </c>
      <c r="AA8" s="146">
        <v>12</v>
      </c>
      <c r="AB8" s="146">
        <v>0</v>
      </c>
      <c r="AC8" s="146">
        <v>39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Z8" s="146">
        <v>0</v>
      </c>
    </row>
    <row r="9" spans="1:104" ht="12.75">
      <c r="A9" s="173">
        <v>2</v>
      </c>
      <c r="B9" s="174" t="s">
        <v>82</v>
      </c>
      <c r="C9" s="175" t="s">
        <v>83</v>
      </c>
      <c r="D9" s="176" t="s">
        <v>81</v>
      </c>
      <c r="E9" s="177">
        <v>1</v>
      </c>
      <c r="F9" s="177">
        <v>0</v>
      </c>
      <c r="G9" s="178">
        <f>E9*F9</f>
        <v>0</v>
      </c>
      <c r="O9" s="172">
        <v>2</v>
      </c>
      <c r="AA9" s="146">
        <v>12</v>
      </c>
      <c r="AB9" s="146">
        <v>0</v>
      </c>
      <c r="AC9" s="146">
        <v>40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Z9" s="146">
        <v>0</v>
      </c>
    </row>
    <row r="10" spans="1:104" ht="12.75">
      <c r="A10" s="173">
        <v>3</v>
      </c>
      <c r="B10" s="174" t="s">
        <v>84</v>
      </c>
      <c r="C10" s="175" t="s">
        <v>85</v>
      </c>
      <c r="D10" s="176" t="s">
        <v>81</v>
      </c>
      <c r="E10" s="177">
        <v>1</v>
      </c>
      <c r="F10" s="177">
        <v>0</v>
      </c>
      <c r="G10" s="178">
        <f>E10*F10</f>
        <v>0</v>
      </c>
      <c r="O10" s="172">
        <v>2</v>
      </c>
      <c r="AA10" s="146">
        <v>12</v>
      </c>
      <c r="AB10" s="146">
        <v>0</v>
      </c>
      <c r="AC10" s="146">
        <v>42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Z10" s="146">
        <v>0</v>
      </c>
    </row>
    <row r="11" spans="1:104" ht="12.75">
      <c r="A11" s="173">
        <v>4</v>
      </c>
      <c r="B11" s="174" t="s">
        <v>86</v>
      </c>
      <c r="C11" s="175" t="s">
        <v>87</v>
      </c>
      <c r="D11" s="176" t="s">
        <v>81</v>
      </c>
      <c r="E11" s="177">
        <v>1</v>
      </c>
      <c r="F11" s="177">
        <v>0</v>
      </c>
      <c r="G11" s="178">
        <f>E11*F11</f>
        <v>0</v>
      </c>
      <c r="O11" s="172">
        <v>2</v>
      </c>
      <c r="AA11" s="146">
        <v>12</v>
      </c>
      <c r="AB11" s="146">
        <v>0</v>
      </c>
      <c r="AC11" s="146">
        <v>43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Z11" s="146">
        <v>0</v>
      </c>
    </row>
    <row r="12" spans="1:104" ht="22.5">
      <c r="A12" s="173">
        <v>5</v>
      </c>
      <c r="B12" s="174" t="s">
        <v>88</v>
      </c>
      <c r="C12" s="175" t="s">
        <v>89</v>
      </c>
      <c r="D12" s="176" t="s">
        <v>81</v>
      </c>
      <c r="E12" s="177">
        <v>1</v>
      </c>
      <c r="F12" s="177">
        <v>0</v>
      </c>
      <c r="G12" s="178">
        <f>E12*F12</f>
        <v>0</v>
      </c>
      <c r="O12" s="172">
        <v>2</v>
      </c>
      <c r="AA12" s="146">
        <v>12</v>
      </c>
      <c r="AB12" s="146">
        <v>0</v>
      </c>
      <c r="AC12" s="146">
        <v>44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Z12" s="146">
        <v>0</v>
      </c>
    </row>
    <row r="13" spans="1:57" ht="12.75">
      <c r="A13" s="187"/>
      <c r="B13" s="188" t="s">
        <v>69</v>
      </c>
      <c r="C13" s="189" t="str">
        <f>CONCATENATE(B7," ",C7)</f>
        <v>000 Soupis vedlejších a ostatních nákladů</v>
      </c>
      <c r="D13" s="187"/>
      <c r="E13" s="190"/>
      <c r="F13" s="190"/>
      <c r="G13" s="191">
        <f>SUM(G7:G12)</f>
        <v>0</v>
      </c>
      <c r="O13" s="172">
        <v>4</v>
      </c>
      <c r="BA13" s="192">
        <f>SUM(BA7:BA12)</f>
        <v>0</v>
      </c>
      <c r="BB13" s="192">
        <f>SUM(BB7:BB12)</f>
        <v>0</v>
      </c>
      <c r="BC13" s="192">
        <f>SUM(BC7:BC12)</f>
        <v>0</v>
      </c>
      <c r="BD13" s="192">
        <f>SUM(BD7:BD12)</f>
        <v>0</v>
      </c>
      <c r="BE13" s="192">
        <f>SUM(BE7:BE12)</f>
        <v>0</v>
      </c>
    </row>
    <row r="14" spans="1:15" ht="12.75">
      <c r="A14" s="165" t="s">
        <v>65</v>
      </c>
      <c r="B14" s="166" t="s">
        <v>66</v>
      </c>
      <c r="C14" s="167" t="s">
        <v>67</v>
      </c>
      <c r="D14" s="168"/>
      <c r="E14" s="169"/>
      <c r="F14" s="169"/>
      <c r="G14" s="170"/>
      <c r="H14" s="171"/>
      <c r="I14" s="171"/>
      <c r="O14" s="172">
        <v>1</v>
      </c>
    </row>
    <row r="15" spans="1:104" ht="12.75">
      <c r="A15" s="173">
        <v>6</v>
      </c>
      <c r="B15" s="174" t="s">
        <v>90</v>
      </c>
      <c r="C15" s="175" t="s">
        <v>91</v>
      </c>
      <c r="D15" s="176" t="s">
        <v>92</v>
      </c>
      <c r="E15" s="177">
        <v>18.6375</v>
      </c>
      <c r="F15" s="177">
        <v>0</v>
      </c>
      <c r="G15" s="178">
        <f>E15*F15</f>
        <v>0</v>
      </c>
      <c r="O15" s="172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Z15" s="146">
        <v>0</v>
      </c>
    </row>
    <row r="16" spans="1:15" ht="12.75">
      <c r="A16" s="179"/>
      <c r="B16" s="180"/>
      <c r="C16" s="182" t="s">
        <v>93</v>
      </c>
      <c r="D16" s="183"/>
      <c r="E16" s="184">
        <v>5.4</v>
      </c>
      <c r="F16" s="185"/>
      <c r="G16" s="186"/>
      <c r="M16" s="181" t="s">
        <v>93</v>
      </c>
      <c r="O16" s="172"/>
    </row>
    <row r="17" spans="1:15" ht="12.75">
      <c r="A17" s="179"/>
      <c r="B17" s="180"/>
      <c r="C17" s="182" t="s">
        <v>94</v>
      </c>
      <c r="D17" s="183"/>
      <c r="E17" s="184">
        <v>5.4</v>
      </c>
      <c r="F17" s="185"/>
      <c r="G17" s="186"/>
      <c r="M17" s="181" t="s">
        <v>94</v>
      </c>
      <c r="O17" s="172"/>
    </row>
    <row r="18" spans="1:15" ht="12.75">
      <c r="A18" s="179"/>
      <c r="B18" s="180"/>
      <c r="C18" s="182" t="s">
        <v>95</v>
      </c>
      <c r="D18" s="183"/>
      <c r="E18" s="184">
        <v>0.3375</v>
      </c>
      <c r="F18" s="185"/>
      <c r="G18" s="186"/>
      <c r="M18" s="181" t="s">
        <v>95</v>
      </c>
      <c r="O18" s="172"/>
    </row>
    <row r="19" spans="1:15" ht="12.75">
      <c r="A19" s="179"/>
      <c r="B19" s="180"/>
      <c r="C19" s="182" t="s">
        <v>96</v>
      </c>
      <c r="D19" s="183"/>
      <c r="E19" s="184">
        <v>7.5</v>
      </c>
      <c r="F19" s="185"/>
      <c r="G19" s="186"/>
      <c r="M19" s="181" t="s">
        <v>96</v>
      </c>
      <c r="O19" s="172"/>
    </row>
    <row r="20" spans="1:104" ht="12.75">
      <c r="A20" s="173">
        <v>7</v>
      </c>
      <c r="B20" s="174" t="s">
        <v>97</v>
      </c>
      <c r="C20" s="175" t="s">
        <v>98</v>
      </c>
      <c r="D20" s="176" t="s">
        <v>92</v>
      </c>
      <c r="E20" s="177">
        <v>12.2</v>
      </c>
      <c r="F20" s="177">
        <v>0</v>
      </c>
      <c r="G20" s="178">
        <f>E20*F20</f>
        <v>0</v>
      </c>
      <c r="O20" s="172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Z20" s="146">
        <v>0</v>
      </c>
    </row>
    <row r="21" spans="1:15" ht="12.75">
      <c r="A21" s="179"/>
      <c r="B21" s="180"/>
      <c r="C21" s="182" t="s">
        <v>99</v>
      </c>
      <c r="D21" s="183"/>
      <c r="E21" s="184">
        <v>5</v>
      </c>
      <c r="F21" s="185"/>
      <c r="G21" s="186"/>
      <c r="M21" s="181" t="s">
        <v>99</v>
      </c>
      <c r="O21" s="172"/>
    </row>
    <row r="22" spans="1:15" ht="12.75">
      <c r="A22" s="179"/>
      <c r="B22" s="180"/>
      <c r="C22" s="182" t="s">
        <v>100</v>
      </c>
      <c r="D22" s="183"/>
      <c r="E22" s="184">
        <v>7.2</v>
      </c>
      <c r="F22" s="185"/>
      <c r="G22" s="186"/>
      <c r="M22" s="181" t="s">
        <v>100</v>
      </c>
      <c r="O22" s="172"/>
    </row>
    <row r="23" spans="1:104" ht="12.75">
      <c r="A23" s="173">
        <v>8</v>
      </c>
      <c r="B23" s="174" t="s">
        <v>101</v>
      </c>
      <c r="C23" s="175" t="s">
        <v>102</v>
      </c>
      <c r="D23" s="176" t="s">
        <v>92</v>
      </c>
      <c r="E23" s="177">
        <v>6.1</v>
      </c>
      <c r="F23" s="177">
        <v>0</v>
      </c>
      <c r="G23" s="178">
        <f>E23*F23</f>
        <v>0</v>
      </c>
      <c r="O23" s="172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Z23" s="146">
        <v>0</v>
      </c>
    </row>
    <row r="24" spans="1:15" ht="12.75">
      <c r="A24" s="179"/>
      <c r="B24" s="180"/>
      <c r="C24" s="182" t="s">
        <v>103</v>
      </c>
      <c r="D24" s="183"/>
      <c r="E24" s="184">
        <v>6.1</v>
      </c>
      <c r="F24" s="185"/>
      <c r="G24" s="186"/>
      <c r="M24" s="181" t="s">
        <v>103</v>
      </c>
      <c r="O24" s="172"/>
    </row>
    <row r="25" spans="1:104" ht="12.75">
      <c r="A25" s="173">
        <v>9</v>
      </c>
      <c r="B25" s="174" t="s">
        <v>104</v>
      </c>
      <c r="C25" s="175" t="s">
        <v>105</v>
      </c>
      <c r="D25" s="176" t="s">
        <v>92</v>
      </c>
      <c r="E25" s="177">
        <v>3.909</v>
      </c>
      <c r="F25" s="177">
        <v>0</v>
      </c>
      <c r="G25" s="178">
        <f>E25*F25</f>
        <v>0</v>
      </c>
      <c r="O25" s="172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Z25" s="146">
        <v>0</v>
      </c>
    </row>
    <row r="26" spans="1:15" ht="12.75">
      <c r="A26" s="179"/>
      <c r="B26" s="180"/>
      <c r="C26" s="182" t="s">
        <v>106</v>
      </c>
      <c r="D26" s="183"/>
      <c r="E26" s="184">
        <v>2.816</v>
      </c>
      <c r="F26" s="185"/>
      <c r="G26" s="186"/>
      <c r="M26" s="181" t="s">
        <v>106</v>
      </c>
      <c r="O26" s="172"/>
    </row>
    <row r="27" spans="1:15" ht="12.75">
      <c r="A27" s="179"/>
      <c r="B27" s="180"/>
      <c r="C27" s="182" t="s">
        <v>107</v>
      </c>
      <c r="D27" s="183"/>
      <c r="E27" s="184">
        <v>0.256</v>
      </c>
      <c r="F27" s="185"/>
      <c r="G27" s="186"/>
      <c r="M27" s="181" t="s">
        <v>107</v>
      </c>
      <c r="O27" s="172"/>
    </row>
    <row r="28" spans="1:15" ht="12.75">
      <c r="A28" s="179"/>
      <c r="B28" s="180"/>
      <c r="C28" s="182" t="s">
        <v>108</v>
      </c>
      <c r="D28" s="183"/>
      <c r="E28" s="184">
        <v>0.48</v>
      </c>
      <c r="F28" s="185"/>
      <c r="G28" s="186"/>
      <c r="M28" s="181" t="s">
        <v>108</v>
      </c>
      <c r="O28" s="172"/>
    </row>
    <row r="29" spans="1:15" ht="12.75">
      <c r="A29" s="179"/>
      <c r="B29" s="180"/>
      <c r="C29" s="182" t="s">
        <v>109</v>
      </c>
      <c r="D29" s="183"/>
      <c r="E29" s="184">
        <v>0.357</v>
      </c>
      <c r="F29" s="185"/>
      <c r="G29" s="186"/>
      <c r="M29" s="181" t="s">
        <v>109</v>
      </c>
      <c r="O29" s="172"/>
    </row>
    <row r="30" spans="1:104" ht="12.75">
      <c r="A30" s="173">
        <v>10</v>
      </c>
      <c r="B30" s="174" t="s">
        <v>110</v>
      </c>
      <c r="C30" s="175" t="s">
        <v>111</v>
      </c>
      <c r="D30" s="176" t="s">
        <v>92</v>
      </c>
      <c r="E30" s="177">
        <v>16.11</v>
      </c>
      <c r="F30" s="177">
        <v>0</v>
      </c>
      <c r="G30" s="178">
        <f>E30*F30</f>
        <v>0</v>
      </c>
      <c r="O30" s="172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Z30" s="146">
        <v>0</v>
      </c>
    </row>
    <row r="31" spans="1:15" ht="12.75">
      <c r="A31" s="179"/>
      <c r="B31" s="180"/>
      <c r="C31" s="182" t="s">
        <v>112</v>
      </c>
      <c r="D31" s="183"/>
      <c r="E31" s="184">
        <v>16.11</v>
      </c>
      <c r="F31" s="185"/>
      <c r="G31" s="186"/>
      <c r="M31" s="181" t="s">
        <v>112</v>
      </c>
      <c r="O31" s="172"/>
    </row>
    <row r="32" spans="1:104" ht="12.75">
      <c r="A32" s="173">
        <v>11</v>
      </c>
      <c r="B32" s="174" t="s">
        <v>113</v>
      </c>
      <c r="C32" s="175" t="s">
        <v>114</v>
      </c>
      <c r="D32" s="176" t="s">
        <v>92</v>
      </c>
      <c r="E32" s="177">
        <v>80.55</v>
      </c>
      <c r="F32" s="177">
        <v>0</v>
      </c>
      <c r="G32" s="178">
        <f>E32*F32</f>
        <v>0</v>
      </c>
      <c r="O32" s="172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Z32" s="146">
        <v>0</v>
      </c>
    </row>
    <row r="33" spans="1:15" ht="12.75">
      <c r="A33" s="179"/>
      <c r="B33" s="180"/>
      <c r="C33" s="182" t="s">
        <v>115</v>
      </c>
      <c r="D33" s="183"/>
      <c r="E33" s="184">
        <v>80.55</v>
      </c>
      <c r="F33" s="185"/>
      <c r="G33" s="186"/>
      <c r="M33" s="181" t="s">
        <v>115</v>
      </c>
      <c r="O33" s="172"/>
    </row>
    <row r="34" spans="1:104" ht="12.75">
      <c r="A34" s="173">
        <v>12</v>
      </c>
      <c r="B34" s="174" t="s">
        <v>116</v>
      </c>
      <c r="C34" s="175" t="s">
        <v>117</v>
      </c>
      <c r="D34" s="176" t="s">
        <v>92</v>
      </c>
      <c r="E34" s="177">
        <v>16.11</v>
      </c>
      <c r="F34" s="177">
        <v>0</v>
      </c>
      <c r="G34" s="178">
        <f>E34*F34</f>
        <v>0</v>
      </c>
      <c r="O34" s="172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Z34" s="146">
        <v>0</v>
      </c>
    </row>
    <row r="35" spans="1:104" ht="12.75">
      <c r="A35" s="173">
        <v>13</v>
      </c>
      <c r="B35" s="174" t="s">
        <v>118</v>
      </c>
      <c r="C35" s="175" t="s">
        <v>119</v>
      </c>
      <c r="D35" s="176" t="s">
        <v>120</v>
      </c>
      <c r="E35" s="177">
        <v>120</v>
      </c>
      <c r="F35" s="177">
        <v>0</v>
      </c>
      <c r="G35" s="178">
        <f>E35*F35</f>
        <v>0</v>
      </c>
      <c r="O35" s="172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Z35" s="146">
        <v>0</v>
      </c>
    </row>
    <row r="36" spans="1:15" ht="12.75">
      <c r="A36" s="179"/>
      <c r="B36" s="180"/>
      <c r="C36" s="182" t="s">
        <v>121</v>
      </c>
      <c r="D36" s="183"/>
      <c r="E36" s="184">
        <v>120</v>
      </c>
      <c r="F36" s="185"/>
      <c r="G36" s="186"/>
      <c r="M36" s="181" t="s">
        <v>121</v>
      </c>
      <c r="O36" s="172"/>
    </row>
    <row r="37" spans="1:104" ht="22.5">
      <c r="A37" s="173">
        <v>14</v>
      </c>
      <c r="B37" s="174" t="s">
        <v>122</v>
      </c>
      <c r="C37" s="175" t="s">
        <v>123</v>
      </c>
      <c r="D37" s="176" t="s">
        <v>120</v>
      </c>
      <c r="E37" s="177">
        <v>36</v>
      </c>
      <c r="F37" s="177">
        <v>0</v>
      </c>
      <c r="G37" s="178">
        <f>E37*F37</f>
        <v>0</v>
      </c>
      <c r="O37" s="172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Z37" s="146">
        <v>0</v>
      </c>
    </row>
    <row r="38" spans="1:104" ht="12.75">
      <c r="A38" s="173">
        <v>15</v>
      </c>
      <c r="B38" s="174" t="s">
        <v>124</v>
      </c>
      <c r="C38" s="175" t="s">
        <v>125</v>
      </c>
      <c r="D38" s="176" t="s">
        <v>120</v>
      </c>
      <c r="E38" s="177">
        <v>160.25</v>
      </c>
      <c r="F38" s="177">
        <v>0</v>
      </c>
      <c r="G38" s="178">
        <f>E38*F38</f>
        <v>0</v>
      </c>
      <c r="O38" s="172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Z38" s="146">
        <v>0</v>
      </c>
    </row>
    <row r="39" spans="1:15" ht="12.75">
      <c r="A39" s="179"/>
      <c r="B39" s="180"/>
      <c r="C39" s="182" t="s">
        <v>126</v>
      </c>
      <c r="D39" s="183"/>
      <c r="E39" s="184">
        <v>160.25</v>
      </c>
      <c r="F39" s="185"/>
      <c r="G39" s="186"/>
      <c r="M39" s="181" t="s">
        <v>126</v>
      </c>
      <c r="O39" s="172"/>
    </row>
    <row r="40" spans="1:104" ht="22.5">
      <c r="A40" s="173">
        <v>16</v>
      </c>
      <c r="B40" s="174" t="s">
        <v>127</v>
      </c>
      <c r="C40" s="175" t="s">
        <v>128</v>
      </c>
      <c r="D40" s="176" t="s">
        <v>120</v>
      </c>
      <c r="E40" s="177">
        <v>40</v>
      </c>
      <c r="F40" s="177">
        <v>0</v>
      </c>
      <c r="G40" s="178">
        <f>E40*F40</f>
        <v>0</v>
      </c>
      <c r="O40" s="172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Z40" s="146">
        <v>0</v>
      </c>
    </row>
    <row r="41" spans="1:104" ht="12.75">
      <c r="A41" s="173">
        <v>17</v>
      </c>
      <c r="B41" s="174" t="s">
        <v>129</v>
      </c>
      <c r="C41" s="175" t="s">
        <v>130</v>
      </c>
      <c r="D41" s="176" t="s">
        <v>131</v>
      </c>
      <c r="E41" s="177">
        <v>32.22</v>
      </c>
      <c r="F41" s="177">
        <v>0</v>
      </c>
      <c r="G41" s="178">
        <f>E41*F41</f>
        <v>0</v>
      </c>
      <c r="O41" s="172">
        <v>2</v>
      </c>
      <c r="AA41" s="146">
        <v>12</v>
      </c>
      <c r="AB41" s="146">
        <v>0</v>
      </c>
      <c r="AC41" s="146">
        <v>8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Z41" s="146">
        <v>0</v>
      </c>
    </row>
    <row r="42" spans="1:15" ht="12.75">
      <c r="A42" s="179"/>
      <c r="B42" s="180"/>
      <c r="C42" s="182" t="s">
        <v>132</v>
      </c>
      <c r="D42" s="183"/>
      <c r="E42" s="184">
        <v>32.22</v>
      </c>
      <c r="F42" s="185"/>
      <c r="G42" s="186"/>
      <c r="M42" s="181" t="s">
        <v>132</v>
      </c>
      <c r="O42" s="172"/>
    </row>
    <row r="43" spans="1:104" ht="12.75">
      <c r="A43" s="173">
        <v>18</v>
      </c>
      <c r="B43" s="174" t="s">
        <v>133</v>
      </c>
      <c r="C43" s="175" t="s">
        <v>134</v>
      </c>
      <c r="D43" s="176" t="s">
        <v>135</v>
      </c>
      <c r="E43" s="177">
        <v>5</v>
      </c>
      <c r="F43" s="177">
        <v>0</v>
      </c>
      <c r="G43" s="178">
        <f>E43*F43</f>
        <v>0</v>
      </c>
      <c r="O43" s="172">
        <v>2</v>
      </c>
      <c r="AA43" s="146">
        <v>3</v>
      </c>
      <c r="AB43" s="146">
        <v>1</v>
      </c>
      <c r="AC43" s="146">
        <v>572410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Z43" s="146">
        <v>0.001</v>
      </c>
    </row>
    <row r="44" spans="1:57" ht="12.75">
      <c r="A44" s="187"/>
      <c r="B44" s="188" t="s">
        <v>69</v>
      </c>
      <c r="C44" s="189" t="str">
        <f>CONCATENATE(B14," ",C14)</f>
        <v>1 Zemní práce</v>
      </c>
      <c r="D44" s="187"/>
      <c r="E44" s="190"/>
      <c r="F44" s="190"/>
      <c r="G44" s="191">
        <f>SUM(G14:G43)</f>
        <v>0</v>
      </c>
      <c r="O44" s="172">
        <v>4</v>
      </c>
      <c r="BA44" s="192">
        <f>SUM(BA14:BA43)</f>
        <v>0</v>
      </c>
      <c r="BB44" s="192">
        <f>SUM(BB14:BB43)</f>
        <v>0</v>
      </c>
      <c r="BC44" s="192">
        <f>SUM(BC14:BC43)</f>
        <v>0</v>
      </c>
      <c r="BD44" s="192">
        <f>SUM(BD14:BD43)</f>
        <v>0</v>
      </c>
      <c r="BE44" s="192">
        <f>SUM(BE14:BE43)</f>
        <v>0</v>
      </c>
    </row>
    <row r="45" spans="1:15" ht="12.75">
      <c r="A45" s="165" t="s">
        <v>65</v>
      </c>
      <c r="B45" s="166" t="s">
        <v>136</v>
      </c>
      <c r="C45" s="167" t="s">
        <v>137</v>
      </c>
      <c r="D45" s="168"/>
      <c r="E45" s="169"/>
      <c r="F45" s="169"/>
      <c r="G45" s="170"/>
      <c r="H45" s="171"/>
      <c r="I45" s="171"/>
      <c r="O45" s="172">
        <v>1</v>
      </c>
    </row>
    <row r="46" spans="1:104" ht="12.75">
      <c r="A46" s="173">
        <v>19</v>
      </c>
      <c r="B46" s="174" t="s">
        <v>138</v>
      </c>
      <c r="C46" s="175" t="s">
        <v>139</v>
      </c>
      <c r="D46" s="176" t="s">
        <v>92</v>
      </c>
      <c r="E46" s="177">
        <v>0.972</v>
      </c>
      <c r="F46" s="177">
        <v>0</v>
      </c>
      <c r="G46" s="178">
        <f>E46*F46</f>
        <v>0</v>
      </c>
      <c r="O46" s="172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Z46" s="146">
        <v>2.16</v>
      </c>
    </row>
    <row r="47" spans="1:15" ht="12.75">
      <c r="A47" s="179"/>
      <c r="B47" s="180"/>
      <c r="C47" s="182" t="s">
        <v>140</v>
      </c>
      <c r="D47" s="183"/>
      <c r="E47" s="184">
        <v>0.704</v>
      </c>
      <c r="F47" s="185"/>
      <c r="G47" s="186"/>
      <c r="M47" s="181" t="s">
        <v>140</v>
      </c>
      <c r="O47" s="172"/>
    </row>
    <row r="48" spans="1:15" ht="12.75">
      <c r="A48" s="179"/>
      <c r="B48" s="180"/>
      <c r="C48" s="182" t="s">
        <v>141</v>
      </c>
      <c r="D48" s="183"/>
      <c r="E48" s="184">
        <v>0.064</v>
      </c>
      <c r="F48" s="185"/>
      <c r="G48" s="186"/>
      <c r="M48" s="181" t="s">
        <v>141</v>
      </c>
      <c r="O48" s="172"/>
    </row>
    <row r="49" spans="1:15" ht="12.75">
      <c r="A49" s="179"/>
      <c r="B49" s="180"/>
      <c r="C49" s="182" t="s">
        <v>142</v>
      </c>
      <c r="D49" s="183"/>
      <c r="E49" s="184">
        <v>0.12</v>
      </c>
      <c r="F49" s="185"/>
      <c r="G49" s="186"/>
      <c r="M49" s="181" t="s">
        <v>142</v>
      </c>
      <c r="O49" s="172"/>
    </row>
    <row r="50" spans="1:15" ht="12.75">
      <c r="A50" s="179"/>
      <c r="B50" s="180"/>
      <c r="C50" s="182" t="s">
        <v>143</v>
      </c>
      <c r="D50" s="183"/>
      <c r="E50" s="184">
        <v>0.084</v>
      </c>
      <c r="F50" s="185"/>
      <c r="G50" s="186"/>
      <c r="M50" s="181" t="s">
        <v>143</v>
      </c>
      <c r="O50" s="172"/>
    </row>
    <row r="51" spans="1:104" ht="12.75">
      <c r="A51" s="173">
        <v>20</v>
      </c>
      <c r="B51" s="174" t="s">
        <v>144</v>
      </c>
      <c r="C51" s="175" t="s">
        <v>145</v>
      </c>
      <c r="D51" s="176" t="s">
        <v>92</v>
      </c>
      <c r="E51" s="177">
        <v>2.664</v>
      </c>
      <c r="F51" s="177">
        <v>0</v>
      </c>
      <c r="G51" s="178">
        <f>E51*F51</f>
        <v>0</v>
      </c>
      <c r="O51" s="172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Z51" s="146">
        <v>2.525</v>
      </c>
    </row>
    <row r="52" spans="1:15" ht="12.75">
      <c r="A52" s="179"/>
      <c r="B52" s="180"/>
      <c r="C52" s="182" t="s">
        <v>146</v>
      </c>
      <c r="D52" s="183"/>
      <c r="E52" s="184">
        <v>0.36</v>
      </c>
      <c r="F52" s="185"/>
      <c r="G52" s="186"/>
      <c r="M52" s="181" t="s">
        <v>146</v>
      </c>
      <c r="O52" s="172"/>
    </row>
    <row r="53" spans="1:15" ht="12.75">
      <c r="A53" s="179"/>
      <c r="B53" s="180"/>
      <c r="C53" s="182" t="s">
        <v>147</v>
      </c>
      <c r="D53" s="183"/>
      <c r="E53" s="184">
        <v>2.112</v>
      </c>
      <c r="F53" s="185"/>
      <c r="G53" s="186"/>
      <c r="M53" s="181" t="s">
        <v>147</v>
      </c>
      <c r="O53" s="172"/>
    </row>
    <row r="54" spans="1:15" ht="12.75">
      <c r="A54" s="179"/>
      <c r="B54" s="180"/>
      <c r="C54" s="182" t="s">
        <v>148</v>
      </c>
      <c r="D54" s="183"/>
      <c r="E54" s="184">
        <v>0.192</v>
      </c>
      <c r="F54" s="185"/>
      <c r="G54" s="186"/>
      <c r="M54" s="181" t="s">
        <v>148</v>
      </c>
      <c r="O54" s="172"/>
    </row>
    <row r="55" spans="1:104" ht="12.75">
      <c r="A55" s="173">
        <v>21</v>
      </c>
      <c r="B55" s="174" t="s">
        <v>149</v>
      </c>
      <c r="C55" s="175" t="s">
        <v>150</v>
      </c>
      <c r="D55" s="176" t="s">
        <v>120</v>
      </c>
      <c r="E55" s="177">
        <v>12.66</v>
      </c>
      <c r="F55" s="177">
        <v>0</v>
      </c>
      <c r="G55" s="178">
        <f>E55*F55</f>
        <v>0</v>
      </c>
      <c r="O55" s="172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Z55" s="146">
        <v>0.0392</v>
      </c>
    </row>
    <row r="56" spans="1:15" ht="12.75">
      <c r="A56" s="179"/>
      <c r="B56" s="180"/>
      <c r="C56" s="182" t="s">
        <v>151</v>
      </c>
      <c r="D56" s="183"/>
      <c r="E56" s="184">
        <v>1.14</v>
      </c>
      <c r="F56" s="185"/>
      <c r="G56" s="186"/>
      <c r="M56" s="181" t="s">
        <v>151</v>
      </c>
      <c r="O56" s="172"/>
    </row>
    <row r="57" spans="1:15" ht="12.75">
      <c r="A57" s="179"/>
      <c r="B57" s="180"/>
      <c r="C57" s="182" t="s">
        <v>152</v>
      </c>
      <c r="D57" s="183"/>
      <c r="E57" s="184">
        <v>10.56</v>
      </c>
      <c r="F57" s="185"/>
      <c r="G57" s="186"/>
      <c r="M57" s="181" t="s">
        <v>152</v>
      </c>
      <c r="O57" s="172"/>
    </row>
    <row r="58" spans="1:15" ht="12.75">
      <c r="A58" s="179"/>
      <c r="B58" s="180"/>
      <c r="C58" s="182" t="s">
        <v>153</v>
      </c>
      <c r="D58" s="183"/>
      <c r="E58" s="184">
        <v>0.96</v>
      </c>
      <c r="F58" s="185"/>
      <c r="G58" s="186"/>
      <c r="M58" s="181" t="s">
        <v>153</v>
      </c>
      <c r="O58" s="172"/>
    </row>
    <row r="59" spans="1:104" ht="12.75">
      <c r="A59" s="173">
        <v>22</v>
      </c>
      <c r="B59" s="174" t="s">
        <v>154</v>
      </c>
      <c r="C59" s="175" t="s">
        <v>155</v>
      </c>
      <c r="D59" s="176" t="s">
        <v>120</v>
      </c>
      <c r="E59" s="177">
        <v>12.66</v>
      </c>
      <c r="F59" s="177">
        <v>0</v>
      </c>
      <c r="G59" s="178">
        <f>E59*F59</f>
        <v>0</v>
      </c>
      <c r="O59" s="172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Z59" s="146">
        <v>0</v>
      </c>
    </row>
    <row r="60" spans="1:104" ht="12.75">
      <c r="A60" s="173">
        <v>23</v>
      </c>
      <c r="B60" s="174" t="s">
        <v>156</v>
      </c>
      <c r="C60" s="175" t="s">
        <v>157</v>
      </c>
      <c r="D60" s="176" t="s">
        <v>92</v>
      </c>
      <c r="E60" s="177">
        <v>0.135</v>
      </c>
      <c r="F60" s="177">
        <v>0</v>
      </c>
      <c r="G60" s="178">
        <f>E60*F60</f>
        <v>0</v>
      </c>
      <c r="O60" s="172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Z60" s="146">
        <v>2.525</v>
      </c>
    </row>
    <row r="61" spans="1:15" ht="12.75">
      <c r="A61" s="179"/>
      <c r="B61" s="180"/>
      <c r="C61" s="182" t="s">
        <v>158</v>
      </c>
      <c r="D61" s="183"/>
      <c r="E61" s="184">
        <v>0.135</v>
      </c>
      <c r="F61" s="185"/>
      <c r="G61" s="186"/>
      <c r="M61" s="181" t="s">
        <v>158</v>
      </c>
      <c r="O61" s="172"/>
    </row>
    <row r="62" spans="1:104" ht="12.75">
      <c r="A62" s="173">
        <v>24</v>
      </c>
      <c r="B62" s="174" t="s">
        <v>159</v>
      </c>
      <c r="C62" s="175" t="s">
        <v>160</v>
      </c>
      <c r="D62" s="176" t="s">
        <v>120</v>
      </c>
      <c r="E62" s="177">
        <v>0.7</v>
      </c>
      <c r="F62" s="177">
        <v>0</v>
      </c>
      <c r="G62" s="178">
        <f>E62*F62</f>
        <v>0</v>
      </c>
      <c r="O62" s="172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Z62" s="146">
        <v>0.03931</v>
      </c>
    </row>
    <row r="63" spans="1:15" ht="12.75">
      <c r="A63" s="179"/>
      <c r="B63" s="180"/>
      <c r="C63" s="182" t="s">
        <v>161</v>
      </c>
      <c r="D63" s="183"/>
      <c r="E63" s="184">
        <v>0.7</v>
      </c>
      <c r="F63" s="185"/>
      <c r="G63" s="186"/>
      <c r="M63" s="181" t="s">
        <v>161</v>
      </c>
      <c r="O63" s="172"/>
    </row>
    <row r="64" spans="1:104" ht="12.75">
      <c r="A64" s="173">
        <v>25</v>
      </c>
      <c r="B64" s="174" t="s">
        <v>162</v>
      </c>
      <c r="C64" s="175" t="s">
        <v>163</v>
      </c>
      <c r="D64" s="176" t="s">
        <v>120</v>
      </c>
      <c r="E64" s="177">
        <v>0.7</v>
      </c>
      <c r="F64" s="177">
        <v>0</v>
      </c>
      <c r="G64" s="178">
        <f>E64*F64</f>
        <v>0</v>
      </c>
      <c r="O64" s="172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Z64" s="146">
        <v>0</v>
      </c>
    </row>
    <row r="65" spans="1:104" ht="12.75">
      <c r="A65" s="173">
        <v>26</v>
      </c>
      <c r="B65" s="174" t="s">
        <v>164</v>
      </c>
      <c r="C65" s="175" t="s">
        <v>165</v>
      </c>
      <c r="D65" s="176" t="s">
        <v>120</v>
      </c>
      <c r="E65" s="177">
        <v>1.3</v>
      </c>
      <c r="F65" s="177">
        <v>0</v>
      </c>
      <c r="G65" s="178">
        <f>E65*F65</f>
        <v>0</v>
      </c>
      <c r="O65" s="172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Z65" s="146">
        <v>0.0153</v>
      </c>
    </row>
    <row r="66" spans="1:15" ht="12.75">
      <c r="A66" s="179"/>
      <c r="B66" s="180"/>
      <c r="C66" s="182" t="s">
        <v>166</v>
      </c>
      <c r="D66" s="183"/>
      <c r="E66" s="184">
        <v>1.3</v>
      </c>
      <c r="F66" s="185"/>
      <c r="G66" s="186"/>
      <c r="M66" s="181" t="s">
        <v>166</v>
      </c>
      <c r="O66" s="172"/>
    </row>
    <row r="67" spans="1:57" ht="12.75">
      <c r="A67" s="187"/>
      <c r="B67" s="188" t="s">
        <v>69</v>
      </c>
      <c r="C67" s="189" t="str">
        <f>CONCATENATE(B45," ",C45)</f>
        <v>2 Základy a zvláštní zakládání</v>
      </c>
      <c r="D67" s="187"/>
      <c r="E67" s="190"/>
      <c r="F67" s="190"/>
      <c r="G67" s="191">
        <f>SUM(G45:G66)</f>
        <v>0</v>
      </c>
      <c r="O67" s="172">
        <v>4</v>
      </c>
      <c r="BA67" s="192">
        <f>SUM(BA45:BA66)</f>
        <v>0</v>
      </c>
      <c r="BB67" s="192">
        <f>SUM(BB45:BB66)</f>
        <v>0</v>
      </c>
      <c r="BC67" s="192">
        <f>SUM(BC45:BC66)</f>
        <v>0</v>
      </c>
      <c r="BD67" s="192">
        <f>SUM(BD45:BD66)</f>
        <v>0</v>
      </c>
      <c r="BE67" s="192">
        <f>SUM(BE45:BE66)</f>
        <v>0</v>
      </c>
    </row>
    <row r="68" spans="1:15" ht="12.75">
      <c r="A68" s="165" t="s">
        <v>65</v>
      </c>
      <c r="B68" s="166" t="s">
        <v>167</v>
      </c>
      <c r="C68" s="167" t="s">
        <v>168</v>
      </c>
      <c r="D68" s="168"/>
      <c r="E68" s="169"/>
      <c r="F68" s="169"/>
      <c r="G68" s="170"/>
      <c r="H68" s="171"/>
      <c r="I68" s="171"/>
      <c r="O68" s="172">
        <v>1</v>
      </c>
    </row>
    <row r="69" spans="1:104" ht="22.5">
      <c r="A69" s="173">
        <v>27</v>
      </c>
      <c r="B69" s="174" t="s">
        <v>169</v>
      </c>
      <c r="C69" s="175" t="s">
        <v>170</v>
      </c>
      <c r="D69" s="176" t="s">
        <v>120</v>
      </c>
      <c r="E69" s="177">
        <v>36</v>
      </c>
      <c r="F69" s="177">
        <v>0</v>
      </c>
      <c r="G69" s="178">
        <f>E69*F69</f>
        <v>0</v>
      </c>
      <c r="O69" s="172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Z69" s="146">
        <v>0.378</v>
      </c>
    </row>
    <row r="70" spans="1:104" ht="22.5">
      <c r="A70" s="173">
        <v>28</v>
      </c>
      <c r="B70" s="174" t="s">
        <v>171</v>
      </c>
      <c r="C70" s="175" t="s">
        <v>172</v>
      </c>
      <c r="D70" s="176" t="s">
        <v>120</v>
      </c>
      <c r="E70" s="177">
        <v>36</v>
      </c>
      <c r="F70" s="177">
        <v>0</v>
      </c>
      <c r="G70" s="178">
        <f>E70*F70</f>
        <v>0</v>
      </c>
      <c r="O70" s="172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Z70" s="146">
        <v>0.54</v>
      </c>
    </row>
    <row r="71" spans="1:104" ht="22.5">
      <c r="A71" s="173">
        <v>29</v>
      </c>
      <c r="B71" s="174" t="s">
        <v>173</v>
      </c>
      <c r="C71" s="175" t="s">
        <v>174</v>
      </c>
      <c r="D71" s="176" t="s">
        <v>120</v>
      </c>
      <c r="E71" s="177">
        <v>50</v>
      </c>
      <c r="F71" s="177">
        <v>0</v>
      </c>
      <c r="G71" s="178">
        <f>E71*F71</f>
        <v>0</v>
      </c>
      <c r="O71" s="172">
        <v>2</v>
      </c>
      <c r="AA71" s="146">
        <v>12</v>
      </c>
      <c r="AB71" s="146">
        <v>0</v>
      </c>
      <c r="AC71" s="146">
        <v>22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Z71" s="146">
        <v>0</v>
      </c>
    </row>
    <row r="72" spans="1:57" ht="12.75">
      <c r="A72" s="187"/>
      <c r="B72" s="188" t="s">
        <v>69</v>
      </c>
      <c r="C72" s="189" t="str">
        <f>CONCATENATE(B68," ",C68)</f>
        <v>5 Komunikace</v>
      </c>
      <c r="D72" s="187"/>
      <c r="E72" s="190"/>
      <c r="F72" s="190"/>
      <c r="G72" s="191">
        <f>SUM(G68:G71)</f>
        <v>0</v>
      </c>
      <c r="O72" s="172">
        <v>4</v>
      </c>
      <c r="BA72" s="192">
        <f>SUM(BA68:BA71)</f>
        <v>0</v>
      </c>
      <c r="BB72" s="192">
        <f>SUM(BB68:BB71)</f>
        <v>0</v>
      </c>
      <c r="BC72" s="192">
        <f>SUM(BC68:BC71)</f>
        <v>0</v>
      </c>
      <c r="BD72" s="192">
        <f>SUM(BD68:BD71)</f>
        <v>0</v>
      </c>
      <c r="BE72" s="192">
        <f>SUM(BE68:BE71)</f>
        <v>0</v>
      </c>
    </row>
    <row r="73" spans="1:15" ht="12.75">
      <c r="A73" s="165" t="s">
        <v>65</v>
      </c>
      <c r="B73" s="166" t="s">
        <v>175</v>
      </c>
      <c r="C73" s="167" t="s">
        <v>176</v>
      </c>
      <c r="D73" s="168"/>
      <c r="E73" s="169"/>
      <c r="F73" s="169"/>
      <c r="G73" s="170"/>
      <c r="H73" s="171"/>
      <c r="I73" s="171"/>
      <c r="O73" s="172">
        <v>1</v>
      </c>
    </row>
    <row r="74" spans="1:104" ht="22.5">
      <c r="A74" s="173">
        <v>30</v>
      </c>
      <c r="B74" s="174" t="s">
        <v>177</v>
      </c>
      <c r="C74" s="175" t="s">
        <v>178</v>
      </c>
      <c r="D74" s="176" t="s">
        <v>179</v>
      </c>
      <c r="E74" s="177">
        <v>1</v>
      </c>
      <c r="F74" s="177">
        <v>0</v>
      </c>
      <c r="G74" s="178">
        <f>E74*F74</f>
        <v>0</v>
      </c>
      <c r="O74" s="172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Z74" s="146">
        <v>0.05162</v>
      </c>
    </row>
    <row r="75" spans="1:57" ht="12.75">
      <c r="A75" s="187"/>
      <c r="B75" s="188" t="s">
        <v>69</v>
      </c>
      <c r="C75" s="189" t="str">
        <f>CONCATENATE(B73," ",C73)</f>
        <v>8 Trubní vedení</v>
      </c>
      <c r="D75" s="187"/>
      <c r="E75" s="190"/>
      <c r="F75" s="190"/>
      <c r="G75" s="191">
        <f>SUM(G73:G74)</f>
        <v>0</v>
      </c>
      <c r="O75" s="172">
        <v>4</v>
      </c>
      <c r="BA75" s="192">
        <f>SUM(BA73:BA74)</f>
        <v>0</v>
      </c>
      <c r="BB75" s="192">
        <f>SUM(BB73:BB74)</f>
        <v>0</v>
      </c>
      <c r="BC75" s="192">
        <f>SUM(BC73:BC74)</f>
        <v>0</v>
      </c>
      <c r="BD75" s="192">
        <f>SUM(BD73:BD74)</f>
        <v>0</v>
      </c>
      <c r="BE75" s="192">
        <f>SUM(BE73:BE74)</f>
        <v>0</v>
      </c>
    </row>
    <row r="76" spans="1:15" ht="12.75">
      <c r="A76" s="165" t="s">
        <v>65</v>
      </c>
      <c r="B76" s="166" t="s">
        <v>180</v>
      </c>
      <c r="C76" s="167" t="s">
        <v>181</v>
      </c>
      <c r="D76" s="168"/>
      <c r="E76" s="169"/>
      <c r="F76" s="169"/>
      <c r="G76" s="170"/>
      <c r="H76" s="171"/>
      <c r="I76" s="171"/>
      <c r="O76" s="172">
        <v>1</v>
      </c>
    </row>
    <row r="77" spans="1:104" ht="12.75">
      <c r="A77" s="173">
        <v>31</v>
      </c>
      <c r="B77" s="174" t="s">
        <v>182</v>
      </c>
      <c r="C77" s="175" t="s">
        <v>183</v>
      </c>
      <c r="D77" s="176" t="s">
        <v>120</v>
      </c>
      <c r="E77" s="177">
        <v>160</v>
      </c>
      <c r="F77" s="177">
        <v>0</v>
      </c>
      <c r="G77" s="178">
        <f>E77*F77</f>
        <v>0</v>
      </c>
      <c r="O77" s="172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Z77" s="146">
        <v>0</v>
      </c>
    </row>
    <row r="78" spans="1:104" ht="12.75">
      <c r="A78" s="173">
        <v>32</v>
      </c>
      <c r="B78" s="174" t="s">
        <v>184</v>
      </c>
      <c r="C78" s="175" t="s">
        <v>185</v>
      </c>
      <c r="D78" s="176" t="s">
        <v>186</v>
      </c>
      <c r="E78" s="177">
        <v>15</v>
      </c>
      <c r="F78" s="177">
        <v>0</v>
      </c>
      <c r="G78" s="178">
        <f>E78*F78</f>
        <v>0</v>
      </c>
      <c r="O78" s="172">
        <v>2</v>
      </c>
      <c r="AA78" s="146">
        <v>12</v>
      </c>
      <c r="AB78" s="146">
        <v>0</v>
      </c>
      <c r="AC78" s="146">
        <v>26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Z78" s="146">
        <v>0</v>
      </c>
    </row>
    <row r="79" spans="1:57" ht="12.75">
      <c r="A79" s="187"/>
      <c r="B79" s="188" t="s">
        <v>69</v>
      </c>
      <c r="C79" s="189" t="str">
        <f>CONCATENATE(B76," ",C76)</f>
        <v>95 Dokončovací konstrukce na pozemních stavbách</v>
      </c>
      <c r="D79" s="187"/>
      <c r="E79" s="190"/>
      <c r="F79" s="190"/>
      <c r="G79" s="191">
        <f>SUM(G76:G78)</f>
        <v>0</v>
      </c>
      <c r="O79" s="172">
        <v>4</v>
      </c>
      <c r="BA79" s="192">
        <f>SUM(BA76:BA78)</f>
        <v>0</v>
      </c>
      <c r="BB79" s="192">
        <f>SUM(BB76:BB78)</f>
        <v>0</v>
      </c>
      <c r="BC79" s="192">
        <f>SUM(BC76:BC78)</f>
        <v>0</v>
      </c>
      <c r="BD79" s="192">
        <f>SUM(BD76:BD78)</f>
        <v>0</v>
      </c>
      <c r="BE79" s="192">
        <f>SUM(BE76:BE78)</f>
        <v>0</v>
      </c>
    </row>
    <row r="80" spans="1:15" ht="12.75">
      <c r="A80" s="165" t="s">
        <v>65</v>
      </c>
      <c r="B80" s="166" t="s">
        <v>187</v>
      </c>
      <c r="C80" s="167" t="s">
        <v>188</v>
      </c>
      <c r="D80" s="168"/>
      <c r="E80" s="169"/>
      <c r="F80" s="169"/>
      <c r="G80" s="170"/>
      <c r="H80" s="171"/>
      <c r="I80" s="171"/>
      <c r="O80" s="172">
        <v>1</v>
      </c>
    </row>
    <row r="81" spans="1:104" ht="22.5">
      <c r="A81" s="173">
        <v>33</v>
      </c>
      <c r="B81" s="174" t="s">
        <v>189</v>
      </c>
      <c r="C81" s="175" t="s">
        <v>190</v>
      </c>
      <c r="D81" s="176" t="s">
        <v>120</v>
      </c>
      <c r="E81" s="177">
        <v>40.05</v>
      </c>
      <c r="F81" s="177">
        <v>0</v>
      </c>
      <c r="G81" s="178">
        <f>E81*F81</f>
        <v>0</v>
      </c>
      <c r="O81" s="172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Z81" s="146">
        <v>0</v>
      </c>
    </row>
    <row r="82" spans="1:15" ht="12.75">
      <c r="A82" s="179"/>
      <c r="B82" s="180"/>
      <c r="C82" s="182" t="s">
        <v>191</v>
      </c>
      <c r="D82" s="183"/>
      <c r="E82" s="184">
        <v>36</v>
      </c>
      <c r="F82" s="185"/>
      <c r="G82" s="186"/>
      <c r="M82" s="181" t="s">
        <v>191</v>
      </c>
      <c r="O82" s="172"/>
    </row>
    <row r="83" spans="1:15" ht="12.75">
      <c r="A83" s="179"/>
      <c r="B83" s="180"/>
      <c r="C83" s="182" t="s">
        <v>192</v>
      </c>
      <c r="D83" s="183"/>
      <c r="E83" s="184">
        <v>4.05</v>
      </c>
      <c r="F83" s="185"/>
      <c r="G83" s="186"/>
      <c r="M83" s="181" t="s">
        <v>192</v>
      </c>
      <c r="O83" s="172"/>
    </row>
    <row r="84" spans="1:104" ht="22.5">
      <c r="A84" s="173">
        <v>34</v>
      </c>
      <c r="B84" s="174" t="s">
        <v>193</v>
      </c>
      <c r="C84" s="175" t="s">
        <v>194</v>
      </c>
      <c r="D84" s="176" t="s">
        <v>92</v>
      </c>
      <c r="E84" s="177">
        <v>1.4018</v>
      </c>
      <c r="F84" s="177">
        <v>0</v>
      </c>
      <c r="G84" s="178">
        <f>E84*F84</f>
        <v>0</v>
      </c>
      <c r="O84" s="172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Z84" s="146">
        <v>0.00295</v>
      </c>
    </row>
    <row r="85" spans="1:15" ht="12.75">
      <c r="A85" s="179"/>
      <c r="B85" s="180"/>
      <c r="C85" s="182" t="s">
        <v>195</v>
      </c>
      <c r="D85" s="183"/>
      <c r="E85" s="184">
        <v>1.4018</v>
      </c>
      <c r="F85" s="185"/>
      <c r="G85" s="186"/>
      <c r="M85" s="181" t="s">
        <v>195</v>
      </c>
      <c r="O85" s="172"/>
    </row>
    <row r="86" spans="1:104" ht="12.75">
      <c r="A86" s="173">
        <v>35</v>
      </c>
      <c r="B86" s="174" t="s">
        <v>196</v>
      </c>
      <c r="C86" s="175" t="s">
        <v>197</v>
      </c>
      <c r="D86" s="176" t="s">
        <v>92</v>
      </c>
      <c r="E86" s="177">
        <v>1.5419</v>
      </c>
      <c r="F86" s="177">
        <v>0</v>
      </c>
      <c r="G86" s="178">
        <f>E86*F86</f>
        <v>0</v>
      </c>
      <c r="O86" s="172">
        <v>2</v>
      </c>
      <c r="AA86" s="146">
        <v>12</v>
      </c>
      <c r="AB86" s="146">
        <v>0</v>
      </c>
      <c r="AC86" s="146">
        <v>29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Z86" s="146">
        <v>0</v>
      </c>
    </row>
    <row r="87" spans="1:15" ht="12.75">
      <c r="A87" s="179"/>
      <c r="B87" s="180"/>
      <c r="C87" s="182" t="s">
        <v>198</v>
      </c>
      <c r="D87" s="183"/>
      <c r="E87" s="184">
        <v>1.5419</v>
      </c>
      <c r="F87" s="185"/>
      <c r="G87" s="186"/>
      <c r="M87" s="181" t="s">
        <v>198</v>
      </c>
      <c r="O87" s="172"/>
    </row>
    <row r="88" spans="1:104" ht="12.75">
      <c r="A88" s="173">
        <v>36</v>
      </c>
      <c r="B88" s="174" t="s">
        <v>199</v>
      </c>
      <c r="C88" s="175" t="s">
        <v>200</v>
      </c>
      <c r="D88" s="176" t="s">
        <v>55</v>
      </c>
      <c r="E88" s="177"/>
      <c r="F88" s="177">
        <v>0</v>
      </c>
      <c r="G88" s="178">
        <f>E88*F88</f>
        <v>0</v>
      </c>
      <c r="O88" s="172">
        <v>2</v>
      </c>
      <c r="AA88" s="146">
        <v>7</v>
      </c>
      <c r="AB88" s="146">
        <v>1002</v>
      </c>
      <c r="AC88" s="146">
        <v>5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Z88" s="146">
        <v>0</v>
      </c>
    </row>
    <row r="89" spans="1:57" ht="12.75">
      <c r="A89" s="187"/>
      <c r="B89" s="188" t="s">
        <v>69</v>
      </c>
      <c r="C89" s="189" t="str">
        <f>CONCATENATE(B80," ",C80)</f>
        <v>762 Konstrukce tesařské</v>
      </c>
      <c r="D89" s="187"/>
      <c r="E89" s="190"/>
      <c r="F89" s="190"/>
      <c r="G89" s="191">
        <f>SUM(G80:G88)</f>
        <v>0</v>
      </c>
      <c r="O89" s="172">
        <v>4</v>
      </c>
      <c r="BA89" s="192">
        <f>SUM(BA80:BA88)</f>
        <v>0</v>
      </c>
      <c r="BB89" s="192">
        <f>SUM(BB80:BB88)</f>
        <v>0</v>
      </c>
      <c r="BC89" s="192">
        <f>SUM(BC80:BC88)</f>
        <v>0</v>
      </c>
      <c r="BD89" s="192">
        <f>SUM(BD80:BD88)</f>
        <v>0</v>
      </c>
      <c r="BE89" s="192">
        <f>SUM(BE80:BE88)</f>
        <v>0</v>
      </c>
    </row>
    <row r="90" spans="1:15" ht="12.75">
      <c r="A90" s="165" t="s">
        <v>65</v>
      </c>
      <c r="B90" s="166" t="s">
        <v>201</v>
      </c>
      <c r="C90" s="167" t="s">
        <v>202</v>
      </c>
      <c r="D90" s="168"/>
      <c r="E90" s="169"/>
      <c r="F90" s="169"/>
      <c r="G90" s="170"/>
      <c r="H90" s="171"/>
      <c r="I90" s="171"/>
      <c r="O90" s="172">
        <v>1</v>
      </c>
    </row>
    <row r="91" spans="1:104" ht="12.75">
      <c r="A91" s="173">
        <v>37</v>
      </c>
      <c r="B91" s="174" t="s">
        <v>203</v>
      </c>
      <c r="C91" s="175" t="s">
        <v>204</v>
      </c>
      <c r="D91" s="176" t="s">
        <v>135</v>
      </c>
      <c r="E91" s="177">
        <v>64.9688</v>
      </c>
      <c r="F91" s="177">
        <v>0</v>
      </c>
      <c r="G91" s="178">
        <f>E91*F91</f>
        <v>0</v>
      </c>
      <c r="O91" s="172">
        <v>2</v>
      </c>
      <c r="AA91" s="146">
        <v>2</v>
      </c>
      <c r="AB91" s="146">
        <v>7</v>
      </c>
      <c r="AC91" s="146">
        <v>7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Z91" s="146">
        <v>0.00106</v>
      </c>
    </row>
    <row r="92" spans="1:15" ht="12.75">
      <c r="A92" s="179"/>
      <c r="B92" s="180"/>
      <c r="C92" s="182" t="s">
        <v>205</v>
      </c>
      <c r="D92" s="183"/>
      <c r="E92" s="184">
        <v>52.9375</v>
      </c>
      <c r="F92" s="185"/>
      <c r="G92" s="186"/>
      <c r="M92" s="181" t="s">
        <v>205</v>
      </c>
      <c r="O92" s="172"/>
    </row>
    <row r="93" spans="1:15" ht="12.75">
      <c r="A93" s="179"/>
      <c r="B93" s="180"/>
      <c r="C93" s="182" t="s">
        <v>206</v>
      </c>
      <c r="D93" s="183"/>
      <c r="E93" s="184">
        <v>12.0313</v>
      </c>
      <c r="F93" s="185"/>
      <c r="G93" s="186"/>
      <c r="M93" s="181" t="s">
        <v>206</v>
      </c>
      <c r="O93" s="172"/>
    </row>
    <row r="94" spans="1:104" ht="12.75">
      <c r="A94" s="173">
        <v>38</v>
      </c>
      <c r="B94" s="174" t="s">
        <v>207</v>
      </c>
      <c r="C94" s="175" t="s">
        <v>208</v>
      </c>
      <c r="D94" s="176" t="s">
        <v>135</v>
      </c>
      <c r="E94" s="177">
        <v>716.1</v>
      </c>
      <c r="F94" s="177">
        <v>0</v>
      </c>
      <c r="G94" s="178">
        <f>E94*F94</f>
        <v>0</v>
      </c>
      <c r="O94" s="172">
        <v>2</v>
      </c>
      <c r="AA94" s="146">
        <v>2</v>
      </c>
      <c r="AB94" s="146">
        <v>7</v>
      </c>
      <c r="AC94" s="146">
        <v>7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Z94" s="146">
        <v>0.00105</v>
      </c>
    </row>
    <row r="95" spans="1:15" ht="12.75">
      <c r="A95" s="179"/>
      <c r="B95" s="180"/>
      <c r="C95" s="182" t="s">
        <v>209</v>
      </c>
      <c r="D95" s="183"/>
      <c r="E95" s="184">
        <v>47.74</v>
      </c>
      <c r="F95" s="185"/>
      <c r="G95" s="186"/>
      <c r="M95" s="181" t="s">
        <v>209</v>
      </c>
      <c r="O95" s="172"/>
    </row>
    <row r="96" spans="1:15" ht="12.75">
      <c r="A96" s="179"/>
      <c r="B96" s="180"/>
      <c r="C96" s="182" t="s">
        <v>210</v>
      </c>
      <c r="D96" s="183"/>
      <c r="E96" s="184">
        <v>64.79</v>
      </c>
      <c r="F96" s="185"/>
      <c r="G96" s="186"/>
      <c r="M96" s="181" t="s">
        <v>210</v>
      </c>
      <c r="O96" s="172"/>
    </row>
    <row r="97" spans="1:15" ht="12.75">
      <c r="A97" s="179"/>
      <c r="B97" s="180"/>
      <c r="C97" s="182" t="s">
        <v>211</v>
      </c>
      <c r="D97" s="183"/>
      <c r="E97" s="184">
        <v>603.57</v>
      </c>
      <c r="F97" s="185"/>
      <c r="G97" s="186"/>
      <c r="M97" s="181" t="s">
        <v>211</v>
      </c>
      <c r="O97" s="172"/>
    </row>
    <row r="98" spans="1:104" ht="12.75">
      <c r="A98" s="173">
        <v>39</v>
      </c>
      <c r="B98" s="174" t="s">
        <v>212</v>
      </c>
      <c r="C98" s="175" t="s">
        <v>213</v>
      </c>
      <c r="D98" s="176" t="s">
        <v>135</v>
      </c>
      <c r="E98" s="177">
        <v>781.07</v>
      </c>
      <c r="F98" s="177">
        <v>0</v>
      </c>
      <c r="G98" s="178">
        <f>E98*F98</f>
        <v>0</v>
      </c>
      <c r="O98" s="172">
        <v>2</v>
      </c>
      <c r="AA98" s="146">
        <v>12</v>
      </c>
      <c r="AB98" s="146">
        <v>0</v>
      </c>
      <c r="AC98" s="146">
        <v>33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Z98" s="146">
        <v>0</v>
      </c>
    </row>
    <row r="99" spans="1:15" ht="12.75">
      <c r="A99" s="179"/>
      <c r="B99" s="180"/>
      <c r="C99" s="182" t="s">
        <v>214</v>
      </c>
      <c r="D99" s="183"/>
      <c r="E99" s="184">
        <v>781.07</v>
      </c>
      <c r="F99" s="185"/>
      <c r="G99" s="186"/>
      <c r="M99" s="181" t="s">
        <v>214</v>
      </c>
      <c r="O99" s="172"/>
    </row>
    <row r="100" spans="1:104" ht="12.75">
      <c r="A100" s="173">
        <v>40</v>
      </c>
      <c r="B100" s="174" t="s">
        <v>215</v>
      </c>
      <c r="C100" s="175" t="s">
        <v>216</v>
      </c>
      <c r="D100" s="176" t="s">
        <v>68</v>
      </c>
      <c r="E100" s="177">
        <v>108</v>
      </c>
      <c r="F100" s="177">
        <v>0</v>
      </c>
      <c r="G100" s="178">
        <f>E100*F100</f>
        <v>0</v>
      </c>
      <c r="O100" s="172">
        <v>2</v>
      </c>
      <c r="AA100" s="146">
        <v>12</v>
      </c>
      <c r="AB100" s="146">
        <v>0</v>
      </c>
      <c r="AC100" s="146">
        <v>34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Z100" s="146">
        <v>0</v>
      </c>
    </row>
    <row r="101" spans="1:15" ht="12.75">
      <c r="A101" s="179"/>
      <c r="B101" s="180"/>
      <c r="C101" s="182" t="s">
        <v>217</v>
      </c>
      <c r="D101" s="183"/>
      <c r="E101" s="184">
        <v>108</v>
      </c>
      <c r="F101" s="185"/>
      <c r="G101" s="186"/>
      <c r="M101" s="181" t="s">
        <v>217</v>
      </c>
      <c r="O101" s="172"/>
    </row>
    <row r="102" spans="1:104" ht="12.75">
      <c r="A102" s="173">
        <v>41</v>
      </c>
      <c r="B102" s="174" t="s">
        <v>218</v>
      </c>
      <c r="C102" s="175" t="s">
        <v>219</v>
      </c>
      <c r="D102" s="176" t="s">
        <v>220</v>
      </c>
      <c r="E102" s="177">
        <v>1</v>
      </c>
      <c r="F102" s="177">
        <v>0</v>
      </c>
      <c r="G102" s="178">
        <f>E102*F102</f>
        <v>0</v>
      </c>
      <c r="O102" s="172">
        <v>2</v>
      </c>
      <c r="AA102" s="146">
        <v>12</v>
      </c>
      <c r="AB102" s="146">
        <v>0</v>
      </c>
      <c r="AC102" s="146">
        <v>35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Z102" s="146">
        <v>0</v>
      </c>
    </row>
    <row r="103" spans="1:104" ht="12.75">
      <c r="A103" s="173">
        <v>42</v>
      </c>
      <c r="B103" s="174" t="s">
        <v>221</v>
      </c>
      <c r="C103" s="175" t="s">
        <v>222</v>
      </c>
      <c r="D103" s="176" t="s">
        <v>55</v>
      </c>
      <c r="E103" s="177"/>
      <c r="F103" s="177">
        <v>0</v>
      </c>
      <c r="G103" s="178">
        <f>E103*F103</f>
        <v>0</v>
      </c>
      <c r="O103" s="172">
        <v>2</v>
      </c>
      <c r="AA103" s="146">
        <v>7</v>
      </c>
      <c r="AB103" s="146">
        <v>1002</v>
      </c>
      <c r="AC103" s="146">
        <v>5</v>
      </c>
      <c r="AZ103" s="146">
        <v>2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Z103" s="146">
        <v>0</v>
      </c>
    </row>
    <row r="104" spans="1:57" ht="12.75">
      <c r="A104" s="187"/>
      <c r="B104" s="188" t="s">
        <v>69</v>
      </c>
      <c r="C104" s="189" t="str">
        <f>CONCATENATE(B90," ",C90)</f>
        <v>767 Konstrukce zámečnické</v>
      </c>
      <c r="D104" s="187"/>
      <c r="E104" s="190"/>
      <c r="F104" s="190"/>
      <c r="G104" s="191">
        <f>SUM(G90:G103)</f>
        <v>0</v>
      </c>
      <c r="O104" s="172">
        <v>4</v>
      </c>
      <c r="BA104" s="192">
        <f>SUM(BA90:BA103)</f>
        <v>0</v>
      </c>
      <c r="BB104" s="192">
        <f>SUM(BB90:BB103)</f>
        <v>0</v>
      </c>
      <c r="BC104" s="192">
        <f>SUM(BC90:BC103)</f>
        <v>0</v>
      </c>
      <c r="BD104" s="192">
        <f>SUM(BD90:BD103)</f>
        <v>0</v>
      </c>
      <c r="BE104" s="192">
        <f>SUM(BE90:BE103)</f>
        <v>0</v>
      </c>
    </row>
    <row r="105" spans="1:15" ht="12.75">
      <c r="A105" s="165" t="s">
        <v>65</v>
      </c>
      <c r="B105" s="166" t="s">
        <v>223</v>
      </c>
      <c r="C105" s="167" t="s">
        <v>224</v>
      </c>
      <c r="D105" s="168"/>
      <c r="E105" s="169"/>
      <c r="F105" s="169"/>
      <c r="G105" s="170"/>
      <c r="H105" s="171"/>
      <c r="I105" s="171"/>
      <c r="O105" s="172">
        <v>1</v>
      </c>
    </row>
    <row r="106" spans="1:104" ht="12.75">
      <c r="A106" s="173">
        <v>43</v>
      </c>
      <c r="B106" s="174" t="s">
        <v>225</v>
      </c>
      <c r="C106" s="175" t="s">
        <v>226</v>
      </c>
      <c r="D106" s="176" t="s">
        <v>227</v>
      </c>
      <c r="E106" s="177">
        <v>1</v>
      </c>
      <c r="F106" s="177">
        <v>0</v>
      </c>
      <c r="G106" s="178">
        <f>E106*F106</f>
        <v>0</v>
      </c>
      <c r="O106" s="172">
        <v>2</v>
      </c>
      <c r="AA106" s="146">
        <v>12</v>
      </c>
      <c r="AB106" s="146">
        <v>0</v>
      </c>
      <c r="AC106" s="146">
        <v>37</v>
      </c>
      <c r="AZ106" s="146">
        <v>4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Z106" s="146">
        <v>0</v>
      </c>
    </row>
    <row r="107" spans="1:57" ht="12.75">
      <c r="A107" s="187"/>
      <c r="B107" s="188" t="s">
        <v>69</v>
      </c>
      <c r="C107" s="189" t="str">
        <f>CONCATENATE(B105," ",C105)</f>
        <v>M21 Elektromontáže</v>
      </c>
      <c r="D107" s="187"/>
      <c r="E107" s="190"/>
      <c r="F107" s="190"/>
      <c r="G107" s="191">
        <f>SUM(G105:G106)</f>
        <v>0</v>
      </c>
      <c r="O107" s="172">
        <v>4</v>
      </c>
      <c r="BA107" s="192">
        <f>SUM(BA105:BA106)</f>
        <v>0</v>
      </c>
      <c r="BB107" s="192">
        <f>SUM(BB105:BB106)</f>
        <v>0</v>
      </c>
      <c r="BC107" s="192">
        <f>SUM(BC105:BC106)</f>
        <v>0</v>
      </c>
      <c r="BD107" s="192">
        <f>SUM(BD105:BD106)</f>
        <v>0</v>
      </c>
      <c r="BE107" s="192">
        <f>SUM(BE105:BE106)</f>
        <v>0</v>
      </c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spans="1:7" ht="12.75">
      <c r="A131" s="193"/>
      <c r="B131" s="193"/>
      <c r="C131" s="193"/>
      <c r="D131" s="193"/>
      <c r="E131" s="193"/>
      <c r="F131" s="193"/>
      <c r="G131" s="193"/>
    </row>
    <row r="132" spans="1:7" ht="12.75">
      <c r="A132" s="193"/>
      <c r="B132" s="193"/>
      <c r="C132" s="193"/>
      <c r="D132" s="193"/>
      <c r="E132" s="193"/>
      <c r="F132" s="193"/>
      <c r="G132" s="193"/>
    </row>
    <row r="133" spans="1:7" ht="12.75">
      <c r="A133" s="193"/>
      <c r="B133" s="193"/>
      <c r="C133" s="193"/>
      <c r="D133" s="193"/>
      <c r="E133" s="193"/>
      <c r="F133" s="193"/>
      <c r="G133" s="193"/>
    </row>
    <row r="134" spans="1:7" ht="12.75">
      <c r="A134" s="193"/>
      <c r="B134" s="193"/>
      <c r="C134" s="193"/>
      <c r="D134" s="193"/>
      <c r="E134" s="193"/>
      <c r="F134" s="193"/>
      <c r="G134" s="193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spans="1:2" ht="12.75">
      <c r="A166" s="194"/>
      <c r="B166" s="194"/>
    </row>
    <row r="167" spans="1:7" ht="12.75">
      <c r="A167" s="193"/>
      <c r="B167" s="193"/>
      <c r="C167" s="195"/>
      <c r="D167" s="195"/>
      <c r="E167" s="196"/>
      <c r="F167" s="195"/>
      <c r="G167" s="197"/>
    </row>
    <row r="168" spans="1:7" ht="12.75">
      <c r="A168" s="198"/>
      <c r="B168" s="198"/>
      <c r="C168" s="193"/>
      <c r="D168" s="193"/>
      <c r="E168" s="199"/>
      <c r="F168" s="193"/>
      <c r="G168" s="193"/>
    </row>
    <row r="169" spans="1:7" ht="12.75">
      <c r="A169" s="193"/>
      <c r="B169" s="193"/>
      <c r="C169" s="193"/>
      <c r="D169" s="193"/>
      <c r="E169" s="199"/>
      <c r="F169" s="193"/>
      <c r="G169" s="193"/>
    </row>
    <row r="170" spans="1:7" ht="12.75">
      <c r="A170" s="193"/>
      <c r="B170" s="193"/>
      <c r="C170" s="193"/>
      <c r="D170" s="193"/>
      <c r="E170" s="199"/>
      <c r="F170" s="193"/>
      <c r="G170" s="193"/>
    </row>
    <row r="171" spans="1:7" ht="12.75">
      <c r="A171" s="193"/>
      <c r="B171" s="193"/>
      <c r="C171" s="193"/>
      <c r="D171" s="193"/>
      <c r="E171" s="199"/>
      <c r="F171" s="193"/>
      <c r="G171" s="193"/>
    </row>
    <row r="172" spans="1:7" ht="12.75">
      <c r="A172" s="193"/>
      <c r="B172" s="193"/>
      <c r="C172" s="193"/>
      <c r="D172" s="193"/>
      <c r="E172" s="199"/>
      <c r="F172" s="193"/>
      <c r="G172" s="193"/>
    </row>
    <row r="173" spans="1:7" ht="12.75">
      <c r="A173" s="193"/>
      <c r="B173" s="193"/>
      <c r="C173" s="193"/>
      <c r="D173" s="193"/>
      <c r="E173" s="199"/>
      <c r="F173" s="193"/>
      <c r="G173" s="193"/>
    </row>
    <row r="174" spans="1:7" ht="12.75">
      <c r="A174" s="193"/>
      <c r="B174" s="193"/>
      <c r="C174" s="193"/>
      <c r="D174" s="193"/>
      <c r="E174" s="199"/>
      <c r="F174" s="193"/>
      <c r="G174" s="193"/>
    </row>
    <row r="175" spans="1:7" ht="12.75">
      <c r="A175" s="193"/>
      <c r="B175" s="193"/>
      <c r="C175" s="193"/>
      <c r="D175" s="193"/>
      <c r="E175" s="199"/>
      <c r="F175" s="193"/>
      <c r="G175" s="193"/>
    </row>
    <row r="176" spans="1:7" ht="12.75">
      <c r="A176" s="193"/>
      <c r="B176" s="193"/>
      <c r="C176" s="193"/>
      <c r="D176" s="193"/>
      <c r="E176" s="199"/>
      <c r="F176" s="193"/>
      <c r="G176" s="193"/>
    </row>
    <row r="177" spans="1:7" ht="12.75">
      <c r="A177" s="193"/>
      <c r="B177" s="193"/>
      <c r="C177" s="193"/>
      <c r="D177" s="193"/>
      <c r="E177" s="199"/>
      <c r="F177" s="193"/>
      <c r="G177" s="193"/>
    </row>
    <row r="178" spans="1:7" ht="12.75">
      <c r="A178" s="193"/>
      <c r="B178" s="193"/>
      <c r="C178" s="193"/>
      <c r="D178" s="193"/>
      <c r="E178" s="199"/>
      <c r="F178" s="193"/>
      <c r="G178" s="193"/>
    </row>
    <row r="179" spans="1:7" ht="12.75">
      <c r="A179" s="193"/>
      <c r="B179" s="193"/>
      <c r="C179" s="193"/>
      <c r="D179" s="193"/>
      <c r="E179" s="199"/>
      <c r="F179" s="193"/>
      <c r="G179" s="193"/>
    </row>
    <row r="180" spans="1:7" ht="12.75">
      <c r="A180" s="193"/>
      <c r="B180" s="193"/>
      <c r="C180" s="193"/>
      <c r="D180" s="193"/>
      <c r="E180" s="199"/>
      <c r="F180" s="193"/>
      <c r="G180" s="193"/>
    </row>
  </sheetData>
  <mergeCells count="44">
    <mergeCell ref="C92:D92"/>
    <mergeCell ref="C93:D93"/>
    <mergeCell ref="C95:D95"/>
    <mergeCell ref="C96:D96"/>
    <mergeCell ref="C97:D97"/>
    <mergeCell ref="C99:D99"/>
    <mergeCell ref="C101:D101"/>
    <mergeCell ref="C82:D82"/>
    <mergeCell ref="C83:D83"/>
    <mergeCell ref="C85:D85"/>
    <mergeCell ref="C87:D87"/>
    <mergeCell ref="C66:D66"/>
    <mergeCell ref="C57:D57"/>
    <mergeCell ref="C58:D58"/>
    <mergeCell ref="C61:D61"/>
    <mergeCell ref="C63:D63"/>
    <mergeCell ref="C47:D47"/>
    <mergeCell ref="C48:D48"/>
    <mergeCell ref="C49:D49"/>
    <mergeCell ref="C50:D50"/>
    <mergeCell ref="C52:D52"/>
    <mergeCell ref="C53:D53"/>
    <mergeCell ref="C54:D54"/>
    <mergeCell ref="C56:D56"/>
    <mergeCell ref="C33:D33"/>
    <mergeCell ref="C36:D36"/>
    <mergeCell ref="C39:D39"/>
    <mergeCell ref="C42:D42"/>
    <mergeCell ref="C27:D27"/>
    <mergeCell ref="C28:D28"/>
    <mergeCell ref="C29:D29"/>
    <mergeCell ref="C31:D31"/>
    <mergeCell ref="C16:D16"/>
    <mergeCell ref="C17:D17"/>
    <mergeCell ref="C18:D18"/>
    <mergeCell ref="C19:D19"/>
    <mergeCell ref="C21:D21"/>
    <mergeCell ref="C22:D22"/>
    <mergeCell ref="C24:D24"/>
    <mergeCell ref="C26:D26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2021-06-26T14:13:39Z</dcterms:created>
  <dcterms:modified xsi:type="dcterms:W3CDTF">2021-06-26T14:14:10Z</dcterms:modified>
  <cp:category/>
  <cp:version/>
  <cp:contentType/>
  <cp:contentStatus/>
</cp:coreProperties>
</file>