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0 - Vedlejší a ostatní ..." sheetId="2" r:id="rId2"/>
    <sheet name="101 - Komunikace a chodníky" sheetId="3" r:id="rId3"/>
    <sheet name="301 - Dešťová kanalizace" sheetId="4" r:id="rId4"/>
    <sheet name="401 - Veřejné osvětlení" sheetId="5" r:id="rId5"/>
    <sheet name="501 - STL plynovod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'000 - Vedlejší a ostatní ...'!$C$120:$K$159</definedName>
    <definedName name="_xlnm.Print_Area" localSheetId="1">'000 - Vedlejší a ostatní ...'!$C$4:$J$76,'000 - Vedlejší a ostatní ...'!$C$82:$J$102,'000 - Vedlejší a ostatní ...'!$C$108:$J$159</definedName>
    <definedName name="_xlnm.Print_Titles" localSheetId="1">'000 - Vedlejší a ostatní ...'!$120:$120</definedName>
    <definedName name="_xlnm._FilterDatabase" localSheetId="2" hidden="1">'101 - Komunikace a chodníky'!$C$123:$K$247</definedName>
    <definedName name="_xlnm.Print_Area" localSheetId="2">'101 - Komunikace a chodníky'!$C$4:$J$76,'101 - Komunikace a chodníky'!$C$82:$J$105,'101 - Komunikace a chodníky'!$C$111:$J$247</definedName>
    <definedName name="_xlnm.Print_Titles" localSheetId="2">'101 - Komunikace a chodníky'!$123:$123</definedName>
    <definedName name="_xlnm._FilterDatabase" localSheetId="3" hidden="1">'301 - Dešťová kanalizace'!$C$120:$K$182</definedName>
    <definedName name="_xlnm.Print_Area" localSheetId="3">'301 - Dešťová kanalizace'!$C$4:$J$76,'301 - Dešťová kanalizace'!$C$82:$J$102,'301 - Dešťová kanalizace'!$C$108:$J$182</definedName>
    <definedName name="_xlnm.Print_Titles" localSheetId="3">'301 - Dešťová kanalizace'!$120:$120</definedName>
    <definedName name="_xlnm._FilterDatabase" localSheetId="4" hidden="1">'401 - Veřejné osvětlení'!$C$117:$K$123</definedName>
    <definedName name="_xlnm.Print_Area" localSheetId="4">'401 - Veřejné osvětlení'!$C$4:$J$76,'401 - Veřejné osvětlení'!$C$82:$J$99,'401 - Veřejné osvětlení'!$C$105:$J$123</definedName>
    <definedName name="_xlnm.Print_Titles" localSheetId="4">'401 - Veřejné osvětlení'!$117:$117</definedName>
    <definedName name="_xlnm._FilterDatabase" localSheetId="5" hidden="1">'501 - STL plynovod'!$C$124:$K$188</definedName>
    <definedName name="_xlnm.Print_Area" localSheetId="5">'501 - STL plynovod'!$C$4:$J$76,'501 - STL plynovod'!$C$82:$J$106,'501 - STL plynovod'!$C$112:$J$188</definedName>
    <definedName name="_xlnm.Print_Titles" localSheetId="5">'501 - STL plynovod'!$124:$124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T160"/>
  <c r="R161"/>
  <c r="R160"/>
  <c r="P161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T140"/>
  <c r="R141"/>
  <c r="R140"/>
  <c r="P141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85"/>
  <c i="5" r="J37"/>
  <c r="J36"/>
  <c i="1" r="AY98"/>
  <c i="5" r="J35"/>
  <c i="1" r="AX98"/>
  <c i="5" r="BI121"/>
  <c r="BH121"/>
  <c r="BG121"/>
  <c r="BF121"/>
  <c r="T121"/>
  <c r="T120"/>
  <c r="T119"/>
  <c r="T118"/>
  <c r="R121"/>
  <c r="R120"/>
  <c r="R119"/>
  <c r="R118"/>
  <c r="P121"/>
  <c r="P120"/>
  <c r="P119"/>
  <c r="P118"/>
  <c i="1" r="AU98"/>
  <c i="5" r="J115"/>
  <c r="J114"/>
  <c r="F114"/>
  <c r="F112"/>
  <c r="E110"/>
  <c r="J92"/>
  <c r="J91"/>
  <c r="F91"/>
  <c r="F89"/>
  <c r="E87"/>
  <c r="J18"/>
  <c r="E18"/>
  <c r="F115"/>
  <c r="J17"/>
  <c r="J12"/>
  <c r="J89"/>
  <c r="E7"/>
  <c r="E108"/>
  <c i="4" r="J37"/>
  <c r="J36"/>
  <c i="1" r="AY97"/>
  <c i="4" r="J35"/>
  <c i="1" r="AX97"/>
  <c i="4" r="BI181"/>
  <c r="BH181"/>
  <c r="BG181"/>
  <c r="BF181"/>
  <c r="T181"/>
  <c r="T180"/>
  <c r="R181"/>
  <c r="R180"/>
  <c r="P181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85"/>
  <c i="3" r="J37"/>
  <c r="J36"/>
  <c i="1" r="AY96"/>
  <c i="3" r="J35"/>
  <c i="1" r="AX96"/>
  <c i="3" r="BI246"/>
  <c r="BH246"/>
  <c r="BG246"/>
  <c r="BF246"/>
  <c r="T246"/>
  <c r="T245"/>
  <c r="R246"/>
  <c r="R245"/>
  <c r="P246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T162"/>
  <c r="R163"/>
  <c r="R162"/>
  <c r="P163"/>
  <c r="P162"/>
  <c r="BI160"/>
  <c r="BH160"/>
  <c r="BG160"/>
  <c r="BF160"/>
  <c r="T160"/>
  <c r="T159"/>
  <c r="R160"/>
  <c r="R159"/>
  <c r="P160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114"/>
  <c i="2" r="J37"/>
  <c r="J36"/>
  <c i="1" r="AY95"/>
  <c i="2" r="J35"/>
  <c i="1" r="AX95"/>
  <c i="2" r="BI157"/>
  <c r="BH157"/>
  <c r="BG157"/>
  <c r="BF157"/>
  <c r="T157"/>
  <c r="T156"/>
  <c r="R157"/>
  <c r="R156"/>
  <c r="P157"/>
  <c r="P156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1" r="L90"/>
  <c r="AM90"/>
  <c r="AM89"/>
  <c r="L89"/>
  <c r="AM87"/>
  <c r="L87"/>
  <c r="L85"/>
  <c r="L84"/>
  <c i="2" r="BK127"/>
  <c r="J150"/>
  <c r="BK143"/>
  <c r="BK130"/>
  <c i="3" r="BK206"/>
  <c r="J157"/>
  <c r="BK221"/>
  <c r="J176"/>
  <c r="J141"/>
  <c r="BK233"/>
  <c r="J188"/>
  <c r="J246"/>
  <c r="J202"/>
  <c r="J131"/>
  <c r="J200"/>
  <c r="J241"/>
  <c r="J135"/>
  <c r="BK227"/>
  <c r="BK143"/>
  <c i="4" r="BK178"/>
  <c r="J148"/>
  <c r="J140"/>
  <c r="BK172"/>
  <c r="BK158"/>
  <c r="BK138"/>
  <c r="J138"/>
  <c i="6" r="BK141"/>
  <c r="BK128"/>
  <c r="J173"/>
  <c r="J136"/>
  <c r="BK173"/>
  <c r="BK132"/>
  <c r="J150"/>
  <c r="J134"/>
  <c r="J169"/>
  <c i="2" r="J146"/>
  <c r="BK153"/>
  <c r="BK157"/>
  <c i="3" r="J237"/>
  <c r="J163"/>
  <c r="BK243"/>
  <c r="J196"/>
  <c r="J170"/>
  <c r="BK149"/>
  <c r="BK223"/>
  <c r="BK157"/>
  <c r="J210"/>
  <c r="BK178"/>
  <c r="J223"/>
  <c r="J133"/>
  <c r="BK186"/>
  <c r="J213"/>
  <c r="BK198"/>
  <c r="J190"/>
  <c r="J174"/>
  <c r="J153"/>
  <c r="BK194"/>
  <c r="BK174"/>
  <c i="4" r="J132"/>
  <c r="BK126"/>
  <c r="J158"/>
  <c r="J178"/>
  <c r="J160"/>
  <c r="BK164"/>
  <c r="J126"/>
  <c i="6" r="F35"/>
  <c r="BK136"/>
  <c i="2" r="BK146"/>
  <c r="BK140"/>
  <c r="J136"/>
  <c r="BK124"/>
  <c i="3" r="J186"/>
  <c r="BK147"/>
  <c r="J206"/>
  <c r="BK190"/>
  <c r="J166"/>
  <c r="BK237"/>
  <c r="BK204"/>
  <c r="BK160"/>
  <c r="J139"/>
  <c r="J227"/>
  <c r="J182"/>
  <c r="J137"/>
  <c r="J225"/>
  <c r="BK196"/>
  <c r="BK129"/>
  <c r="BK225"/>
  <c r="BK180"/>
  <c i="4" r="BK136"/>
  <c r="J181"/>
  <c r="BK148"/>
  <c r="BK168"/>
  <c r="BK174"/>
  <c r="J162"/>
  <c i="5" r="J121"/>
  <c i="6" r="BK175"/>
  <c r="J138"/>
  <c r="BK183"/>
  <c r="J144"/>
  <c r="BK156"/>
  <c r="J179"/>
  <c r="BK138"/>
  <c r="J132"/>
  <c r="BK165"/>
  <c r="J148"/>
  <c i="3" r="J204"/>
  <c r="BK176"/>
  <c r="J168"/>
  <c r="J229"/>
  <c r="J155"/>
  <c i="4" r="J150"/>
  <c r="J170"/>
  <c r="BK145"/>
  <c r="BK170"/>
  <c r="BK143"/>
  <c r="BK166"/>
  <c r="J176"/>
  <c i="5" r="F37"/>
  <c i="1" r="BD98"/>
  <c i="6" r="J146"/>
  <c r="J177"/>
  <c r="J181"/>
  <c r="J152"/>
  <c r="BK144"/>
  <c r="BK158"/>
  <c r="J130"/>
  <c i="2" r="J153"/>
  <c r="J130"/>
  <c r="J124"/>
  <c i="3" r="J239"/>
  <c r="BK170"/>
  <c r="BK127"/>
  <c r="J194"/>
  <c r="BK168"/>
  <c r="J129"/>
  <c r="BK202"/>
  <c r="BK151"/>
  <c r="J233"/>
  <c r="BK188"/>
  <c r="J243"/>
  <c r="J145"/>
  <c r="J219"/>
  <c r="BK133"/>
  <c r="BK145"/>
  <c r="BK166"/>
  <c i="4" r="BK156"/>
  <c r="BK152"/>
  <c r="J124"/>
  <c r="J156"/>
  <c r="J128"/>
  <c r="J152"/>
  <c r="J154"/>
  <c i="5" r="F34"/>
  <c i="1" r="BA98"/>
  <c i="6" r="BK150"/>
  <c r="BK130"/>
  <c r="J141"/>
  <c r="BK152"/>
  <c r="BK179"/>
  <c r="BK146"/>
  <c i="2" r="J157"/>
  <c r="J133"/>
  <c r="BK133"/>
  <c r="J143"/>
  <c i="3" r="J160"/>
  <c r="J198"/>
  <c r="J172"/>
  <c r="BK137"/>
  <c r="J217"/>
  <c r="J143"/>
  <c r="J208"/>
  <c r="BK246"/>
  <c r="BK139"/>
  <c r="BK229"/>
  <c r="BK200"/>
  <c r="BK235"/>
  <c r="J192"/>
  <c i="4" r="J174"/>
  <c r="BK150"/>
  <c r="J172"/>
  <c r="BK154"/>
  <c r="BK176"/>
  <c r="J130"/>
  <c r="J134"/>
  <c i="5" r="F36"/>
  <c i="1" r="BC98"/>
  <c i="6" r="BK169"/>
  <c r="BK134"/>
  <c r="BK148"/>
  <c r="J156"/>
  <c r="J158"/>
  <c r="BK177"/>
  <c r="J167"/>
  <c i="2" r="BK136"/>
  <c r="BK150"/>
  <c r="J127"/>
  <c i="3" r="BK241"/>
  <c r="J184"/>
  <c r="J231"/>
  <c r="J180"/>
  <c r="BK163"/>
  <c r="BK239"/>
  <c r="BK215"/>
  <c r="BK172"/>
  <c r="J127"/>
  <c r="J215"/>
  <c r="J151"/>
  <c r="BK155"/>
  <c r="BK217"/>
  <c r="J178"/>
  <c r="BK219"/>
  <c r="J221"/>
  <c i="4" r="BK181"/>
  <c r="BK130"/>
  <c r="J164"/>
  <c r="BK128"/>
  <c r="BK134"/>
  <c r="BK132"/>
  <c r="BK162"/>
  <c r="J145"/>
  <c r="BK124"/>
  <c i="5" r="F35"/>
  <c i="1" r="BB98"/>
  <c i="6" r="J183"/>
  <c r="BK167"/>
  <c r="J175"/>
  <c r="J185"/>
  <c r="J154"/>
  <c i="1" r="AS94"/>
  <c i="2" r="J140"/>
  <c i="3" r="BK213"/>
  <c r="BK141"/>
  <c r="BK182"/>
  <c r="BK153"/>
  <c r="J235"/>
  <c r="BK192"/>
  <c r="J149"/>
  <c r="BK231"/>
  <c r="J147"/>
  <c r="BK210"/>
  <c r="BK135"/>
  <c r="BK208"/>
  <c r="BK131"/>
  <c r="BK184"/>
  <c i="4" r="BK160"/>
  <c r="J166"/>
  <c r="J136"/>
  <c r="BK140"/>
  <c r="J168"/>
  <c r="J143"/>
  <c i="5" r="BK121"/>
  <c i="6" r="J161"/>
  <c r="BK187"/>
  <c r="BK161"/>
  <c r="J128"/>
  <c r="BK154"/>
  <c r="J165"/>
  <c r="BK181"/>
  <c r="J187"/>
  <c r="BK185"/>
  <c i="2" l="1" r="R123"/>
  <c r="P149"/>
  <c i="3" r="R126"/>
  <c r="T212"/>
  <c i="4" r="P147"/>
  <c i="2" r="BK123"/>
  <c r="J123"/>
  <c r="J98"/>
  <c r="R149"/>
  <c i="3" r="P126"/>
  <c r="T191"/>
  <c i="4" r="R123"/>
  <c r="P142"/>
  <c i="2" r="T139"/>
  <c i="3" r="P165"/>
  <c r="P191"/>
  <c i="4" r="R147"/>
  <c i="6" r="T127"/>
  <c i="2" r="R139"/>
  <c i="3" r="BK126"/>
  <c r="BK212"/>
  <c r="J212"/>
  <c r="J103"/>
  <c i="4" r="T123"/>
  <c r="T142"/>
  <c i="6" r="BK143"/>
  <c r="J143"/>
  <c r="J100"/>
  <c r="BK164"/>
  <c r="J164"/>
  <c r="J103"/>
  <c i="2" r="P123"/>
  <c r="BK149"/>
  <c r="J149"/>
  <c r="J100"/>
  <c i="3" r="T165"/>
  <c r="BK191"/>
  <c r="J191"/>
  <c r="J102"/>
  <c i="4" r="T147"/>
  <c i="6" r="P127"/>
  <c r="T143"/>
  <c r="R164"/>
  <c r="R163"/>
  <c i="2" r="T123"/>
  <c r="T122"/>
  <c r="T121"/>
  <c r="T149"/>
  <c i="3" r="BK165"/>
  <c r="J165"/>
  <c r="J101"/>
  <c r="R191"/>
  <c i="4" r="BK147"/>
  <c r="J147"/>
  <c r="J100"/>
  <c i="6" r="P143"/>
  <c r="P172"/>
  <c r="P171"/>
  <c i="2" r="BK139"/>
  <c r="J139"/>
  <c r="J99"/>
  <c i="3" r="T126"/>
  <c r="T125"/>
  <c r="T124"/>
  <c r="P212"/>
  <c i="4" r="BK123"/>
  <c r="J123"/>
  <c r="J98"/>
  <c r="BK142"/>
  <c r="J142"/>
  <c r="J99"/>
  <c i="6" r="R127"/>
  <c r="T164"/>
  <c r="T163"/>
  <c r="R172"/>
  <c r="R171"/>
  <c i="2" r="P139"/>
  <c i="3" r="R165"/>
  <c r="R212"/>
  <c i="4" r="P123"/>
  <c r="P122"/>
  <c r="P121"/>
  <c i="1" r="AU97"/>
  <c i="4" r="R142"/>
  <c i="6" r="BK127"/>
  <c r="J127"/>
  <c r="J98"/>
  <c r="R143"/>
  <c r="P164"/>
  <c r="P163"/>
  <c r="BK172"/>
  <c r="J172"/>
  <c r="J105"/>
  <c r="T172"/>
  <c r="T171"/>
  <c i="4" r="BK180"/>
  <c r="J180"/>
  <c r="J101"/>
  <c i="3" r="BK159"/>
  <c r="J159"/>
  <c r="J99"/>
  <c r="BK162"/>
  <c r="J162"/>
  <c r="J100"/>
  <c r="BK245"/>
  <c r="J245"/>
  <c r="J104"/>
  <c i="6" r="BK140"/>
  <c r="J140"/>
  <c r="J99"/>
  <c i="2" r="BK156"/>
  <c r="J156"/>
  <c r="J101"/>
  <c i="6" r="BK160"/>
  <c r="J160"/>
  <c r="J101"/>
  <c i="5" r="BK120"/>
  <c r="J120"/>
  <c r="J98"/>
  <c i="6" r="BE136"/>
  <c r="BE175"/>
  <c r="BE183"/>
  <c r="BE187"/>
  <c r="J89"/>
  <c r="E115"/>
  <c r="BE130"/>
  <c r="BE154"/>
  <c r="BE156"/>
  <c r="BE150"/>
  <c r="BE173"/>
  <c r="BE128"/>
  <c r="BE161"/>
  <c r="F92"/>
  <c r="BE134"/>
  <c r="BE144"/>
  <c r="BE146"/>
  <c r="BE152"/>
  <c r="BE169"/>
  <c r="BE179"/>
  <c r="BE185"/>
  <c r="BE132"/>
  <c r="BE138"/>
  <c r="BE141"/>
  <c r="BE148"/>
  <c r="BE158"/>
  <c r="BE167"/>
  <c r="BE177"/>
  <c r="BE181"/>
  <c i="1" r="BB99"/>
  <c i="6" r="BE165"/>
  <c i="5" r="J112"/>
  <c r="BE121"/>
  <c i="4" r="BK122"/>
  <c r="J122"/>
  <c r="J97"/>
  <c i="5" r="F92"/>
  <c r="E85"/>
  <c i="3" r="J126"/>
  <c r="J98"/>
  <c i="4" r="F92"/>
  <c r="BE130"/>
  <c r="BE148"/>
  <c r="BE156"/>
  <c r="BE172"/>
  <c r="BE178"/>
  <c r="J89"/>
  <c r="BE150"/>
  <c r="BE158"/>
  <c r="BE132"/>
  <c r="BE134"/>
  <c r="BE138"/>
  <c r="BE154"/>
  <c r="BE174"/>
  <c r="BE181"/>
  <c r="BE124"/>
  <c r="BE136"/>
  <c r="BE152"/>
  <c r="BE166"/>
  <c r="BE126"/>
  <c r="BE143"/>
  <c r="BE145"/>
  <c r="BE160"/>
  <c r="E111"/>
  <c r="BE128"/>
  <c r="BE140"/>
  <c r="BE168"/>
  <c r="BE176"/>
  <c r="BE162"/>
  <c r="BE164"/>
  <c r="BE170"/>
  <c i="3" r="E85"/>
  <c r="BE129"/>
  <c r="BE168"/>
  <c r="BE198"/>
  <c r="BE204"/>
  <c r="BE210"/>
  <c r="BE233"/>
  <c r="BE235"/>
  <c r="BE239"/>
  <c r="BE133"/>
  <c r="BE135"/>
  <c r="BE206"/>
  <c r="BE208"/>
  <c r="BE227"/>
  <c r="BE237"/>
  <c r="BE127"/>
  <c r="BE139"/>
  <c r="BE141"/>
  <c r="BE149"/>
  <c r="BE151"/>
  <c r="BE170"/>
  <c r="BE172"/>
  <c r="BE184"/>
  <c r="BE190"/>
  <c r="F121"/>
  <c r="BE166"/>
  <c r="BE176"/>
  <c r="BE180"/>
  <c r="BE186"/>
  <c r="BE188"/>
  <c r="BE215"/>
  <c r="BE219"/>
  <c r="BE241"/>
  <c i="2" r="BK122"/>
  <c r="BK121"/>
  <c r="J121"/>
  <c r="J96"/>
  <c i="3" r="J89"/>
  <c r="BE153"/>
  <c r="BE163"/>
  <c r="BE192"/>
  <c r="BE196"/>
  <c r="BE145"/>
  <c r="BE155"/>
  <c r="BE182"/>
  <c r="BE194"/>
  <c r="BE229"/>
  <c r="BE147"/>
  <c r="BE157"/>
  <c r="BE160"/>
  <c r="BE178"/>
  <c r="BE200"/>
  <c r="BE202"/>
  <c r="BE213"/>
  <c r="BE223"/>
  <c r="BE246"/>
  <c r="BE131"/>
  <c r="BE137"/>
  <c r="BE143"/>
  <c r="BE174"/>
  <c r="BE217"/>
  <c r="BE221"/>
  <c r="BE225"/>
  <c r="BE231"/>
  <c r="BE243"/>
  <c i="2" r="J89"/>
  <c r="BE150"/>
  <c r="F92"/>
  <c r="BE153"/>
  <c r="BE130"/>
  <c r="BE140"/>
  <c r="BE146"/>
  <c r="E85"/>
  <c r="BE127"/>
  <c r="BE133"/>
  <c r="BE136"/>
  <c r="BE157"/>
  <c r="BE124"/>
  <c r="BE143"/>
  <c r="J34"/>
  <c i="1" r="AW95"/>
  <c i="3" r="F35"/>
  <c i="1" r="BB96"/>
  <c i="3" r="F36"/>
  <c i="1" r="BC96"/>
  <c i="2" r="F35"/>
  <c i="1" r="BB95"/>
  <c i="4" r="F36"/>
  <c i="1" r="BC97"/>
  <c i="4" r="F34"/>
  <c i="1" r="BA97"/>
  <c i="6" r="F37"/>
  <c i="1" r="BD99"/>
  <c i="3" r="J34"/>
  <c i="1" r="AW96"/>
  <c i="5" r="J34"/>
  <c i="1" r="AW98"/>
  <c i="6" r="J34"/>
  <c i="1" r="AW99"/>
  <c i="2" r="F36"/>
  <c i="1" r="BC95"/>
  <c i="4" r="J34"/>
  <c i="1" r="AW97"/>
  <c i="6" r="F36"/>
  <c i="1" r="BC99"/>
  <c i="2" r="F34"/>
  <c i="1" r="BA95"/>
  <c i="3" r="F37"/>
  <c i="1" r="BD96"/>
  <c i="2" r="F37"/>
  <c i="1" r="BD95"/>
  <c i="4" r="F35"/>
  <c i="1" r="BB97"/>
  <c i="5" r="F33"/>
  <c i="1" r="AZ98"/>
  <c i="6" r="F34"/>
  <c i="1" r="BA99"/>
  <c i="3" r="F34"/>
  <c i="1" r="BA96"/>
  <c i="4" r="F37"/>
  <c i="1" r="BD97"/>
  <c i="6" l="1" r="R126"/>
  <c r="R125"/>
  <c r="T126"/>
  <c r="T125"/>
  <c i="4" r="T122"/>
  <c r="T121"/>
  <c i="3" r="P125"/>
  <c r="P124"/>
  <c i="1" r="AU96"/>
  <c i="3" r="BK125"/>
  <c r="BK124"/>
  <c r="J124"/>
  <c r="R125"/>
  <c r="R124"/>
  <c i="6" r="P126"/>
  <c r="P125"/>
  <c i="1" r="AU99"/>
  <c i="2" r="P122"/>
  <c r="P121"/>
  <c i="1" r="AU95"/>
  <c i="4" r="R122"/>
  <c r="R121"/>
  <c i="2" r="R122"/>
  <c r="R121"/>
  <c i="6" r="BK163"/>
  <c r="J163"/>
  <c r="J102"/>
  <c r="BK171"/>
  <c r="J171"/>
  <c r="J104"/>
  <c r="BK126"/>
  <c r="BK125"/>
  <c r="J125"/>
  <c i="5" r="BK119"/>
  <c r="J119"/>
  <c r="J97"/>
  <c i="4" r="BK121"/>
  <c r="J121"/>
  <c i="2" r="J122"/>
  <c r="J97"/>
  <c i="3" r="J30"/>
  <c i="1" r="AG96"/>
  <c i="3" r="F33"/>
  <c i="1" r="AZ96"/>
  <c i="6" r="J30"/>
  <c i="1" r="AG99"/>
  <c i="3" r="J33"/>
  <c i="1" r="AV96"/>
  <c r="AT96"/>
  <c r="AN96"/>
  <c i="2" r="J30"/>
  <c i="1" r="AG95"/>
  <c i="4" r="F33"/>
  <c i="1" r="AZ97"/>
  <c r="BD94"/>
  <c r="W33"/>
  <c i="2" r="J33"/>
  <c i="1" r="AV95"/>
  <c r="AT95"/>
  <c i="6" r="F33"/>
  <c i="1" r="AZ99"/>
  <c i="2" r="F33"/>
  <c i="1" r="AZ95"/>
  <c i="5" r="J33"/>
  <c i="1" r="AV98"/>
  <c r="AT98"/>
  <c r="BC94"/>
  <c r="W32"/>
  <c i="4" r="J33"/>
  <c i="1" r="AV97"/>
  <c r="AT97"/>
  <c r="BB94"/>
  <c r="W31"/>
  <c i="4" r="J30"/>
  <c i="1" r="AG97"/>
  <c i="6" r="J33"/>
  <c i="1" r="AV99"/>
  <c r="AT99"/>
  <c r="AN99"/>
  <c r="BA94"/>
  <c r="W30"/>
  <c i="3" l="1" r="J125"/>
  <c r="J97"/>
  <c r="J96"/>
  <c i="6" r="J96"/>
  <c r="J126"/>
  <c r="J97"/>
  <c i="5" r="BK118"/>
  <c r="J118"/>
  <c i="6" r="J39"/>
  <c i="1" r="AN97"/>
  <c i="4" r="J96"/>
  <c r="J39"/>
  <c i="1" r="AN95"/>
  <c i="3" r="J39"/>
  <c i="2" r="J39"/>
  <c i="1" r="AU94"/>
  <c i="5" r="J30"/>
  <c i="1" r="AG98"/>
  <c r="AG94"/>
  <c r="AK26"/>
  <c r="AX94"/>
  <c r="AW94"/>
  <c r="AK30"/>
  <c r="AY94"/>
  <c r="AZ94"/>
  <c r="W29"/>
  <c i="5" l="1" r="J39"/>
  <c r="J96"/>
  <c i="1" r="AN98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<sst xmlns="http://schemas.openxmlformats.org/spreadsheetml/2006/main">
  <si>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</si>
  <si>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</si>
  <si>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</si>
  <si>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</si>
  <si>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</si>
  <si>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{4d7f650a-474f-4111-904e-a2c24153d111}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</si>
  <si>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</si>
  <si>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</si>
  <si>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</si>
  <si>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</si>
  <si>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</si>
  <si>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</si>
  <si>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</si>
  <si>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</si>
  <si>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2017-000152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</si>
  <si>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</si>
  <si>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</si>
  <si>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IS a komunikace pro výstavbu RD, Želetava -  Bítovánky</t>
  </si>
  <si>
    <t>KSO:</t>
  </si>
  <si>
    <t>CC-CZ:</t>
  </si>
  <si>
    <t>Místo:</t>
  </si>
  <si>
    <t>Bítovánky, Želetava</t>
  </si>
  <si>
    <t>Datum:</t>
  </si>
  <si>
    <t>25. 1. 2022</t>
  </si>
  <si>
    <t>Zadavatel:</t>
  </si>
  <si>
    <t>IČ:</t>
  </si>
  <si>
    <t>00290751</t>
  </si>
  <si>
    <t>Městys želetava</t>
  </si>
  <si>
    <t>DIČ:</t>
  </si>
  <si>
    <t>Uchazeč:</t>
  </si>
  <si>
    <t>Vyplň údaj</t>
  </si>
  <si>
    <t>Projektant:</t>
  </si>
  <si>
    <t>18198228</t>
  </si>
  <si>
    <t>PROfi Jihlava spol. s 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</si>
  <si>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</si>
  <si>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</si>
  <si>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</si>
  <si>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</si>
  <si>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</si>
  <si>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</si>
  <si>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</si>
  <si>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</si>
  <si>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</si>
  <si>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</si>
  <si>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</si>
  <si>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</si>
  <si>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</si>
  <si>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</si>
  <si>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</si>
  <si>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</si>
  <si>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</si>
  <si>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</si>
  <si>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</si>
  <si>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</si>
  <si>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</si>
  <si>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</si>
  <si>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</si>
  <si>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</si>
  <si>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</si>
  <si>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</si>
  <si>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</si>
  <si>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</si>
  <si>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</si>
  <si>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</si>
  <si>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</si>
  <si>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</si>
  <si>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</si>
  <si>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</si>
  <si>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</si>
  <si>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</si>
  <si>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</si>
  <si>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</si>
  <si>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</si>
  <si>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</si>
  <si>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</si>
  <si>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</si>
  <si>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</si>
  <si>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</si>
  <si>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</si>
  <si>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</si>
  <si>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</si>
  <si>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</si>
  <si>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000</t>
  </si>
  <si>
    <t>Vedlejší a ostatní náklady</t>
  </si>
  <si>
    <t>STA</t>
  </si>
  <si>
    <t>1</t>
  </si>
  <si>
    <t>{ae6047dc-7ef8-44d7-8947-07d10bfada4a}</t>
  </si>
  <si>
    <t>2</t>
  </si>
  <si>
    <t>101</t>
  </si>
  <si>
    <t>Komunikace a chodníky</t>
  </si>
  <si>
    <t>{93f4ce1b-ba99-43c5-9e8c-40105bf29389}</t>
  </si>
  <si>
    <t>301</t>
  </si>
  <si>
    <t>Dešťová kanalizace</t>
  </si>
  <si>
    <t>{d572140b-d006-4147-b1e9-c92f4b2c3ad2}</t>
  </si>
  <si>
    <t>401</t>
  </si>
  <si>
    <t>Veřejné osvětlení</t>
  </si>
  <si>
    <t>{383d5ae2-a2b2-4116-b360-c11d69191054}</t>
  </si>
  <si>
    <t>501</t>
  </si>
  <si>
    <t>STL plynovod</t>
  </si>
  <si>
    <t>{ff5382a9-ef48-4081-8d2d-22bc4f9b5394}</t>
  </si>
  <si>
    <t>KRYCÍ LIST SOUPISU PRACÍ</t>
  </si>
  <si>
    <t>Objekt:</t>
  </si>
  <si>
    <t>000 -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</si>
  <si>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</si>
  <si>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</si>
  <si>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</si>
  <si>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</si>
  <si>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</si>
  <si>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</si>
  <si>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</si>
  <si>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</si>
  <si>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</si>
  <si>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</si>
  <si>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</si>
  <si>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</si>
  <si>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</si>
  <si>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</si>
  <si>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</si>
  <si>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</si>
  <si>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</si>
  <si>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</si>
  <si>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</si>
  <si>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</si>
  <si>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</si>
  <si>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</si>
  <si>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</si>
  <si>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</si>
  <si>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</si>
  <si>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</si>
  <si>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</si>
  <si>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</si>
  <si>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</si>
  <si>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</si>
  <si>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011002000</t>
  </si>
  <si>
    <t>Průzkumné práce</t>
  </si>
  <si>
    <t>kpl</t>
  </si>
  <si>
    <t>1024</t>
  </si>
  <si>
    <t>1807207801</t>
  </si>
  <si>
    <t>PP</t>
  </si>
  <si>
    <t>P</t>
  </si>
  <si>
    <t>Poznámka k položce:_x000d_
Náklady na provedení průzkumů nebo doplnění stávajících průzkumů pokud je obchodní podmínky vyžadují a tyto průzkumy nejsou v dostatečném rozsahu součástí projektové dokumentace. Jedná se zejména o Geologický - inženýrsko-geologický, radonový hydrogeologický, pedologický průzkum, botanický a zoologický průzkum, stavební průzkum - umělecko historický, stavebně statický a případný průzkum nebezpečných látek - odpadu, munice, výbušnin apod.</t>
  </si>
  <si>
    <t>3</t>
  </si>
  <si>
    <t>012002000</t>
  </si>
  <si>
    <t>Geodetické práce</t>
  </si>
  <si>
    <t>-1629505952</t>
  </si>
  <si>
    <t>Poznámka k položce:_x000d_
Zajištění vytýčení veškerých stávajících inženýrských sítí (včetně úhrady za vytýčení), odpovědnost za jejich neporušení během výstavby a zpětné předání jejich správcům</t>
  </si>
  <si>
    <t>4</t>
  </si>
  <si>
    <t>012203000</t>
  </si>
  <si>
    <t>Geodetické práce při provádění stavby</t>
  </si>
  <si>
    <t>1399783243</t>
  </si>
  <si>
    <t>Poznámka k položce:_x000d_
Průzkumné, geodetické a projektové práce geodetické práce při provádění stavby_x000d_
Geodetické měření v průběhu stavby, vytyčení stavby (šachet, lomových bodů)</t>
  </si>
  <si>
    <t>012303000</t>
  </si>
  <si>
    <t>Geodetické práce po výstavbě</t>
  </si>
  <si>
    <t>1692403733</t>
  </si>
  <si>
    <t>Poznámka k položce:_x000d_
náklady na zajištění geodet. zaměření skutečného provedení stavby</t>
  </si>
  <si>
    <t>6</t>
  </si>
  <si>
    <t>013002000</t>
  </si>
  <si>
    <t>Projektové práce</t>
  </si>
  <si>
    <t>-1635417076</t>
  </si>
  <si>
    <t xml:space="preserve">Poznámka k položce:_x000d_
Dokumentace skutečného provedení stavby (dále jen „DSPS“) bude vypracována v souladu a náležitostech dle Vyhlášky č. 499/2006 Sb. o dokumentaci staveb, dle zadávacích podmínek a dle platných TKP a ČSN. Podkladem pro vypracování DSPS bude RDS a DSP, geodetické zaměření provedených prací, případně další požadavky objednatele. DSPS bude předána objednateli  v tištěné podobě a v elektronické podobě (na CD). Při vypracování projektové dokumentace DSPS musí zhotovitel respektovat parametry vymezené předchozím stupněm projektové dokumentace.</t>
  </si>
  <si>
    <t>VRN3</t>
  </si>
  <si>
    <t>Zařízení staveniště</t>
  </si>
  <si>
    <t>7</t>
  </si>
  <si>
    <t>032002000</t>
  </si>
  <si>
    <t>Vybavení staveniště</t>
  </si>
  <si>
    <t>1738166564</t>
  </si>
  <si>
    <t>Poznámka k položce:_x000d_
Náklady spojené s případným zřízením přípojek energií k objektům zařízení staveniště, vybudování měřících odběrných míst a zřízení příp. příprava území pro objekty zařízení staveniště a vlastní vybudování objektů zařízení staveniště</t>
  </si>
  <si>
    <t>8</t>
  </si>
  <si>
    <t>034002000</t>
  </si>
  <si>
    <t>Zabezpečení staveniště</t>
  </si>
  <si>
    <t>1476944216</t>
  </si>
  <si>
    <t>Poznámka k položce:_x000d_
Náklady na vybavení objektů zařízení staveniště, náklady na energie spotřebované dodavatelem v rámci provozu zařízení staveniště, náklady na potřebný úklid v prostorách zařízení staveniště, náklady na nutnou údržbu a opravy na objektech zařízení staveniště.</t>
  </si>
  <si>
    <t>9</t>
  </si>
  <si>
    <t>039002000</t>
  </si>
  <si>
    <t>Zrušení zařízení staveniště</t>
  </si>
  <si>
    <t>1330422755</t>
  </si>
  <si>
    <t>Poznámka k položce:_x000d_
Náklady na odstranění objektů zařízení staveniště vč. přípojek a jejich odvoz. Náklady na úpravu povrchů po odstranění zařízení staveniště a úklid ploch, na kterých bylo zařízení staveniště provozováno</t>
  </si>
  <si>
    <t>VRN4</t>
  </si>
  <si>
    <t>Inženýrská činnost</t>
  </si>
  <si>
    <t>10</t>
  </si>
  <si>
    <t>042503000</t>
  </si>
  <si>
    <t>Plán BOZP na staveništi</t>
  </si>
  <si>
    <t>382489893</t>
  </si>
  <si>
    <t>Poznámka k položce:_x000d_
Prvky BOZP (mobilní oplocení, osvětlení, výstražné značení, přechody a přejezdy výkopů vč. oplocení, zábradlí, atd) vč. jejich dodávky, montáže, údržby a demontáže, resp. likvidace.</t>
  </si>
  <si>
    <t>11</t>
  </si>
  <si>
    <t>043103000</t>
  </si>
  <si>
    <t>Zkoušky bez rozlišení</t>
  </si>
  <si>
    <t>-68852582</t>
  </si>
  <si>
    <t>Poznámka k položce:_x000d_
náklady na revize, měření a předepsané zkoušky vč. zpracování KZP_x000d_
kontrolní zkoušky zhutnění zásypu v komunikaci po 50m_x000d_
Zkoušky funkčnosti vytyčovacího vodiče a ovladatelnosti armatur</t>
  </si>
  <si>
    <t>VRN9</t>
  </si>
  <si>
    <t>Ostatní náklady</t>
  </si>
  <si>
    <t>14</t>
  </si>
  <si>
    <t>091003000</t>
  </si>
  <si>
    <t>Náklady na zpracování DIO a dočasné dopravní značení</t>
  </si>
  <si>
    <t>-1160382133</t>
  </si>
  <si>
    <t>Poznámka k položce:_x000d_
zpracování DIO, vč. zřízení a odstranění přechodného dopravního značení_x000d_
Zajištění vydání všech potřebných rozhodnutí a stanovení pro přechodnou úpravu provozu na pozemních komunikacích dle zpracované projektové dokumentace a dle vyjádření dotčených orgánů;_x000d_
-Soustavnou péči zhotovitele o kvalitní přechodné značení _x000d_
-Zabezpečení změny dopravního značení</t>
  </si>
  <si>
    <t>101 - Komunikace a chodníky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</si>
  <si>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</si>
  <si>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</si>
  <si>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</si>
  <si>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</si>
  <si>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</si>
  <si>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</si>
  <si>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</si>
  <si>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</si>
  <si>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HSV</t>
  </si>
  <si>
    <t>Práce a dodávky HSV</t>
  </si>
  <si>
    <t>Zemní práce</t>
  </si>
  <si>
    <t>27</t>
  </si>
  <si>
    <t>113106021</t>
  </si>
  <si>
    <t>Rozebrání dlažeb při překopech komunikací pro pěší z betonových dlaždic ručně</t>
  </si>
  <si>
    <t>m2</t>
  </si>
  <si>
    <t>-1893884280</t>
  </si>
  <si>
    <t>Rozebrání dlažeb a dílců při překopech inženýrských sítí s přemístěním hmot na skládku na vzdálenost do 3 m nebo s naložením na dopravní prostředek ručně komunikací pro pěší s ložem z kameniva nebo živice a s výplní spár z betonových nebo kameninových dlaždic, desek nebo tvarovek</t>
  </si>
  <si>
    <t>33</t>
  </si>
  <si>
    <t>121151123</t>
  </si>
  <si>
    <t>Sejmutí ornice plochy přes 500 m2 tl vrstvy do 200 mm strojně</t>
  </si>
  <si>
    <t>1385740718</t>
  </si>
  <si>
    <t>Sejmutí ornice strojně při souvislé ploše přes 500 m2, tl. vrstvy do 200 mm</t>
  </si>
  <si>
    <t>51</t>
  </si>
  <si>
    <t>122452204</t>
  </si>
  <si>
    <t>Odkopávky a prokopávky nezapažené pro silnice a dálnice v hornině třídy těžitelnosti II objem do 500 m3 strojně</t>
  </si>
  <si>
    <t>m3</t>
  </si>
  <si>
    <t>752758872</t>
  </si>
  <si>
    <t>Odkopávky a prokopávky nezapažené pro silnice a dálnice strojně v hornině třídy těžitelnosti II přes 100 do 500 m3</t>
  </si>
  <si>
    <t>56</t>
  </si>
  <si>
    <t>122452205</t>
  </si>
  <si>
    <t>Odkopávky a prokopávky nezapažené pro silnice a dálnice v hornině třídy těžitelnosti II objem do 1000 m3 strojně</t>
  </si>
  <si>
    <t>-1127115933</t>
  </si>
  <si>
    <t>Odkopávky a prokopávky nezapažené pro silnice a dálnice strojně v hornině třídy těžitelnosti II přes 500 do 1 000 m3</t>
  </si>
  <si>
    <t>46</t>
  </si>
  <si>
    <t>132351102</t>
  </si>
  <si>
    <t>Hloubení rýh nezapažených š do 800 mm v hornině třídy těžitelnosti II skupiny 4 objem do 50 m3 strojně</t>
  </si>
  <si>
    <t>38573811</t>
  </si>
  <si>
    <t>Hloubení nezapažených rýh šířky do 800 mm strojně s urovnáním dna do předepsaného profilu a spádu v hornině třídy těžitelnosti II skupiny 4 přes 20 do 50 m3</t>
  </si>
  <si>
    <t>55</t>
  </si>
  <si>
    <t>16265113(R)</t>
  </si>
  <si>
    <t>Vodorovné přemístění výkopku/sypaniny z horniny třídy těžitelnosti II skupiny 4 a 5</t>
  </si>
  <si>
    <t>-1053748804</t>
  </si>
  <si>
    <t>Vodorovné přemístění výkopku nebo sypaniny po suchu na obvyklém dopravním prostředku, bez naložení výkopku, avšak se složením bez rozhrnutí z horniny třídy těžitelnosti II skupiny 4 a 5
na skládku dle dispozic zhotovitele</t>
  </si>
  <si>
    <t>54</t>
  </si>
  <si>
    <t>167151112</t>
  </si>
  <si>
    <t>Nakládání výkopku z hornin třídy těžitelnosti II skupiny 4 a 5 přes 100 m3</t>
  </si>
  <si>
    <t>1310191121</t>
  </si>
  <si>
    <t>Nakládání, skládání a překládání neulehlého výkopku nebo sypaniny strojně nakládání, množství přes 100 m3, z hornin třídy těžitelnosti II, skupiny 4 a 5</t>
  </si>
  <si>
    <t>52</t>
  </si>
  <si>
    <t>171152111</t>
  </si>
  <si>
    <t>Uložení sypaniny z hornin nesoudržných a sypkých do násypů zhutněných v aktivní zóně silnic a dálnic</t>
  </si>
  <si>
    <t>572864777</t>
  </si>
  <si>
    <t>Uložení sypaniny do zhutněných násypů pro silnice, dálnice a letiště s rozprostřením sypaniny ve vrstvách, s hrubým urovnáním a uzavřením povrchu násypu z hornin nesoudržných sypkých v aktivní zóně</t>
  </si>
  <si>
    <t>53</t>
  </si>
  <si>
    <t>171251201</t>
  </si>
  <si>
    <t>Uložení sypaniny na skládky nebo meziskládky</t>
  </si>
  <si>
    <t>-1553105364</t>
  </si>
  <si>
    <t>Uložení sypaniny na skládky nebo meziskládky bez hutnění s upravením uložené sypaniny do předepsaného tvaru</t>
  </si>
  <si>
    <t>50</t>
  </si>
  <si>
    <t>174151101</t>
  </si>
  <si>
    <t>Zásyp jam, šachet rýh nebo kolem objektů sypaninou se zhutněním</t>
  </si>
  <si>
    <t>-953271077</t>
  </si>
  <si>
    <t>Zásyp sypaninou z jakékoliv horniny strojně s uložením výkopku ve vrstvách se zhutněním jam, šachet, rýh nebo kolem objektů v těchto vykopávkách</t>
  </si>
  <si>
    <t>48</t>
  </si>
  <si>
    <t>175111101</t>
  </si>
  <si>
    <t>Obsypání potrubí ručně sypaninou bez prohození, uloženou do 3 m</t>
  </si>
  <si>
    <t>1108204214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</si>
  <si>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</si>
  <si>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49</t>
  </si>
  <si>
    <t>M</t>
  </si>
  <si>
    <t>58331200</t>
  </si>
  <si>
    <t>štěrkopísek netříděný</t>
  </si>
  <si>
    <t>t</t>
  </si>
  <si>
    <t>-48439042</t>
  </si>
  <si>
    <t>28</t>
  </si>
  <si>
    <t>181351103</t>
  </si>
  <si>
    <t>Rozprostření ornice tl vrstvy do 200 mm pl přes 100 do 500 m2 v rovině nebo ve svahu do 1:5 strojně</t>
  </si>
  <si>
    <t>917122659</t>
  </si>
  <si>
    <t>Rozprostření a urovnání ornice v rovině nebo ve svahu sklonu do 1:5 strojně při souvislé ploše přes 100 do 500 m2, tl. vrstvy do 200 mm</t>
  </si>
  <si>
    <t>29</t>
  </si>
  <si>
    <t>181411121</t>
  </si>
  <si>
    <t>Založení lučního trávníku výsevem pl do 1000 m2 v rovině a ve svahu do 1:5</t>
  </si>
  <si>
    <t>-488761726</t>
  </si>
  <si>
    <t>Založení trávníku na půdě předem připravené plochy do 1000 m2 výsevem včetně utažení lučního v rovině nebo na svahu do 1:5</t>
  </si>
  <si>
    <t>30</t>
  </si>
  <si>
    <t>00572470</t>
  </si>
  <si>
    <t>osivo směs travní univerzál</t>
  </si>
  <si>
    <t>kg</t>
  </si>
  <si>
    <t>813471245</t>
  </si>
  <si>
    <t>181951114</t>
  </si>
  <si>
    <t>Úprava pláně v hornině třídy těžitelnosti II skupiny 4 a 5 se zhutněním strojně</t>
  </si>
  <si>
    <t>-1446090015</t>
  </si>
  <si>
    <t>Úprava pláně vyrovnáním výškových rozdílů strojně v hornině třídy těžitelnosti II, skupiny 4 a 5 se zhutněním</t>
  </si>
  <si>
    <t>Zakládání</t>
  </si>
  <si>
    <t>32</t>
  </si>
  <si>
    <t>212752402</t>
  </si>
  <si>
    <t>Trativod z drenážních trubek korugovaných PE-HD SN 8 perforace 360° včetně lože otevřený výkop DN 150 pro liniové stavby</t>
  </si>
  <si>
    <t>m</t>
  </si>
  <si>
    <t>1772343268</t>
  </si>
  <si>
    <t>Trativody z drenážních trubek pro liniové stavby a komunikace se zřízením štěrkového lože pod trubky a s jejich obsypem v otevřeném výkopu trubka korugovaná sendvičová PE-HD SN 8 celoperforovaná 360° DN 150</t>
  </si>
  <si>
    <t>Vodorovné konstrukce</t>
  </si>
  <si>
    <t>47</t>
  </si>
  <si>
    <t>451572111</t>
  </si>
  <si>
    <t>Lože pod potrubí otevřený výkop z kameniva drobného těženého</t>
  </si>
  <si>
    <t>942264251</t>
  </si>
  <si>
    <t>Lože pod potrubí, stoky a drobné objekty v otevřeném výkopu z kameniva drobného těženého 0 až 4 mm</t>
  </si>
  <si>
    <t>Komunikace pozemní</t>
  </si>
  <si>
    <t>57</t>
  </si>
  <si>
    <t>564581011</t>
  </si>
  <si>
    <t>Zřízení podsypu nebo podkladu ze sypaniny plochy do 100 m2 tl 300 mm</t>
  </si>
  <si>
    <t>535821448</t>
  </si>
  <si>
    <t>Zřízení podsypu nebo podkladu ze sypaniny s rozprostřením, vlhčením, a zhutněním plochy jednotlivě do 100 m2, po zhutnění tl. 300 mm</t>
  </si>
  <si>
    <t>19</t>
  </si>
  <si>
    <t>564851111</t>
  </si>
  <si>
    <t>Podklad ze štěrkodrtě ŠD plochy přes 100 m2 tl 150 mm</t>
  </si>
  <si>
    <t>-1153752801</t>
  </si>
  <si>
    <t>Podklad ze štěrkodrti ŠD s rozprostřením a zhutněním plochy přes 100 m2, po zhutnění tl. 150 mm</t>
  </si>
  <si>
    <t>20</t>
  </si>
  <si>
    <t>564861111</t>
  </si>
  <si>
    <t>Podklad ze štěrkodrtě ŠD plochy přes 100 m2 tl 200 mm</t>
  </si>
  <si>
    <t>-1046007339</t>
  </si>
  <si>
    <t>Podklad ze štěrkodrti ŠD s rozprostřením a zhutněním plochy přes 100 m2, po zhutnění tl. 200 mm</t>
  </si>
  <si>
    <t>564871111</t>
  </si>
  <si>
    <t>Podklad ze štěrkodrtě ŠD plochy přes 100 m2 tl 250 mm</t>
  </si>
  <si>
    <t>2118824033</t>
  </si>
  <si>
    <t>Podklad ze štěrkodrti ŠD s rozprostřením a zhutněním plochy přes 100 m2, po zhutnění tl. 250 mm</t>
  </si>
  <si>
    <t>16</t>
  </si>
  <si>
    <t>565155121</t>
  </si>
  <si>
    <t>Asfaltový beton vrstva podkladní ACP 16 (obalované kamenivo OKS) tl 70 mm š přes 3 m</t>
  </si>
  <si>
    <t>-1190853283</t>
  </si>
  <si>
    <t xml:space="preserve">Asfaltový beton vrstva podkladní ACP 16 (obalované kamenivo střednězrnné - OKS)  s rozprostřením a zhutněním v pruhu šířky přes 3 m, po zhutnění tl. 70 mm</t>
  </si>
  <si>
    <t>18</t>
  </si>
  <si>
    <t>573111115</t>
  </si>
  <si>
    <t>Postřik živičný infiltrační s posypem z asfaltu množství 2,5 kg/m2</t>
  </si>
  <si>
    <t>-1059372443</t>
  </si>
  <si>
    <t>Postřik infiltrační PI z asfaltu silničního s posypem kamenivem, v množství 2,50 kg/m2</t>
  </si>
  <si>
    <t>17</t>
  </si>
  <si>
    <t>573211107</t>
  </si>
  <si>
    <t>Postřik živičný spojovací z asfaltu v množství 0,30 kg/m2</t>
  </si>
  <si>
    <t>-335887274</t>
  </si>
  <si>
    <t>Postřik spojovací PS bez posypu kamenivem z asfaltu silničního, v množství 0,30 kg/m2</t>
  </si>
  <si>
    <t>577134121</t>
  </si>
  <si>
    <t>Asfaltový beton vrstva obrusná ACO 11 (ABS) tř. I tl 40 mm š přes 3 m z nemodifikovaného asfaltu</t>
  </si>
  <si>
    <t>1360362382</t>
  </si>
  <si>
    <t xml:space="preserve">Asfaltový beton vrstva obrusná ACO 11 (ABS)  s rozprostřením a se zhutněním z nemodifikovaného asfaltu v pruhu šířky přes 3 m tř. I, po zhutnění tl. 40 mm</t>
  </si>
  <si>
    <t>22</t>
  </si>
  <si>
    <t>596211255</t>
  </si>
  <si>
    <t>Kladení zámkové dlažby komunikací pro pěší strojně tl 60 mm pl přes 300 m2</t>
  </si>
  <si>
    <t>-1938543385</t>
  </si>
  <si>
    <t>Kladení dlažby z betonových zámkových dlaždic komunikací pro pěší strojně s ložem z kameniva těženého nebo drceného tl. do 40 mm, s vyplněním spár s dvojitým hutněním, vibrováním a se smetením přebytečného materiálu na krajnici tl. 60 mm přes 300 m2</t>
  </si>
  <si>
    <t>23</t>
  </si>
  <si>
    <t>59245018</t>
  </si>
  <si>
    <t>dlažba tvar obdélník betonová 200x100x60mm přírodní</t>
  </si>
  <si>
    <t>-1216275059</t>
  </si>
  <si>
    <t>24</t>
  </si>
  <si>
    <t>596212355</t>
  </si>
  <si>
    <t>Kladení zámkové dlažby pozemních komunikací strojně tl 80 mm pl přes 300 m2</t>
  </si>
  <si>
    <t>510608350</t>
  </si>
  <si>
    <t>Kladení dlažby z betonových zámkových dlaždic pozemních komunikací strojně s ložem z kameniva těženého nebo drceného tl. do 50 mm, s vyplněním spár, s dvojitým hutněním vibrováním a se smetením přebytečného materiálu na krajnici tl. 80 mm přes 300 m2</t>
  </si>
  <si>
    <t>25</t>
  </si>
  <si>
    <t>59245030</t>
  </si>
  <si>
    <t>dlažba tvar čtverec betonová 200x200x80mm přírodní</t>
  </si>
  <si>
    <t>-877659890</t>
  </si>
  <si>
    <t>26</t>
  </si>
  <si>
    <t>5924501(R)</t>
  </si>
  <si>
    <t>dlažba se širokou spárou200x200x80mm přírodní</t>
  </si>
  <si>
    <t>-2141912128</t>
  </si>
  <si>
    <t>Trubní vedení</t>
  </si>
  <si>
    <t>44</t>
  </si>
  <si>
    <t>871310310</t>
  </si>
  <si>
    <t>Montáž kanalizačního potrubí hladkého plnostěnného SN 10 z polypropylenu DN 150</t>
  </si>
  <si>
    <t>-576381715</t>
  </si>
  <si>
    <t>Montáž kanalizačního potrubí z plastů z polypropylenu PP hladkého plnostěnného SN 10 DN 150</t>
  </si>
  <si>
    <t>45</t>
  </si>
  <si>
    <t>28617011</t>
  </si>
  <si>
    <t>trubka kanalizační PP plnostěnná třívrstvá DN 150x3000mm SN10</t>
  </si>
  <si>
    <t>644165889</t>
  </si>
  <si>
    <t>34</t>
  </si>
  <si>
    <t>895941343</t>
  </si>
  <si>
    <t>Osazení vpusti uliční DN 500 z betonových dílců dno vysoké s kalištěm</t>
  </si>
  <si>
    <t>kus</t>
  </si>
  <si>
    <t>449315035</t>
  </si>
  <si>
    <t>Osazení vpusti uliční z betonových dílců DN 500 dno vysoké s kalištěm</t>
  </si>
  <si>
    <t>35</t>
  </si>
  <si>
    <t>59224470</t>
  </si>
  <si>
    <t>vpusť uliční DN 500 kaliště vysoké 500/525x65mm</t>
  </si>
  <si>
    <t>-1986607301</t>
  </si>
  <si>
    <t>36</t>
  </si>
  <si>
    <t>895941351</t>
  </si>
  <si>
    <t>Osazení vpusti uliční DN 500 z betonových dílců skruž horní pro čtvercovou vtokovou mříž</t>
  </si>
  <si>
    <t>996142599</t>
  </si>
  <si>
    <t>Osazení vpusti uliční z betonových dílců DN 500 skruž horní pro čtvercovou vtokovou mříž</t>
  </si>
  <si>
    <t>37</t>
  </si>
  <si>
    <t>59224462</t>
  </si>
  <si>
    <t>vpusť uliční DN 500 skruž průběžná vysoká betonová 500/590x65mm</t>
  </si>
  <si>
    <t>363994666</t>
  </si>
  <si>
    <t>38</t>
  </si>
  <si>
    <t>895941361</t>
  </si>
  <si>
    <t>Osazení vpusti uliční DN 500 z betonových dílců skruž středová 290 mm</t>
  </si>
  <si>
    <t>-129912614</t>
  </si>
  <si>
    <t>Osazení vpusti uliční z betonových dílců DN 500 skruž středová 290 mm</t>
  </si>
  <si>
    <t>39</t>
  </si>
  <si>
    <t>59224461</t>
  </si>
  <si>
    <t>vpusť uliční DN 500 skruž průběžná nízká betonová 500/290x65mm</t>
  </si>
  <si>
    <t>-183005237</t>
  </si>
  <si>
    <t>40</t>
  </si>
  <si>
    <t>899211112</t>
  </si>
  <si>
    <t>Osazení mříží s rámem hmotnosti přes 50 do 100 kg</t>
  </si>
  <si>
    <t>-1531560818</t>
  </si>
  <si>
    <t xml:space="preserve">Osazení litinových mříží s rámem na šachtách tunelové stoky  hmotnosti jednotlivě přes 50 do 100 kg</t>
  </si>
  <si>
    <t>41</t>
  </si>
  <si>
    <t>55242320</t>
  </si>
  <si>
    <t>mříž vtoková litinová plochá 500x500mm</t>
  </si>
  <si>
    <t>1612621047</t>
  </si>
  <si>
    <t>Ostatní konstrukce a práce, bourání</t>
  </si>
  <si>
    <t>12</t>
  </si>
  <si>
    <t>914111111</t>
  </si>
  <si>
    <t>Montáž svislé dopravní značky do velikosti 1 m2 objímkami na sloupek nebo konzolu</t>
  </si>
  <si>
    <t>-316437311</t>
  </si>
  <si>
    <t xml:space="preserve">Montáž svislé dopravní značky základní  velikosti do 1 m2 objímkami na sloupky nebo konzoly</t>
  </si>
  <si>
    <t>13</t>
  </si>
  <si>
    <t>40445615</t>
  </si>
  <si>
    <t>značky upravující přednost P6 700mm</t>
  </si>
  <si>
    <t>-1080953490</t>
  </si>
  <si>
    <t>40445611</t>
  </si>
  <si>
    <t>značky upravující přednost P2, P3, P8 500mm</t>
  </si>
  <si>
    <t>-1773286385</t>
  </si>
  <si>
    <t>914431112</t>
  </si>
  <si>
    <t>Montáž dopravního zrcadla o velikosti do 1 m2 na sloupek nebo konzolu</t>
  </si>
  <si>
    <t>824685582</t>
  </si>
  <si>
    <t xml:space="preserve">Montáž dopravního zrcadla  na sloupky nebo konzoly velikosti do 1 m2</t>
  </si>
  <si>
    <t>40445203</t>
  </si>
  <si>
    <t>zrcadlo dopravní čtvercové 600x800mm</t>
  </si>
  <si>
    <t>-582562049</t>
  </si>
  <si>
    <t>914511111</t>
  </si>
  <si>
    <t>Montáž sloupku dopravních značek délky do 3,5 m s betonovým základem</t>
  </si>
  <si>
    <t>-1762589474</t>
  </si>
  <si>
    <t xml:space="preserve">Montáž sloupku dopravních značek  délky do 3,5 m do betonového základu</t>
  </si>
  <si>
    <t>40445230</t>
  </si>
  <si>
    <t>sloupek pro dopravní značku Zn D 70mm v 3,5m</t>
  </si>
  <si>
    <t>1384988368</t>
  </si>
  <si>
    <t>916131213</t>
  </si>
  <si>
    <t>Osazení silničního obrubníku betonového stojatého s boční opěrou do lože z betonu prostého</t>
  </si>
  <si>
    <t>-1516278361</t>
  </si>
  <si>
    <t>Osazení silničního obrubníku betonového se zřízením lože, s vyplněním a zatřením spár cementovou maltou stojatého s boční opěrou z betonu prostého, do lože z betonu prostého</t>
  </si>
  <si>
    <t>59217030</t>
  </si>
  <si>
    <t>obrubník betonový silniční přechodový 1000x150x150-250mm</t>
  </si>
  <si>
    <t>-479027054</t>
  </si>
  <si>
    <t>59217029</t>
  </si>
  <si>
    <t>obrubník betonový silniční nájezdový 1000x150x150mm</t>
  </si>
  <si>
    <t>714455088</t>
  </si>
  <si>
    <t>59217026</t>
  </si>
  <si>
    <t>obrubník betonový silniční 500x150x250mm</t>
  </si>
  <si>
    <t>580151784</t>
  </si>
  <si>
    <t>916231213</t>
  </si>
  <si>
    <t>Osazení chodníkového obrubníku betonového stojatého s boční opěrou do lože z betonu prostého</t>
  </si>
  <si>
    <t>-107831073</t>
  </si>
  <si>
    <t>Osazení chodníkového obrubníku betonového se zřízením lože, s vyplněním a zatřením spár cementovou maltou stojatého s boční opěrou z betonu prostého, do lože z betonu prostého</t>
  </si>
  <si>
    <t>59217016</t>
  </si>
  <si>
    <t>obrubník betonový chodníkový 1000x80x250mm</t>
  </si>
  <si>
    <t>-1510288455</t>
  </si>
  <si>
    <t>42</t>
  </si>
  <si>
    <t>919122111</t>
  </si>
  <si>
    <t>Těsnění spár zálivkou za tepla pro komůrky š 10 mm hl 20 mm s těsnicím profilem</t>
  </si>
  <si>
    <t>-1630929442</t>
  </si>
  <si>
    <t xml:space="preserve">Utěsnění dilatačních spár zálivkou za tepla  v cementobetonovém nebo živičném krytu včetně adhezního nátěru s těsnicím profilem pod zálivkou, pro komůrky šířky 10 mm, hloubky 20 mm</t>
  </si>
  <si>
    <t>58</t>
  </si>
  <si>
    <t>919726121</t>
  </si>
  <si>
    <t>Geotextilie pro ochranu, separaci a filtraci netkaná měrná hm do 200 g/m2</t>
  </si>
  <si>
    <t>-656467234</t>
  </si>
  <si>
    <t>Geotextilie netkaná pro ochranu, separaci nebo filtraci měrná hmotnost do 200 g/m2</t>
  </si>
  <si>
    <t>43</t>
  </si>
  <si>
    <t>93593211(R)</t>
  </si>
  <si>
    <t>Osazení odvodňovacího plastového žlabu s krycím roštem šířky do 200 mm</t>
  </si>
  <si>
    <t>832947724</t>
  </si>
  <si>
    <t>Kompletní dodávka žlabu monoblock vč. vpusti a obetonování</t>
  </si>
  <si>
    <t>998</t>
  </si>
  <si>
    <t>Přesun hmot</t>
  </si>
  <si>
    <t>60</t>
  </si>
  <si>
    <t>998225111</t>
  </si>
  <si>
    <t>Přesun hmot pro pozemní komunikace s krytem z kamene, monolitickým betonovým nebo živičným</t>
  </si>
  <si>
    <t>1055052008</t>
  </si>
  <si>
    <t xml:space="preserve">Přesun hmot pro komunikace s krytem z kameniva, monolitickým betonovým nebo živičným  dopravní vzdálenost do 200 m jakékoliv délky objektu</t>
  </si>
  <si>
    <t>301 - Dešťová kanalizace</t>
  </si>
  <si>
    <t>131351104</t>
  </si>
  <si>
    <t>Hloubení jam nezapažených v hornině třídy těžitelnosti II skupiny 4 objem do 500 m3 strojně</t>
  </si>
  <si>
    <t>1721904366</t>
  </si>
  <si>
    <t>Hloubení nezapažených jam a zářezů strojně s urovnáním dna do předepsaného profilu a spádu v hornině třídy těžitelnosti II skupiny 4 přes 100 do 500 m3</t>
  </si>
  <si>
    <t>132351104</t>
  </si>
  <si>
    <t>Hloubení rýh nezapažených š do 800 mm v hornině třídy těžitelnosti II skupiny 4 objem přes 100 m3 strojně</t>
  </si>
  <si>
    <t>1321983817</t>
  </si>
  <si>
    <t>Hloubení nezapažených rýh šířky do 800 mm strojně s urovnáním dna do předepsaného profilu a spádu v hornině třídy těžitelnosti II skupiny 4 přes 100 m3</t>
  </si>
  <si>
    <t>-1253342277</t>
  </si>
  <si>
    <t>-2001246962</t>
  </si>
  <si>
    <t>2025730575</t>
  </si>
  <si>
    <t>175151101</t>
  </si>
  <si>
    <t>Obsypání potrubí strojně sypaninou bez prohození, uloženou do 3 m</t>
  </si>
  <si>
    <t>-1540415892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</si>
  <si>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</si>
  <si>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599869089</t>
  </si>
  <si>
    <t>175151201</t>
  </si>
  <si>
    <t>Obsypání objektu nad přilehlým původním terénem sypaninou bez prohození, uloženou do 3 m strojně</t>
  </si>
  <si>
    <t>1358758198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</si>
  <si>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</si>
  <si>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58337303</t>
  </si>
  <si>
    <t>štěrkopísek frakce 0/8</t>
  </si>
  <si>
    <t>-296367140</t>
  </si>
  <si>
    <t>1404104219</t>
  </si>
  <si>
    <t>451572111.1</t>
  </si>
  <si>
    <t>278548265</t>
  </si>
  <si>
    <t>871360310</t>
  </si>
  <si>
    <t>Montáž kanalizačního potrubí hladkého plnostěnného SN 10 z polypropylenu DN 250</t>
  </si>
  <si>
    <t>-454836555</t>
  </si>
  <si>
    <t>Montáž kanalizačního potrubí z plastů z polypropylenu PP hladkého plnostěnného SN 10 DN 250</t>
  </si>
  <si>
    <t>28617021</t>
  </si>
  <si>
    <t>trubka kanalizační PP plnostěnná třívrstvá DN 250x6000mm SN10</t>
  </si>
  <si>
    <t>-1809561244</t>
  </si>
  <si>
    <t>877365221</t>
  </si>
  <si>
    <t>Montáž tvarovek z tvrdého PVC-systém KG nebo z polypropylenu-systém KG 2000 dvouosé DN 250</t>
  </si>
  <si>
    <t>1147331231</t>
  </si>
  <si>
    <t xml:space="preserve">Montáž tvarovek na kanalizačním potrubí z trub z plastu  z tvrdého PVC nebo z polypropylenu v otevřeném výkopu dvouosých DN 250</t>
  </si>
  <si>
    <t>28617210</t>
  </si>
  <si>
    <t>odbočka kanalizační PP SN16 45° DN 250/150</t>
  </si>
  <si>
    <t>1630350422</t>
  </si>
  <si>
    <t>894411121</t>
  </si>
  <si>
    <t>Zřízení šachet kanalizačních z betonových dílců na potrubí DN přes 200 do 300 dno beton tř. C 25/30</t>
  </si>
  <si>
    <t>83905653</t>
  </si>
  <si>
    <t>Zřízení šachet kanalizačních z betonových dílců výšky vstupu do 1,50 m s obložením dna betonem tř. C 25/30, na potrubí DN přes 200 do 300</t>
  </si>
  <si>
    <t>59224312</t>
  </si>
  <si>
    <t>kónus šachetní betonový kapsové plastové stupadlo 100x62,5x58cm</t>
  </si>
  <si>
    <t>-114147726</t>
  </si>
  <si>
    <t>59224075</t>
  </si>
  <si>
    <t>deska betonová zákrytová k ukončení šachet 1000/625x200mm</t>
  </si>
  <si>
    <t>558754269</t>
  </si>
  <si>
    <t>59224184</t>
  </si>
  <si>
    <t>prstenec šachtový vyrovnávací betonový 625x120x40mm</t>
  </si>
  <si>
    <t>1444671824</t>
  </si>
  <si>
    <t>59224176</t>
  </si>
  <si>
    <t>prstenec šachtový vyrovnávací betonový 625x120x80mm</t>
  </si>
  <si>
    <t>1600307352</t>
  </si>
  <si>
    <t>59224187</t>
  </si>
  <si>
    <t>prstenec šachtový vyrovnávací betonový 625x120x100mm</t>
  </si>
  <si>
    <t>540297127</t>
  </si>
  <si>
    <t>59224188</t>
  </si>
  <si>
    <t>prstenec šachtový vyrovnávací betonový 625x120x120mm</t>
  </si>
  <si>
    <t>2140561528</t>
  </si>
  <si>
    <t>59224060</t>
  </si>
  <si>
    <t>dno betonové šachtové hranaté DN 1000x500, 100x65x15cm</t>
  </si>
  <si>
    <t>912269490</t>
  </si>
  <si>
    <t>89593111(R)</t>
  </si>
  <si>
    <t>Vpusti kanalizačních horské z betonu prostého C30/37 velikosti 1300/1500 mm</t>
  </si>
  <si>
    <t>-1839405675</t>
  </si>
  <si>
    <t>Vpusti kanalizační horské z betonu prostého tř. C 30/37</t>
  </si>
  <si>
    <t>897171113</t>
  </si>
  <si>
    <t>Akumulační boxy z PP pro vsakování dešťových vod zatížené osobními automobily objemu přes 30 do 60 m3</t>
  </si>
  <si>
    <t>-1782158719</t>
  </si>
  <si>
    <t>Akumulační boxy z polypropylenu PP pro vsakování dešťových vod pod plochy zatížené osobními automobily o celkovém akumulačním objemu přes 30 do 60 m3</t>
  </si>
  <si>
    <t>899104112</t>
  </si>
  <si>
    <t>Osazení poklopů litinových nebo ocelových včetně rámů pro třídu zatížení D400, E600</t>
  </si>
  <si>
    <t>2146462095</t>
  </si>
  <si>
    <t>Osazení poklopů litinových a ocelových včetně rámů pro třídu zatížení D400, E600</t>
  </si>
  <si>
    <t>63126039</t>
  </si>
  <si>
    <t>poklop šachtový s BEGU rámem a zámky kruhový, DN 600 D400</t>
  </si>
  <si>
    <t>1845266765</t>
  </si>
  <si>
    <t>998276101</t>
  </si>
  <si>
    <t>Přesun hmot pro trubní vedení z trub z plastických hmot otevřený výkop</t>
  </si>
  <si>
    <t>1900387287</t>
  </si>
  <si>
    <t>Přesun hmot pro trubní vedení hloubené z trub z plastických hmot nebo sklolaminátových pro vodovody nebo kanalizace v otevřeném výkopu dopravní vzdálenost do 15 m</t>
  </si>
  <si>
    <t>401 - Veřejné osvětlení</t>
  </si>
  <si>
    <t>Ing. Zbyněk Pecina</t>
  </si>
  <si>
    <t>M - Práce a dodávky M</t>
  </si>
  <si>
    <t xml:space="preserve">    46-M - Zemní práce při extr.mont.pracích</t>
  </si>
  <si>
    <t>Práce a dodávky M</t>
  </si>
  <si>
    <t>46-M</t>
  </si>
  <si>
    <t>Zemní práce při extr.mont.pracích</t>
  </si>
  <si>
    <t>46007(R)</t>
  </si>
  <si>
    <t>Veřejné osvětlení MK</t>
  </si>
  <si>
    <t>soub</t>
  </si>
  <si>
    <t>64</t>
  </si>
  <si>
    <t>-1486278006</t>
  </si>
  <si>
    <t>Poznámka k položce:_x000d_
podrobný soupis prací, dodávek a služeb, ve kterém jsou definovány zadavatelem požadované stavební práce je zpracován v samostatném projektu v podrobnostech nezbytných pro zpracování cenové nabídky dodavatele</t>
  </si>
  <si>
    <t>501 - STL plynovod</t>
  </si>
  <si>
    <t>PSV - Práce a dodávky PSV</t>
  </si>
  <si>
    <t xml:space="preserve">    723 - Zdravotechnika - vnitřní plynovod</t>
  </si>
  <si>
    <t xml:space="preserve">    23-M - Montáže potrubí</t>
  </si>
  <si>
    <t>617103361</t>
  </si>
  <si>
    <t>Vodorovné přemístění přes 4 000 do 5000 m výkopku/sypaniny z horniny třídy těžitelnosti II skupiny 4 a 5</t>
  </si>
  <si>
    <t>-1106570271</t>
  </si>
  <si>
    <t>-69936085</t>
  </si>
  <si>
    <t>1682302961</t>
  </si>
  <si>
    <t>-33468391</t>
  </si>
  <si>
    <t>54491594</t>
  </si>
  <si>
    <t>680182413</t>
  </si>
  <si>
    <t>891161321</t>
  </si>
  <si>
    <t>Montáž vodovodních šoupátek domovní přípojky se závitovými konci PN16 otevřený výkop G 1"</t>
  </si>
  <si>
    <t>854722912</t>
  </si>
  <si>
    <t>Montáž vodovodních armatur na potrubí šoupátek pro domovní přípojky se závitovými konci PN16 G 1"</t>
  </si>
  <si>
    <t>42221420</t>
  </si>
  <si>
    <t>šoupátko přípojkové přímé DN 25 ISO/vnější závit PN16, 32x1 1/4"</t>
  </si>
  <si>
    <t>1255243909</t>
  </si>
  <si>
    <t>891211112</t>
  </si>
  <si>
    <t>Montáž vodovodních šoupátek otevřený výkop DN 50</t>
  </si>
  <si>
    <t>-772192443</t>
  </si>
  <si>
    <t>Montáž vodovodních armatur na potrubí šoupátek nebo klapek uzavíracích v otevřeném výkopu nebo v šachtách s osazením zemní soupravy (bez poklopů) DN 50</t>
  </si>
  <si>
    <t>42221601</t>
  </si>
  <si>
    <t>šoupátko pro plyn z tvárné litiny GGG 50, víkové PN16 DN 50x140mm</t>
  </si>
  <si>
    <t>523275239</t>
  </si>
  <si>
    <t>899401112</t>
  </si>
  <si>
    <t>Osazení poklopů litinových šoupátkových</t>
  </si>
  <si>
    <t>-953772183</t>
  </si>
  <si>
    <t>42291352</t>
  </si>
  <si>
    <t>poklop litinový šoupátkový pro zemní soupravy osazení do terénu a do vozovky</t>
  </si>
  <si>
    <t>709548673</t>
  </si>
  <si>
    <t>899721111</t>
  </si>
  <si>
    <t>Signalizační vodič DN do 150 mm na potrubí</t>
  </si>
  <si>
    <t>368447553</t>
  </si>
  <si>
    <t>Signalizační vodič na potrubí DN do 150 mm</t>
  </si>
  <si>
    <t>899722112</t>
  </si>
  <si>
    <t>Krytí potrubí z plastů výstražnou fólií z PVC 25 cm</t>
  </si>
  <si>
    <t>1221063467</t>
  </si>
  <si>
    <t>Krytí potrubí z plastů výstražnou fólií z PVC šířky 25 cm</t>
  </si>
  <si>
    <t>799767531</t>
  </si>
  <si>
    <t>PSV</t>
  </si>
  <si>
    <t>Práce a dodávky PSV</t>
  </si>
  <si>
    <t>723</t>
  </si>
  <si>
    <t>Zdravotechnika - vnitřní plynovod</t>
  </si>
  <si>
    <t>723160204</t>
  </si>
  <si>
    <t>Přípojka k plynoměru spojované na závit bez ochozu G 1"</t>
  </si>
  <si>
    <t>soubor</t>
  </si>
  <si>
    <t>310779875</t>
  </si>
  <si>
    <t xml:space="preserve">Přípojky k plynoměrům  spojované na závit bez ochozu G 1"</t>
  </si>
  <si>
    <t>723234351(R)</t>
  </si>
  <si>
    <t>Skříňka pro regulátor plynu (společný pro 2RD)</t>
  </si>
  <si>
    <t>903486317</t>
  </si>
  <si>
    <t>Montáž skříně pro plyn a elektro vč. dodávky sestavy přípojkových skříní pro plyn a elektro sdružené pro 2RD (viz SO501 sestava výkres č. D.2)</t>
  </si>
  <si>
    <t>723234352(R)</t>
  </si>
  <si>
    <t>Sokl pod skříňku regulátoru plynu (společný pro 2RD)</t>
  </si>
  <si>
    <t>797845707</t>
  </si>
  <si>
    <t>Montáž soklu pro plyn a elektro vč. dodávky sestavy přípojkových skříní pro plyn a elektro sdružené pro 2RD (viz SO501 sestava výkres č. D.2)</t>
  </si>
  <si>
    <t>23-M</t>
  </si>
  <si>
    <t>Montáže potrubí</t>
  </si>
  <si>
    <t>230205025</t>
  </si>
  <si>
    <t>Montáž potrubí plastového svařované na tupo nebo elektrospojkou dn 32 mm en 3,0 mm</t>
  </si>
  <si>
    <t>1112984485</t>
  </si>
  <si>
    <t>Montáž potrubí PE průměru do 110 mm návin nebo tyč, svařované na tupo nebo elektrospojkou Ø 32, tl. stěny 3,0 mm</t>
  </si>
  <si>
    <t>28613911</t>
  </si>
  <si>
    <t>potrubí plynovodní PE 100RC SDR 11 PN 0,4MPa D 32x3,0mm</t>
  </si>
  <si>
    <t>128</t>
  </si>
  <si>
    <t>-1835685826</t>
  </si>
  <si>
    <t>230205042</t>
  </si>
  <si>
    <t>Montáž potrubí plastového svařované na tupo nebo elektrospojkou dn 63 mm en 5,8 mm</t>
  </si>
  <si>
    <t>1027934679</t>
  </si>
  <si>
    <t>Montáž potrubí PE průměru do 110 mm návin nebo tyč, svařované na tupo nebo elektrospojkou Ø 63, tl. stěny 5,8 mm</t>
  </si>
  <si>
    <t>28613914</t>
  </si>
  <si>
    <t>potrubí plynovodní PE 100RC SDR 11 PN 0,4MPa D 63x5,8mm</t>
  </si>
  <si>
    <t>1999701055</t>
  </si>
  <si>
    <t>230205235</t>
  </si>
  <si>
    <t>Montáž trubního dílu PE elektrotvarovky nebo svařovaného na tupo dn 50 mm en 4,5 mm</t>
  </si>
  <si>
    <t>-196622194</t>
  </si>
  <si>
    <t>Montáž trubních dílů PE průměru do 110 mm elektrotvarovky nebo svařované na tupo Ø 50, tl. stěny 4,6 mm</t>
  </si>
  <si>
    <t>28615022</t>
  </si>
  <si>
    <t>elektrozáslepka SDR11 PE 100 PN16 D 50mm</t>
  </si>
  <si>
    <t>94865403</t>
  </si>
  <si>
    <t>230220011</t>
  </si>
  <si>
    <t>Montáž orientačního sloupku ON 13 2970</t>
  </si>
  <si>
    <t>-47367115</t>
  </si>
  <si>
    <t xml:space="preserve">Montáž příslušenství plynovodů  sloupku orientačního</t>
  </si>
  <si>
    <t>230230017</t>
  </si>
  <si>
    <t>Hlavní tlaková zkouška vzduchem 0,6 MPa DN 80</t>
  </si>
  <si>
    <t>452059484</t>
  </si>
  <si>
    <t xml:space="preserve">Tlakové zkoušky hlavní  vzduchem 0,6 MPa DN 80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</si>
</sst>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32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41</v>
      </c>
      <c r="E29" s="44"/>
      <c r="F29" s="29" t="s">
        <v>42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43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44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45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46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51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52</v>
      </c>
      <c r="AI60" s="39"/>
      <c r="AJ60" s="39"/>
      <c r="AK60" s="39"/>
      <c r="AL60" s="39"/>
      <c r="AM60" s="61" t="s">
        <v>53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54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55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52</v>
      </c>
      <c r="AI75" s="39"/>
      <c r="AJ75" s="39"/>
      <c r="AK75" s="39"/>
      <c r="AL75" s="39"/>
      <c r="AM75" s="61" t="s">
        <v>53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2017-000152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 xml:space="preserve">IS a komunikace pro výstavbu RD, Želetava -  Bítovánky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Bítovánky, Želetava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25. 1. 2022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Městys želetava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7" t="str">
        <f>IF(E17="","",E17)</f>
        <v>PROfi Jihlava spol. s r.o.</v>
      </c>
      <c r="AN89" s="68"/>
      <c r="AO89" s="68"/>
      <c r="AP89" s="68"/>
      <c r="AQ89" s="37"/>
      <c r="AR89" s="41"/>
      <c r="AS89" s="78" t="s">
        <v>57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35</v>
      </c>
      <c r="AJ90" s="37"/>
      <c r="AK90" s="37"/>
      <c r="AL90" s="37"/>
      <c r="AM90" s="77" t="str">
        <f>IF(E20="","",E20)</f>
        <v>PROfi Jihlava spol. s r.o.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58</v>
      </c>
      <c r="D92" s="91"/>
      <c r="E92" s="91"/>
      <c r="F92" s="91"/>
      <c r="G92" s="91"/>
      <c r="H92" s="92"/>
      <c r="I92" s="93" t="s">
        <v>59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60</v>
      </c>
      <c r="AH92" s="91"/>
      <c r="AI92" s="91"/>
      <c r="AJ92" s="91"/>
      <c r="AK92" s="91"/>
      <c r="AL92" s="91"/>
      <c r="AM92" s="91"/>
      <c r="AN92" s="93" t="s">
        <v>61</v>
      </c>
      <c r="AO92" s="91"/>
      <c r="AP92" s="95"/>
      <c r="AQ92" s="96" t="s">
        <v>62</v>
      </c>
      <c r="AR92" s="41"/>
      <c r="AS92" s="97" t="s">
        <v>63</v>
      </c>
      <c r="AT92" s="98" t="s">
        <v>64</v>
      </c>
      <c r="AU92" s="98" t="s">
        <v>65</v>
      </c>
      <c r="AV92" s="98" t="s">
        <v>66</v>
      </c>
      <c r="AW92" s="98" t="s">
        <v>67</v>
      </c>
      <c r="AX92" s="98" t="s">
        <v>68</v>
      </c>
      <c r="AY92" s="98" t="s">
        <v>69</v>
      </c>
      <c r="AZ92" s="98" t="s">
        <v>70</v>
      </c>
      <c r="BA92" s="98" t="s">
        <v>71</v>
      </c>
      <c r="BB92" s="98" t="s">
        <v>72</v>
      </c>
      <c r="BC92" s="98" t="s">
        <v>73</v>
      </c>
      <c r="BD92" s="99" t="s">
        <v>74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75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ROUND(SUM(AG95:AG99),2)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ROUND(SUM(AS95:AS99),2)</f>
        <v>0</v>
      </c>
      <c r="AT94" s="111">
        <f>ROUND(SUM(AV94:AW94),2)</f>
        <v>0</v>
      </c>
      <c r="AU94" s="112">
        <f>ROUND(SUM(AU95:AU99),5)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ROUND(SUM(AZ95:AZ99),2)</f>
        <v>0</v>
      </c>
      <c r="BA94" s="111">
        <f>ROUND(SUM(BA95:BA99),2)</f>
        <v>0</v>
      </c>
      <c r="BB94" s="111">
        <f>ROUND(SUM(BB95:BB99),2)</f>
        <v>0</v>
      </c>
      <c r="BC94" s="111">
        <f>ROUND(SUM(BC95:BC99),2)</f>
        <v>0</v>
      </c>
      <c r="BD94" s="113">
        <f>ROUND(SUM(BD95:BD99),2)</f>
        <v>0</v>
      </c>
      <c r="BE94" s="6"/>
      <c r="BS94" s="114" t="s">
        <v>76</v>
      </c>
      <c r="BT94" s="114" t="s">
        <v>77</v>
      </c>
      <c r="BU94" s="115" t="s">
        <v>78</v>
      </c>
      <c r="BV94" s="114" t="s">
        <v>79</v>
      </c>
      <c r="BW94" s="114" t="s">
        <v>5</v>
      </c>
      <c r="BX94" s="114" t="s">
        <v>80</v>
      </c>
      <c r="CL94" s="114" t="s">
        <v>1</v>
      </c>
    </row>
    <row r="95" s="7" customFormat="1" ht="16.5" customHeight="1">
      <c r="A95" s="116" t="s">
        <v>81</v>
      </c>
      <c r="B95" s="117"/>
      <c r="C95" s="118"/>
      <c r="D95" s="119" t="s">
        <v>82</v>
      </c>
      <c r="E95" s="119"/>
      <c r="F95" s="119"/>
      <c r="G95" s="119"/>
      <c r="H95" s="119"/>
      <c r="I95" s="120"/>
      <c r="J95" s="119" t="s">
        <v>83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'000 - Vedlejší a ostatní 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84</v>
      </c>
      <c r="AR95" s="123"/>
      <c r="AS95" s="124">
        <v>0</v>
      </c>
      <c r="AT95" s="125">
        <f>ROUND(SUM(AV95:AW95),2)</f>
        <v>0</v>
      </c>
      <c r="AU95" s="126">
        <f>'000 - Vedlejší a ostatní ...'!P121</f>
        <v>0</v>
      </c>
      <c r="AV95" s="125">
        <f>'000 - Vedlejší a ostatní ...'!J33</f>
        <v>0</v>
      </c>
      <c r="AW95" s="125">
        <f>'000 - Vedlejší a ostatní ...'!J34</f>
        <v>0</v>
      </c>
      <c r="AX95" s="125">
        <f>'000 - Vedlejší a ostatní ...'!J35</f>
        <v>0</v>
      </c>
      <c r="AY95" s="125">
        <f>'000 - Vedlejší a ostatní ...'!J36</f>
        <v>0</v>
      </c>
      <c r="AZ95" s="125">
        <f>'000 - Vedlejší a ostatní ...'!F33</f>
        <v>0</v>
      </c>
      <c r="BA95" s="125">
        <f>'000 - Vedlejší a ostatní ...'!F34</f>
        <v>0</v>
      </c>
      <c r="BB95" s="125">
        <f>'000 - Vedlejší a ostatní ...'!F35</f>
        <v>0</v>
      </c>
      <c r="BC95" s="125">
        <f>'000 - Vedlejší a ostatní ...'!F36</f>
        <v>0</v>
      </c>
      <c r="BD95" s="127">
        <f>'000 - Vedlejší a ostatní ...'!F37</f>
        <v>0</v>
      </c>
      <c r="BE95" s="7"/>
      <c r="BT95" s="128" t="s">
        <v>85</v>
      </c>
      <c r="BV95" s="128" t="s">
        <v>79</v>
      </c>
      <c r="BW95" s="128" t="s">
        <v>86</v>
      </c>
      <c r="BX95" s="128" t="s">
        <v>5</v>
      </c>
      <c r="CL95" s="128" t="s">
        <v>1</v>
      </c>
      <c r="CM95" s="128" t="s">
        <v>87</v>
      </c>
    </row>
    <row r="96" s="7" customFormat="1" ht="16.5" customHeight="1">
      <c r="A96" s="116" t="s">
        <v>81</v>
      </c>
      <c r="B96" s="117"/>
      <c r="C96" s="118"/>
      <c r="D96" s="119" t="s">
        <v>88</v>
      </c>
      <c r="E96" s="119"/>
      <c r="F96" s="119"/>
      <c r="G96" s="119"/>
      <c r="H96" s="119"/>
      <c r="I96" s="120"/>
      <c r="J96" s="119" t="s">
        <v>89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'101 - Komunikace a chodníky'!J30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84</v>
      </c>
      <c r="AR96" s="123"/>
      <c r="AS96" s="124">
        <v>0</v>
      </c>
      <c r="AT96" s="125">
        <f>ROUND(SUM(AV96:AW96),2)</f>
        <v>0</v>
      </c>
      <c r="AU96" s="126">
        <f>'101 - Komunikace a chodníky'!P124</f>
        <v>0</v>
      </c>
      <c r="AV96" s="125">
        <f>'101 - Komunikace a chodníky'!J33</f>
        <v>0</v>
      </c>
      <c r="AW96" s="125">
        <f>'101 - Komunikace a chodníky'!J34</f>
        <v>0</v>
      </c>
      <c r="AX96" s="125">
        <f>'101 - Komunikace a chodníky'!J35</f>
        <v>0</v>
      </c>
      <c r="AY96" s="125">
        <f>'101 - Komunikace a chodníky'!J36</f>
        <v>0</v>
      </c>
      <c r="AZ96" s="125">
        <f>'101 - Komunikace a chodníky'!F33</f>
        <v>0</v>
      </c>
      <c r="BA96" s="125">
        <f>'101 - Komunikace a chodníky'!F34</f>
        <v>0</v>
      </c>
      <c r="BB96" s="125">
        <f>'101 - Komunikace a chodníky'!F35</f>
        <v>0</v>
      </c>
      <c r="BC96" s="125">
        <f>'101 - Komunikace a chodníky'!F36</f>
        <v>0</v>
      </c>
      <c r="BD96" s="127">
        <f>'101 - Komunikace a chodníky'!F37</f>
        <v>0</v>
      </c>
      <c r="BE96" s="7"/>
      <c r="BT96" s="128" t="s">
        <v>85</v>
      </c>
      <c r="BV96" s="128" t="s">
        <v>79</v>
      </c>
      <c r="BW96" s="128" t="s">
        <v>90</v>
      </c>
      <c r="BX96" s="128" t="s">
        <v>5</v>
      </c>
      <c r="CL96" s="128" t="s">
        <v>1</v>
      </c>
      <c r="CM96" s="128" t="s">
        <v>87</v>
      </c>
    </row>
    <row r="97" s="7" customFormat="1" ht="16.5" customHeight="1">
      <c r="A97" s="116" t="s">
        <v>81</v>
      </c>
      <c r="B97" s="117"/>
      <c r="C97" s="118"/>
      <c r="D97" s="119" t="s">
        <v>91</v>
      </c>
      <c r="E97" s="119"/>
      <c r="F97" s="119"/>
      <c r="G97" s="119"/>
      <c r="H97" s="119"/>
      <c r="I97" s="120"/>
      <c r="J97" s="119" t="s">
        <v>92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'301 - Dešťová kanalizace'!J30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84</v>
      </c>
      <c r="AR97" s="123"/>
      <c r="AS97" s="124">
        <v>0</v>
      </c>
      <c r="AT97" s="125">
        <f>ROUND(SUM(AV97:AW97),2)</f>
        <v>0</v>
      </c>
      <c r="AU97" s="126">
        <f>'301 - Dešťová kanalizace'!P121</f>
        <v>0</v>
      </c>
      <c r="AV97" s="125">
        <f>'301 - Dešťová kanalizace'!J33</f>
        <v>0</v>
      </c>
      <c r="AW97" s="125">
        <f>'301 - Dešťová kanalizace'!J34</f>
        <v>0</v>
      </c>
      <c r="AX97" s="125">
        <f>'301 - Dešťová kanalizace'!J35</f>
        <v>0</v>
      </c>
      <c r="AY97" s="125">
        <f>'301 - Dešťová kanalizace'!J36</f>
        <v>0</v>
      </c>
      <c r="AZ97" s="125">
        <f>'301 - Dešťová kanalizace'!F33</f>
        <v>0</v>
      </c>
      <c r="BA97" s="125">
        <f>'301 - Dešťová kanalizace'!F34</f>
        <v>0</v>
      </c>
      <c r="BB97" s="125">
        <f>'301 - Dešťová kanalizace'!F35</f>
        <v>0</v>
      </c>
      <c r="BC97" s="125">
        <f>'301 - Dešťová kanalizace'!F36</f>
        <v>0</v>
      </c>
      <c r="BD97" s="127">
        <f>'301 - Dešťová kanalizace'!F37</f>
        <v>0</v>
      </c>
      <c r="BE97" s="7"/>
      <c r="BT97" s="128" t="s">
        <v>85</v>
      </c>
      <c r="BV97" s="128" t="s">
        <v>79</v>
      </c>
      <c r="BW97" s="128" t="s">
        <v>93</v>
      </c>
      <c r="BX97" s="128" t="s">
        <v>5</v>
      </c>
      <c r="CL97" s="128" t="s">
        <v>1</v>
      </c>
      <c r="CM97" s="128" t="s">
        <v>87</v>
      </c>
    </row>
    <row r="98" s="7" customFormat="1" ht="16.5" customHeight="1">
      <c r="A98" s="116" t="s">
        <v>81</v>
      </c>
      <c r="B98" s="117"/>
      <c r="C98" s="118"/>
      <c r="D98" s="119" t="s">
        <v>94</v>
      </c>
      <c r="E98" s="119"/>
      <c r="F98" s="119"/>
      <c r="G98" s="119"/>
      <c r="H98" s="119"/>
      <c r="I98" s="120"/>
      <c r="J98" s="119" t="s">
        <v>95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'401 - Veřejné osvětlení'!J30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84</v>
      </c>
      <c r="AR98" s="123"/>
      <c r="AS98" s="124">
        <v>0</v>
      </c>
      <c r="AT98" s="125">
        <f>ROUND(SUM(AV98:AW98),2)</f>
        <v>0</v>
      </c>
      <c r="AU98" s="126">
        <f>'401 - Veřejné osvětlení'!P118</f>
        <v>0</v>
      </c>
      <c r="AV98" s="125">
        <f>'401 - Veřejné osvětlení'!J33</f>
        <v>0</v>
      </c>
      <c r="AW98" s="125">
        <f>'401 - Veřejné osvětlení'!J34</f>
        <v>0</v>
      </c>
      <c r="AX98" s="125">
        <f>'401 - Veřejné osvětlení'!J35</f>
        <v>0</v>
      </c>
      <c r="AY98" s="125">
        <f>'401 - Veřejné osvětlení'!J36</f>
        <v>0</v>
      </c>
      <c r="AZ98" s="125">
        <f>'401 - Veřejné osvětlení'!F33</f>
        <v>0</v>
      </c>
      <c r="BA98" s="125">
        <f>'401 - Veřejné osvětlení'!F34</f>
        <v>0</v>
      </c>
      <c r="BB98" s="125">
        <f>'401 - Veřejné osvětlení'!F35</f>
        <v>0</v>
      </c>
      <c r="BC98" s="125">
        <f>'401 - Veřejné osvětlení'!F36</f>
        <v>0</v>
      </c>
      <c r="BD98" s="127">
        <f>'401 - Veřejné osvětlení'!F37</f>
        <v>0</v>
      </c>
      <c r="BE98" s="7"/>
      <c r="BT98" s="128" t="s">
        <v>85</v>
      </c>
      <c r="BV98" s="128" t="s">
        <v>79</v>
      </c>
      <c r="BW98" s="128" t="s">
        <v>96</v>
      </c>
      <c r="BX98" s="128" t="s">
        <v>5</v>
      </c>
      <c r="CL98" s="128" t="s">
        <v>1</v>
      </c>
      <c r="CM98" s="128" t="s">
        <v>87</v>
      </c>
    </row>
    <row r="99" s="7" customFormat="1" ht="16.5" customHeight="1">
      <c r="A99" s="116" t="s">
        <v>81</v>
      </c>
      <c r="B99" s="117"/>
      <c r="C99" s="118"/>
      <c r="D99" s="119" t="s">
        <v>97</v>
      </c>
      <c r="E99" s="119"/>
      <c r="F99" s="119"/>
      <c r="G99" s="119"/>
      <c r="H99" s="119"/>
      <c r="I99" s="120"/>
      <c r="J99" s="119" t="s">
        <v>98</v>
      </c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1">
        <f>'501 - STL plynovod'!J30</f>
        <v>0</v>
      </c>
      <c r="AH99" s="120"/>
      <c r="AI99" s="120"/>
      <c r="AJ99" s="120"/>
      <c r="AK99" s="120"/>
      <c r="AL99" s="120"/>
      <c r="AM99" s="120"/>
      <c r="AN99" s="121">
        <f>SUM(AG99,AT99)</f>
        <v>0</v>
      </c>
      <c r="AO99" s="120"/>
      <c r="AP99" s="120"/>
      <c r="AQ99" s="122" t="s">
        <v>84</v>
      </c>
      <c r="AR99" s="123"/>
      <c r="AS99" s="129">
        <v>0</v>
      </c>
      <c r="AT99" s="130">
        <f>ROUND(SUM(AV99:AW99),2)</f>
        <v>0</v>
      </c>
      <c r="AU99" s="131">
        <f>'501 - STL plynovod'!P125</f>
        <v>0</v>
      </c>
      <c r="AV99" s="130">
        <f>'501 - STL plynovod'!J33</f>
        <v>0</v>
      </c>
      <c r="AW99" s="130">
        <f>'501 - STL plynovod'!J34</f>
        <v>0</v>
      </c>
      <c r="AX99" s="130">
        <f>'501 - STL plynovod'!J35</f>
        <v>0</v>
      </c>
      <c r="AY99" s="130">
        <f>'501 - STL plynovod'!J36</f>
        <v>0</v>
      </c>
      <c r="AZ99" s="130">
        <f>'501 - STL plynovod'!F33</f>
        <v>0</v>
      </c>
      <c r="BA99" s="130">
        <f>'501 - STL plynovod'!F34</f>
        <v>0</v>
      </c>
      <c r="BB99" s="130">
        <f>'501 - STL plynovod'!F35</f>
        <v>0</v>
      </c>
      <c r="BC99" s="130">
        <f>'501 - STL plynovod'!F36</f>
        <v>0</v>
      </c>
      <c r="BD99" s="132">
        <f>'501 - STL plynovod'!F37</f>
        <v>0</v>
      </c>
      <c r="BE99" s="7"/>
      <c r="BT99" s="128" t="s">
        <v>85</v>
      </c>
      <c r="BV99" s="128" t="s">
        <v>79</v>
      </c>
      <c r="BW99" s="128" t="s">
        <v>99</v>
      </c>
      <c r="BX99" s="128" t="s">
        <v>5</v>
      </c>
      <c r="CL99" s="128" t="s">
        <v>1</v>
      </c>
      <c r="CM99" s="128" t="s">
        <v>87</v>
      </c>
    </row>
    <row r="100" s="2" customFormat="1" ht="30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41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41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</sheetData>
  <sheetProtection sheet="1" formatColumns="0" formatRows="0" objects="1" scenarios="1" spinCount="100000" saltValue="Zp4ugcmfgYPsayJOx5lOFHHOU5l9nwNtgKCCoTV3MxX7pyIz8CsD46224p73ZiB6oborzhIQo5bwApikN14e7w==" hashValue="oOuojXVcMvp/og33rVKrJu7vo7oH1E+ZprNWCGYfNDKS0GXJf67rWOb5cNPh6dVAdezP8x6xp2yLMWdB7CQvQw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00 - Vedlejší a ostatní ...'!C2" display="/"/>
    <hyperlink ref="A96" location="'101 - Komunikace a chodníky'!C2" display="/"/>
    <hyperlink ref="A97" location="'301 - Dešťová kanalizace'!C2" display="/"/>
    <hyperlink ref="A98" location="'401 - Veřejné osvětlení'!C2" display="/"/>
    <hyperlink ref="A99" location="'501 - STL plynovod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100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 xml:space="preserve">IS a komunikace pro výstavbu RD, Želetava -  Bítovánky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101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102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25. 1. 2022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29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31</v>
      </c>
      <c r="E20" s="35"/>
      <c r="F20" s="35"/>
      <c r="G20" s="35"/>
      <c r="H20" s="35"/>
      <c r="I20" s="137" t="s">
        <v>25</v>
      </c>
      <c r="J20" s="140" t="s">
        <v>32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33</v>
      </c>
      <c r="F21" s="35"/>
      <c r="G21" s="35"/>
      <c r="H21" s="35"/>
      <c r="I21" s="137" t="s">
        <v>28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33</v>
      </c>
      <c r="F24" s="35"/>
      <c r="G24" s="35"/>
      <c r="H24" s="35"/>
      <c r="I24" s="137" t="s">
        <v>28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ROUND((SUM(BE121:BE159)),  2)</f>
        <v>0</v>
      </c>
      <c r="G33" s="35"/>
      <c r="H33" s="35"/>
      <c r="I33" s="152">
        <v>0.20999999999999999</v>
      </c>
      <c r="J33" s="151">
        <f>ROUND(((SUM(BE121:BE159))*I33),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ROUND((SUM(BF121:BF159)),  2)</f>
        <v>0</v>
      </c>
      <c r="G34" s="35"/>
      <c r="H34" s="35"/>
      <c r="I34" s="152">
        <v>0.14999999999999999</v>
      </c>
      <c r="J34" s="151">
        <f>ROUND(((SUM(BF121:BF159))*I34),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ROUND((SUM(BG121:BG159)),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ROUND((SUM(BH121:BH159)),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ROUND((SUM(BI121:BI159)),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 xml:space="preserve">IS a komunikace pro výstavbu RD, Želetava -  Bítovánky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000 - Vedlejší a ostatní náklady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Bítovánky, Želetava</v>
      </c>
      <c r="G89" s="37"/>
      <c r="H89" s="37"/>
      <c r="I89" s="29" t="s">
        <v>22</v>
      </c>
      <c r="J89" s="76" t="str">
        <f>IF(J12="","",J12)</f>
        <v>25. 1. 2022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Městys želetava</v>
      </c>
      <c r="G91" s="37"/>
      <c r="H91" s="37"/>
      <c r="I91" s="29" t="s">
        <v>31</v>
      </c>
      <c r="J91" s="33" t="str">
        <f>E21</f>
        <v>PROfi Jihlava spol. s 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5.65" customHeight="1">
      <c r="A92" s="35"/>
      <c r="B92" s="36"/>
      <c r="C92" s="29" t="s">
        <v>29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>PROfi Jihlava spol. s 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104</v>
      </c>
      <c r="D94" s="173"/>
      <c r="E94" s="173"/>
      <c r="F94" s="173"/>
      <c r="G94" s="173"/>
      <c r="H94" s="173"/>
      <c r="I94" s="173"/>
      <c r="J94" s="174" t="s">
        <v>105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106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76"/>
      <c r="C97" s="177"/>
      <c r="D97" s="178" t="s">
        <v>108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109</v>
      </c>
      <c r="E98" s="185"/>
      <c r="F98" s="185"/>
      <c r="G98" s="185"/>
      <c r="H98" s="185"/>
      <c r="I98" s="185"/>
      <c r="J98" s="186">
        <f>J123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110</v>
      </c>
      <c r="E99" s="185"/>
      <c r="F99" s="185"/>
      <c r="G99" s="185"/>
      <c r="H99" s="185"/>
      <c r="I99" s="185"/>
      <c r="J99" s="186">
        <f>J139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111</v>
      </c>
      <c r="E100" s="185"/>
      <c r="F100" s="185"/>
      <c r="G100" s="185"/>
      <c r="H100" s="185"/>
      <c r="I100" s="185"/>
      <c r="J100" s="186">
        <f>J149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112</v>
      </c>
      <c r="E101" s="185"/>
      <c r="F101" s="185"/>
      <c r="G101" s="185"/>
      <c r="H101" s="185"/>
      <c r="I101" s="185"/>
      <c r="J101" s="186">
        <f>J156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113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71" t="str">
        <f>E7</f>
        <v xml:space="preserve">IS a komunikace pro výstavbu RD, Želetava -  Bítovánky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101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000 - Vedlejší a ostatní náklady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>Bítovánky, Želetava</v>
      </c>
      <c r="G115" s="37"/>
      <c r="H115" s="37"/>
      <c r="I115" s="29" t="s">
        <v>22</v>
      </c>
      <c r="J115" s="76" t="str">
        <f>IF(J12="","",J12)</f>
        <v>25. 1. 2022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5.65" customHeight="1">
      <c r="A117" s="35"/>
      <c r="B117" s="36"/>
      <c r="C117" s="29" t="s">
        <v>24</v>
      </c>
      <c r="D117" s="37"/>
      <c r="E117" s="37"/>
      <c r="F117" s="24" t="str">
        <f>E15</f>
        <v>Městys želetava</v>
      </c>
      <c r="G117" s="37"/>
      <c r="H117" s="37"/>
      <c r="I117" s="29" t="s">
        <v>31</v>
      </c>
      <c r="J117" s="33" t="str">
        <f>E21</f>
        <v>PROfi Jihlava spol. s r.o.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5.65" customHeight="1">
      <c r="A118" s="35"/>
      <c r="B118" s="36"/>
      <c r="C118" s="29" t="s">
        <v>29</v>
      </c>
      <c r="D118" s="37"/>
      <c r="E118" s="37"/>
      <c r="F118" s="24" t="str">
        <f>IF(E18="","",E18)</f>
        <v>Vyplň údaj</v>
      </c>
      <c r="G118" s="37"/>
      <c r="H118" s="37"/>
      <c r="I118" s="29" t="s">
        <v>35</v>
      </c>
      <c r="J118" s="33" t="str">
        <f>E24</f>
        <v>PROfi Jihlava spol. s r.o.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8"/>
      <c r="B120" s="189"/>
      <c r="C120" s="190" t="s">
        <v>114</v>
      </c>
      <c r="D120" s="191" t="s">
        <v>62</v>
      </c>
      <c r="E120" s="191" t="s">
        <v>58</v>
      </c>
      <c r="F120" s="191" t="s">
        <v>59</v>
      </c>
      <c r="G120" s="191" t="s">
        <v>115</v>
      </c>
      <c r="H120" s="191" t="s">
        <v>116</v>
      </c>
      <c r="I120" s="191" t="s">
        <v>117</v>
      </c>
      <c r="J120" s="192" t="s">
        <v>105</v>
      </c>
      <c r="K120" s="193" t="s">
        <v>118</v>
      </c>
      <c r="L120" s="194"/>
      <c r="M120" s="97" t="s">
        <v>1</v>
      </c>
      <c r="N120" s="98" t="s">
        <v>41</v>
      </c>
      <c r="O120" s="98" t="s">
        <v>119</v>
      </c>
      <c r="P120" s="98" t="s">
        <v>120</v>
      </c>
      <c r="Q120" s="98" t="s">
        <v>121</v>
      </c>
      <c r="R120" s="98" t="s">
        <v>122</v>
      </c>
      <c r="S120" s="98" t="s">
        <v>123</v>
      </c>
      <c r="T120" s="99" t="s">
        <v>124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35"/>
      <c r="B121" s="36"/>
      <c r="C121" s="104" t="s">
        <v>125</v>
      </c>
      <c r="D121" s="37"/>
      <c r="E121" s="37"/>
      <c r="F121" s="37"/>
      <c r="G121" s="37"/>
      <c r="H121" s="37"/>
      <c r="I121" s="37"/>
      <c r="J121" s="195">
        <f>BK121</f>
        <v>0</v>
      </c>
      <c r="K121" s="37"/>
      <c r="L121" s="41"/>
      <c r="M121" s="100"/>
      <c r="N121" s="196"/>
      <c r="O121" s="101"/>
      <c r="P121" s="197">
        <f>P122</f>
        <v>0</v>
      </c>
      <c r="Q121" s="101"/>
      <c r="R121" s="197">
        <f>R122</f>
        <v>0</v>
      </c>
      <c r="S121" s="101"/>
      <c r="T121" s="198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76</v>
      </c>
      <c r="AU121" s="14" t="s">
        <v>107</v>
      </c>
      <c r="BK121" s="199">
        <f>BK122</f>
        <v>0</v>
      </c>
    </row>
    <row r="122" s="12" customFormat="1" ht="25.92" customHeight="1">
      <c r="A122" s="12"/>
      <c r="B122" s="200"/>
      <c r="C122" s="201"/>
      <c r="D122" s="202" t="s">
        <v>76</v>
      </c>
      <c r="E122" s="203" t="s">
        <v>126</v>
      </c>
      <c r="F122" s="203" t="s">
        <v>127</v>
      </c>
      <c r="G122" s="201"/>
      <c r="H122" s="201"/>
      <c r="I122" s="204"/>
      <c r="J122" s="205">
        <f>BK122</f>
        <v>0</v>
      </c>
      <c r="K122" s="201"/>
      <c r="L122" s="206"/>
      <c r="M122" s="207"/>
      <c r="N122" s="208"/>
      <c r="O122" s="208"/>
      <c r="P122" s="209">
        <f>P123+P139+P149+P156</f>
        <v>0</v>
      </c>
      <c r="Q122" s="208"/>
      <c r="R122" s="209">
        <f>R123+R139+R149+R156</f>
        <v>0</v>
      </c>
      <c r="S122" s="208"/>
      <c r="T122" s="210">
        <f>T123+T139+T149+T156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128</v>
      </c>
      <c r="AT122" s="212" t="s">
        <v>76</v>
      </c>
      <c r="AU122" s="212" t="s">
        <v>77</v>
      </c>
      <c r="AY122" s="211" t="s">
        <v>129</v>
      </c>
      <c r="BK122" s="213">
        <f>BK123+BK139+BK149+BK156</f>
        <v>0</v>
      </c>
    </row>
    <row r="123" s="12" customFormat="1" ht="22.8" customHeight="1">
      <c r="A123" s="12"/>
      <c r="B123" s="200"/>
      <c r="C123" s="201"/>
      <c r="D123" s="202" t="s">
        <v>76</v>
      </c>
      <c r="E123" s="214" t="s">
        <v>130</v>
      </c>
      <c r="F123" s="214" t="s">
        <v>131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SUM(P124:P138)</f>
        <v>0</v>
      </c>
      <c r="Q123" s="208"/>
      <c r="R123" s="209">
        <f>SUM(R124:R138)</f>
        <v>0</v>
      </c>
      <c r="S123" s="208"/>
      <c r="T123" s="210">
        <f>SUM(T124:T138)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128</v>
      </c>
      <c r="AT123" s="212" t="s">
        <v>76</v>
      </c>
      <c r="AU123" s="212" t="s">
        <v>85</v>
      </c>
      <c r="AY123" s="211" t="s">
        <v>129</v>
      </c>
      <c r="BK123" s="213">
        <f>SUM(BK124:BK138)</f>
        <v>0</v>
      </c>
    </row>
    <row r="124" s="2" customFormat="1" ht="16.5" customHeight="1">
      <c r="A124" s="35"/>
      <c r="B124" s="36"/>
      <c r="C124" s="216" t="s">
        <v>85</v>
      </c>
      <c r="D124" s="216" t="s">
        <v>132</v>
      </c>
      <c r="E124" s="217" t="s">
        <v>133</v>
      </c>
      <c r="F124" s="218" t="s">
        <v>134</v>
      </c>
      <c r="G124" s="219" t="s">
        <v>135</v>
      </c>
      <c r="H124" s="220">
        <v>1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42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136</v>
      </c>
      <c r="AT124" s="228" t="s">
        <v>132</v>
      </c>
      <c r="AU124" s="228" t="s">
        <v>87</v>
      </c>
      <c r="AY124" s="14" t="s">
        <v>129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85</v>
      </c>
      <c r="BK124" s="229">
        <f>ROUND(I124*H124,2)</f>
        <v>0</v>
      </c>
      <c r="BL124" s="14" t="s">
        <v>136</v>
      </c>
      <c r="BM124" s="228" t="s">
        <v>137</v>
      </c>
    </row>
    <row r="125" s="2" customFormat="1">
      <c r="A125" s="35"/>
      <c r="B125" s="36"/>
      <c r="C125" s="37"/>
      <c r="D125" s="230" t="s">
        <v>138</v>
      </c>
      <c r="E125" s="37"/>
      <c r="F125" s="231" t="s">
        <v>134</v>
      </c>
      <c r="G125" s="37"/>
      <c r="H125" s="37"/>
      <c r="I125" s="232"/>
      <c r="J125" s="37"/>
      <c r="K125" s="37"/>
      <c r="L125" s="41"/>
      <c r="M125" s="233"/>
      <c r="N125" s="23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138</v>
      </c>
      <c r="AU125" s="14" t="s">
        <v>87</v>
      </c>
    </row>
    <row r="126" s="2" customFormat="1">
      <c r="A126" s="35"/>
      <c r="B126" s="36"/>
      <c r="C126" s="37"/>
      <c r="D126" s="230" t="s">
        <v>139</v>
      </c>
      <c r="E126" s="37"/>
      <c r="F126" s="235" t="s">
        <v>140</v>
      </c>
      <c r="G126" s="37"/>
      <c r="H126" s="37"/>
      <c r="I126" s="232"/>
      <c r="J126" s="37"/>
      <c r="K126" s="37"/>
      <c r="L126" s="41"/>
      <c r="M126" s="233"/>
      <c r="N126" s="23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139</v>
      </c>
      <c r="AU126" s="14" t="s">
        <v>87</v>
      </c>
    </row>
    <row r="127" s="2" customFormat="1" ht="16.5" customHeight="1">
      <c r="A127" s="35"/>
      <c r="B127" s="36"/>
      <c r="C127" s="216" t="s">
        <v>141</v>
      </c>
      <c r="D127" s="216" t="s">
        <v>132</v>
      </c>
      <c r="E127" s="217" t="s">
        <v>142</v>
      </c>
      <c r="F127" s="218" t="s">
        <v>143</v>
      </c>
      <c r="G127" s="219" t="s">
        <v>135</v>
      </c>
      <c r="H127" s="220">
        <v>1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42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136</v>
      </c>
      <c r="AT127" s="228" t="s">
        <v>132</v>
      </c>
      <c r="AU127" s="228" t="s">
        <v>87</v>
      </c>
      <c r="AY127" s="14" t="s">
        <v>129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85</v>
      </c>
      <c r="BK127" s="229">
        <f>ROUND(I127*H127,2)</f>
        <v>0</v>
      </c>
      <c r="BL127" s="14" t="s">
        <v>136</v>
      </c>
      <c r="BM127" s="228" t="s">
        <v>144</v>
      </c>
    </row>
    <row r="128" s="2" customFormat="1">
      <c r="A128" s="35"/>
      <c r="B128" s="36"/>
      <c r="C128" s="37"/>
      <c r="D128" s="230" t="s">
        <v>138</v>
      </c>
      <c r="E128" s="37"/>
      <c r="F128" s="231" t="s">
        <v>143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138</v>
      </c>
      <c r="AU128" s="14" t="s">
        <v>87</v>
      </c>
    </row>
    <row r="129" s="2" customFormat="1">
      <c r="A129" s="35"/>
      <c r="B129" s="36"/>
      <c r="C129" s="37"/>
      <c r="D129" s="230" t="s">
        <v>139</v>
      </c>
      <c r="E129" s="37"/>
      <c r="F129" s="235" t="s">
        <v>145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139</v>
      </c>
      <c r="AU129" s="14" t="s">
        <v>87</v>
      </c>
    </row>
    <row r="130" s="2" customFormat="1" ht="16.5" customHeight="1">
      <c r="A130" s="35"/>
      <c r="B130" s="36"/>
      <c r="C130" s="216" t="s">
        <v>146</v>
      </c>
      <c r="D130" s="216" t="s">
        <v>132</v>
      </c>
      <c r="E130" s="217" t="s">
        <v>147</v>
      </c>
      <c r="F130" s="218" t="s">
        <v>148</v>
      </c>
      <c r="G130" s="219" t="s">
        <v>135</v>
      </c>
      <c r="H130" s="220">
        <v>1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42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136</v>
      </c>
      <c r="AT130" s="228" t="s">
        <v>132</v>
      </c>
      <c r="AU130" s="228" t="s">
        <v>87</v>
      </c>
      <c r="AY130" s="14" t="s">
        <v>129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85</v>
      </c>
      <c r="BK130" s="229">
        <f>ROUND(I130*H130,2)</f>
        <v>0</v>
      </c>
      <c r="BL130" s="14" t="s">
        <v>136</v>
      </c>
      <c r="BM130" s="228" t="s">
        <v>149</v>
      </c>
    </row>
    <row r="131" s="2" customFormat="1">
      <c r="A131" s="35"/>
      <c r="B131" s="36"/>
      <c r="C131" s="37"/>
      <c r="D131" s="230" t="s">
        <v>138</v>
      </c>
      <c r="E131" s="37"/>
      <c r="F131" s="231" t="s">
        <v>148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138</v>
      </c>
      <c r="AU131" s="14" t="s">
        <v>87</v>
      </c>
    </row>
    <row r="132" s="2" customFormat="1">
      <c r="A132" s="35"/>
      <c r="B132" s="36"/>
      <c r="C132" s="37"/>
      <c r="D132" s="230" t="s">
        <v>139</v>
      </c>
      <c r="E132" s="37"/>
      <c r="F132" s="235" t="s">
        <v>150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139</v>
      </c>
      <c r="AU132" s="14" t="s">
        <v>87</v>
      </c>
    </row>
    <row r="133" s="2" customFormat="1" ht="16.5" customHeight="1">
      <c r="A133" s="35"/>
      <c r="B133" s="36"/>
      <c r="C133" s="216" t="s">
        <v>128</v>
      </c>
      <c r="D133" s="216" t="s">
        <v>132</v>
      </c>
      <c r="E133" s="217" t="s">
        <v>151</v>
      </c>
      <c r="F133" s="218" t="s">
        <v>152</v>
      </c>
      <c r="G133" s="219" t="s">
        <v>135</v>
      </c>
      <c r="H133" s="220">
        <v>1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42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136</v>
      </c>
      <c r="AT133" s="228" t="s">
        <v>132</v>
      </c>
      <c r="AU133" s="228" t="s">
        <v>87</v>
      </c>
      <c r="AY133" s="14" t="s">
        <v>129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85</v>
      </c>
      <c r="BK133" s="229">
        <f>ROUND(I133*H133,2)</f>
        <v>0</v>
      </c>
      <c r="BL133" s="14" t="s">
        <v>136</v>
      </c>
      <c r="BM133" s="228" t="s">
        <v>153</v>
      </c>
    </row>
    <row r="134" s="2" customFormat="1">
      <c r="A134" s="35"/>
      <c r="B134" s="36"/>
      <c r="C134" s="37"/>
      <c r="D134" s="230" t="s">
        <v>138</v>
      </c>
      <c r="E134" s="37"/>
      <c r="F134" s="231" t="s">
        <v>152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138</v>
      </c>
      <c r="AU134" s="14" t="s">
        <v>87</v>
      </c>
    </row>
    <row r="135" s="2" customFormat="1">
      <c r="A135" s="35"/>
      <c r="B135" s="36"/>
      <c r="C135" s="37"/>
      <c r="D135" s="230" t="s">
        <v>139</v>
      </c>
      <c r="E135" s="37"/>
      <c r="F135" s="235" t="s">
        <v>154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139</v>
      </c>
      <c r="AU135" s="14" t="s">
        <v>87</v>
      </c>
    </row>
    <row r="136" s="2" customFormat="1" ht="16.5" customHeight="1">
      <c r="A136" s="35"/>
      <c r="B136" s="36"/>
      <c r="C136" s="216" t="s">
        <v>155</v>
      </c>
      <c r="D136" s="216" t="s">
        <v>132</v>
      </c>
      <c r="E136" s="217" t="s">
        <v>156</v>
      </c>
      <c r="F136" s="218" t="s">
        <v>157</v>
      </c>
      <c r="G136" s="219" t="s">
        <v>135</v>
      </c>
      <c r="H136" s="220">
        <v>1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42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136</v>
      </c>
      <c r="AT136" s="228" t="s">
        <v>132</v>
      </c>
      <c r="AU136" s="228" t="s">
        <v>87</v>
      </c>
      <c r="AY136" s="14" t="s">
        <v>129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85</v>
      </c>
      <c r="BK136" s="229">
        <f>ROUND(I136*H136,2)</f>
        <v>0</v>
      </c>
      <c r="BL136" s="14" t="s">
        <v>136</v>
      </c>
      <c r="BM136" s="228" t="s">
        <v>158</v>
      </c>
    </row>
    <row r="137" s="2" customFormat="1">
      <c r="A137" s="35"/>
      <c r="B137" s="36"/>
      <c r="C137" s="37"/>
      <c r="D137" s="230" t="s">
        <v>138</v>
      </c>
      <c r="E137" s="37"/>
      <c r="F137" s="231" t="s">
        <v>157</v>
      </c>
      <c r="G137" s="37"/>
      <c r="H137" s="37"/>
      <c r="I137" s="232"/>
      <c r="J137" s="37"/>
      <c r="K137" s="37"/>
      <c r="L137" s="41"/>
      <c r="M137" s="233"/>
      <c r="N137" s="23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138</v>
      </c>
      <c r="AU137" s="14" t="s">
        <v>87</v>
      </c>
    </row>
    <row r="138" s="2" customFormat="1">
      <c r="A138" s="35"/>
      <c r="B138" s="36"/>
      <c r="C138" s="37"/>
      <c r="D138" s="230" t="s">
        <v>139</v>
      </c>
      <c r="E138" s="37"/>
      <c r="F138" s="235" t="s">
        <v>159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139</v>
      </c>
      <c r="AU138" s="14" t="s">
        <v>87</v>
      </c>
    </row>
    <row r="139" s="12" customFormat="1" ht="22.8" customHeight="1">
      <c r="A139" s="12"/>
      <c r="B139" s="200"/>
      <c r="C139" s="201"/>
      <c r="D139" s="202" t="s">
        <v>76</v>
      </c>
      <c r="E139" s="214" t="s">
        <v>160</v>
      </c>
      <c r="F139" s="214" t="s">
        <v>161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SUM(P140:P148)</f>
        <v>0</v>
      </c>
      <c r="Q139" s="208"/>
      <c r="R139" s="209">
        <f>SUM(R140:R148)</f>
        <v>0</v>
      </c>
      <c r="S139" s="208"/>
      <c r="T139" s="210">
        <f>SUM(T140:T148)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128</v>
      </c>
      <c r="AT139" s="212" t="s">
        <v>76</v>
      </c>
      <c r="AU139" s="212" t="s">
        <v>85</v>
      </c>
      <c r="AY139" s="211" t="s">
        <v>129</v>
      </c>
      <c r="BK139" s="213">
        <f>SUM(BK140:BK148)</f>
        <v>0</v>
      </c>
    </row>
    <row r="140" s="2" customFormat="1" ht="16.5" customHeight="1">
      <c r="A140" s="35"/>
      <c r="B140" s="36"/>
      <c r="C140" s="216" t="s">
        <v>162</v>
      </c>
      <c r="D140" s="216" t="s">
        <v>132</v>
      </c>
      <c r="E140" s="217" t="s">
        <v>163</v>
      </c>
      <c r="F140" s="218" t="s">
        <v>164</v>
      </c>
      <c r="G140" s="219" t="s">
        <v>135</v>
      </c>
      <c r="H140" s="220">
        <v>1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42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136</v>
      </c>
      <c r="AT140" s="228" t="s">
        <v>132</v>
      </c>
      <c r="AU140" s="228" t="s">
        <v>87</v>
      </c>
      <c r="AY140" s="14" t="s">
        <v>129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85</v>
      </c>
      <c r="BK140" s="229">
        <f>ROUND(I140*H140,2)</f>
        <v>0</v>
      </c>
      <c r="BL140" s="14" t="s">
        <v>136</v>
      </c>
      <c r="BM140" s="228" t="s">
        <v>165</v>
      </c>
    </row>
    <row r="141" s="2" customFormat="1">
      <c r="A141" s="35"/>
      <c r="B141" s="36"/>
      <c r="C141" s="37"/>
      <c r="D141" s="230" t="s">
        <v>138</v>
      </c>
      <c r="E141" s="37"/>
      <c r="F141" s="231" t="s">
        <v>164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138</v>
      </c>
      <c r="AU141" s="14" t="s">
        <v>87</v>
      </c>
    </row>
    <row r="142" s="2" customFormat="1">
      <c r="A142" s="35"/>
      <c r="B142" s="36"/>
      <c r="C142" s="37"/>
      <c r="D142" s="230" t="s">
        <v>139</v>
      </c>
      <c r="E142" s="37"/>
      <c r="F142" s="235" t="s">
        <v>166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139</v>
      </c>
      <c r="AU142" s="14" t="s">
        <v>87</v>
      </c>
    </row>
    <row r="143" s="2" customFormat="1" ht="16.5" customHeight="1">
      <c r="A143" s="35"/>
      <c r="B143" s="36"/>
      <c r="C143" s="216" t="s">
        <v>167</v>
      </c>
      <c r="D143" s="216" t="s">
        <v>132</v>
      </c>
      <c r="E143" s="217" t="s">
        <v>168</v>
      </c>
      <c r="F143" s="218" t="s">
        <v>169</v>
      </c>
      <c r="G143" s="219" t="s">
        <v>135</v>
      </c>
      <c r="H143" s="220">
        <v>1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42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136</v>
      </c>
      <c r="AT143" s="228" t="s">
        <v>132</v>
      </c>
      <c r="AU143" s="228" t="s">
        <v>87</v>
      </c>
      <c r="AY143" s="14" t="s">
        <v>129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85</v>
      </c>
      <c r="BK143" s="229">
        <f>ROUND(I143*H143,2)</f>
        <v>0</v>
      </c>
      <c r="BL143" s="14" t="s">
        <v>136</v>
      </c>
      <c r="BM143" s="228" t="s">
        <v>170</v>
      </c>
    </row>
    <row r="144" s="2" customFormat="1">
      <c r="A144" s="35"/>
      <c r="B144" s="36"/>
      <c r="C144" s="37"/>
      <c r="D144" s="230" t="s">
        <v>138</v>
      </c>
      <c r="E144" s="37"/>
      <c r="F144" s="231" t="s">
        <v>169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138</v>
      </c>
      <c r="AU144" s="14" t="s">
        <v>87</v>
      </c>
    </row>
    <row r="145" s="2" customFormat="1">
      <c r="A145" s="35"/>
      <c r="B145" s="36"/>
      <c r="C145" s="37"/>
      <c r="D145" s="230" t="s">
        <v>139</v>
      </c>
      <c r="E145" s="37"/>
      <c r="F145" s="235" t="s">
        <v>171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139</v>
      </c>
      <c r="AU145" s="14" t="s">
        <v>87</v>
      </c>
    </row>
    <row r="146" s="2" customFormat="1" ht="16.5" customHeight="1">
      <c r="A146" s="35"/>
      <c r="B146" s="36"/>
      <c r="C146" s="216" t="s">
        <v>172</v>
      </c>
      <c r="D146" s="216" t="s">
        <v>132</v>
      </c>
      <c r="E146" s="217" t="s">
        <v>173</v>
      </c>
      <c r="F146" s="218" t="s">
        <v>174</v>
      </c>
      <c r="G146" s="219" t="s">
        <v>135</v>
      </c>
      <c r="H146" s="220">
        <v>1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42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136</v>
      </c>
      <c r="AT146" s="228" t="s">
        <v>132</v>
      </c>
      <c r="AU146" s="228" t="s">
        <v>87</v>
      </c>
      <c r="AY146" s="14" t="s">
        <v>129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85</v>
      </c>
      <c r="BK146" s="229">
        <f>ROUND(I146*H146,2)</f>
        <v>0</v>
      </c>
      <c r="BL146" s="14" t="s">
        <v>136</v>
      </c>
      <c r="BM146" s="228" t="s">
        <v>175</v>
      </c>
    </row>
    <row r="147" s="2" customFormat="1">
      <c r="A147" s="35"/>
      <c r="B147" s="36"/>
      <c r="C147" s="37"/>
      <c r="D147" s="230" t="s">
        <v>138</v>
      </c>
      <c r="E147" s="37"/>
      <c r="F147" s="231" t="s">
        <v>174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138</v>
      </c>
      <c r="AU147" s="14" t="s">
        <v>87</v>
      </c>
    </row>
    <row r="148" s="2" customFormat="1">
      <c r="A148" s="35"/>
      <c r="B148" s="36"/>
      <c r="C148" s="37"/>
      <c r="D148" s="230" t="s">
        <v>139</v>
      </c>
      <c r="E148" s="37"/>
      <c r="F148" s="235" t="s">
        <v>176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139</v>
      </c>
      <c r="AU148" s="14" t="s">
        <v>87</v>
      </c>
    </row>
    <row r="149" s="12" customFormat="1" ht="22.8" customHeight="1">
      <c r="A149" s="12"/>
      <c r="B149" s="200"/>
      <c r="C149" s="201"/>
      <c r="D149" s="202" t="s">
        <v>76</v>
      </c>
      <c r="E149" s="214" t="s">
        <v>177</v>
      </c>
      <c r="F149" s="214" t="s">
        <v>178</v>
      </c>
      <c r="G149" s="201"/>
      <c r="H149" s="201"/>
      <c r="I149" s="204"/>
      <c r="J149" s="215">
        <f>BK149</f>
        <v>0</v>
      </c>
      <c r="K149" s="201"/>
      <c r="L149" s="206"/>
      <c r="M149" s="207"/>
      <c r="N149" s="208"/>
      <c r="O149" s="208"/>
      <c r="P149" s="209">
        <f>SUM(P150:P155)</f>
        <v>0</v>
      </c>
      <c r="Q149" s="208"/>
      <c r="R149" s="209">
        <f>SUM(R150:R155)</f>
        <v>0</v>
      </c>
      <c r="S149" s="208"/>
      <c r="T149" s="210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128</v>
      </c>
      <c r="AT149" s="212" t="s">
        <v>76</v>
      </c>
      <c r="AU149" s="212" t="s">
        <v>85</v>
      </c>
      <c r="AY149" s="211" t="s">
        <v>129</v>
      </c>
      <c r="BK149" s="213">
        <f>SUM(BK150:BK155)</f>
        <v>0</v>
      </c>
    </row>
    <row r="150" s="2" customFormat="1" ht="16.5" customHeight="1">
      <c r="A150" s="35"/>
      <c r="B150" s="36"/>
      <c r="C150" s="216" t="s">
        <v>179</v>
      </c>
      <c r="D150" s="216" t="s">
        <v>132</v>
      </c>
      <c r="E150" s="217" t="s">
        <v>180</v>
      </c>
      <c r="F150" s="218" t="s">
        <v>181</v>
      </c>
      <c r="G150" s="219" t="s">
        <v>135</v>
      </c>
      <c r="H150" s="220">
        <v>1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42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136</v>
      </c>
      <c r="AT150" s="228" t="s">
        <v>132</v>
      </c>
      <c r="AU150" s="228" t="s">
        <v>87</v>
      </c>
      <c r="AY150" s="14" t="s">
        <v>129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85</v>
      </c>
      <c r="BK150" s="229">
        <f>ROUND(I150*H150,2)</f>
        <v>0</v>
      </c>
      <c r="BL150" s="14" t="s">
        <v>136</v>
      </c>
      <c r="BM150" s="228" t="s">
        <v>182</v>
      </c>
    </row>
    <row r="151" s="2" customFormat="1">
      <c r="A151" s="35"/>
      <c r="B151" s="36"/>
      <c r="C151" s="37"/>
      <c r="D151" s="230" t="s">
        <v>138</v>
      </c>
      <c r="E151" s="37"/>
      <c r="F151" s="231" t="s">
        <v>181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138</v>
      </c>
      <c r="AU151" s="14" t="s">
        <v>87</v>
      </c>
    </row>
    <row r="152" s="2" customFormat="1">
      <c r="A152" s="35"/>
      <c r="B152" s="36"/>
      <c r="C152" s="37"/>
      <c r="D152" s="230" t="s">
        <v>139</v>
      </c>
      <c r="E152" s="37"/>
      <c r="F152" s="235" t="s">
        <v>183</v>
      </c>
      <c r="G152" s="37"/>
      <c r="H152" s="37"/>
      <c r="I152" s="232"/>
      <c r="J152" s="37"/>
      <c r="K152" s="37"/>
      <c r="L152" s="41"/>
      <c r="M152" s="233"/>
      <c r="N152" s="23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139</v>
      </c>
      <c r="AU152" s="14" t="s">
        <v>87</v>
      </c>
    </row>
    <row r="153" s="2" customFormat="1" ht="16.5" customHeight="1">
      <c r="A153" s="35"/>
      <c r="B153" s="36"/>
      <c r="C153" s="216" t="s">
        <v>184</v>
      </c>
      <c r="D153" s="216" t="s">
        <v>132</v>
      </c>
      <c r="E153" s="217" t="s">
        <v>185</v>
      </c>
      <c r="F153" s="218" t="s">
        <v>186</v>
      </c>
      <c r="G153" s="219" t="s">
        <v>135</v>
      </c>
      <c r="H153" s="220">
        <v>1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42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136</v>
      </c>
      <c r="AT153" s="228" t="s">
        <v>132</v>
      </c>
      <c r="AU153" s="228" t="s">
        <v>87</v>
      </c>
      <c r="AY153" s="14" t="s">
        <v>129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85</v>
      </c>
      <c r="BK153" s="229">
        <f>ROUND(I153*H153,2)</f>
        <v>0</v>
      </c>
      <c r="BL153" s="14" t="s">
        <v>136</v>
      </c>
      <c r="BM153" s="228" t="s">
        <v>187</v>
      </c>
    </row>
    <row r="154" s="2" customFormat="1">
      <c r="A154" s="35"/>
      <c r="B154" s="36"/>
      <c r="C154" s="37"/>
      <c r="D154" s="230" t="s">
        <v>138</v>
      </c>
      <c r="E154" s="37"/>
      <c r="F154" s="231" t="s">
        <v>186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138</v>
      </c>
      <c r="AU154" s="14" t="s">
        <v>87</v>
      </c>
    </row>
    <row r="155" s="2" customFormat="1">
      <c r="A155" s="35"/>
      <c r="B155" s="36"/>
      <c r="C155" s="37"/>
      <c r="D155" s="230" t="s">
        <v>139</v>
      </c>
      <c r="E155" s="37"/>
      <c r="F155" s="235" t="s">
        <v>188</v>
      </c>
      <c r="G155" s="37"/>
      <c r="H155" s="37"/>
      <c r="I155" s="232"/>
      <c r="J155" s="37"/>
      <c r="K155" s="37"/>
      <c r="L155" s="41"/>
      <c r="M155" s="233"/>
      <c r="N155" s="23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139</v>
      </c>
      <c r="AU155" s="14" t="s">
        <v>87</v>
      </c>
    </row>
    <row r="156" s="12" customFormat="1" ht="22.8" customHeight="1">
      <c r="A156" s="12"/>
      <c r="B156" s="200"/>
      <c r="C156" s="201"/>
      <c r="D156" s="202" t="s">
        <v>76</v>
      </c>
      <c r="E156" s="214" t="s">
        <v>189</v>
      </c>
      <c r="F156" s="214" t="s">
        <v>190</v>
      </c>
      <c r="G156" s="201"/>
      <c r="H156" s="201"/>
      <c r="I156" s="204"/>
      <c r="J156" s="215">
        <f>BK156</f>
        <v>0</v>
      </c>
      <c r="K156" s="201"/>
      <c r="L156" s="206"/>
      <c r="M156" s="207"/>
      <c r="N156" s="208"/>
      <c r="O156" s="208"/>
      <c r="P156" s="209">
        <f>SUM(P157:P159)</f>
        <v>0</v>
      </c>
      <c r="Q156" s="208"/>
      <c r="R156" s="209">
        <f>SUM(R157:R159)</f>
        <v>0</v>
      </c>
      <c r="S156" s="208"/>
      <c r="T156" s="210">
        <f>SUM(T157:T159)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1" t="s">
        <v>128</v>
      </c>
      <c r="AT156" s="212" t="s">
        <v>76</v>
      </c>
      <c r="AU156" s="212" t="s">
        <v>85</v>
      </c>
      <c r="AY156" s="211" t="s">
        <v>129</v>
      </c>
      <c r="BK156" s="213">
        <f>SUM(BK157:BK159)</f>
        <v>0</v>
      </c>
    </row>
    <row r="157" s="2" customFormat="1" ht="24.15" customHeight="1">
      <c r="A157" s="35"/>
      <c r="B157" s="36"/>
      <c r="C157" s="216" t="s">
        <v>191</v>
      </c>
      <c r="D157" s="216" t="s">
        <v>132</v>
      </c>
      <c r="E157" s="217" t="s">
        <v>192</v>
      </c>
      <c r="F157" s="218" t="s">
        <v>193</v>
      </c>
      <c r="G157" s="219" t="s">
        <v>135</v>
      </c>
      <c r="H157" s="220">
        <v>1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42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136</v>
      </c>
      <c r="AT157" s="228" t="s">
        <v>132</v>
      </c>
      <c r="AU157" s="228" t="s">
        <v>87</v>
      </c>
      <c r="AY157" s="14" t="s">
        <v>129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85</v>
      </c>
      <c r="BK157" s="229">
        <f>ROUND(I157*H157,2)</f>
        <v>0</v>
      </c>
      <c r="BL157" s="14" t="s">
        <v>136</v>
      </c>
      <c r="BM157" s="228" t="s">
        <v>194</v>
      </c>
    </row>
    <row r="158" s="2" customFormat="1">
      <c r="A158" s="35"/>
      <c r="B158" s="36"/>
      <c r="C158" s="37"/>
      <c r="D158" s="230" t="s">
        <v>138</v>
      </c>
      <c r="E158" s="37"/>
      <c r="F158" s="231" t="s">
        <v>193</v>
      </c>
      <c r="G158" s="37"/>
      <c r="H158" s="37"/>
      <c r="I158" s="232"/>
      <c r="J158" s="37"/>
      <c r="K158" s="37"/>
      <c r="L158" s="41"/>
      <c r="M158" s="233"/>
      <c r="N158" s="23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138</v>
      </c>
      <c r="AU158" s="14" t="s">
        <v>87</v>
      </c>
    </row>
    <row r="159" s="2" customFormat="1">
      <c r="A159" s="35"/>
      <c r="B159" s="36"/>
      <c r="C159" s="37"/>
      <c r="D159" s="230" t="s">
        <v>139</v>
      </c>
      <c r="E159" s="37"/>
      <c r="F159" s="235" t="s">
        <v>195</v>
      </c>
      <c r="G159" s="37"/>
      <c r="H159" s="37"/>
      <c r="I159" s="232"/>
      <c r="J159" s="37"/>
      <c r="K159" s="37"/>
      <c r="L159" s="41"/>
      <c r="M159" s="236"/>
      <c r="N159" s="237"/>
      <c r="O159" s="238"/>
      <c r="P159" s="238"/>
      <c r="Q159" s="238"/>
      <c r="R159" s="238"/>
      <c r="S159" s="238"/>
      <c r="T159" s="23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139</v>
      </c>
      <c r="AU159" s="14" t="s">
        <v>87</v>
      </c>
    </row>
    <row r="160" s="2" customFormat="1" ht="6.96" customHeight="1">
      <c r="A160" s="35"/>
      <c r="B160" s="63"/>
      <c r="C160" s="64"/>
      <c r="D160" s="64"/>
      <c r="E160" s="64"/>
      <c r="F160" s="64"/>
      <c r="G160" s="64"/>
      <c r="H160" s="64"/>
      <c r="I160" s="64"/>
      <c r="J160" s="64"/>
      <c r="K160" s="64"/>
      <c r="L160" s="41"/>
      <c r="M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</row>
  </sheetData>
  <sheetProtection sheet="1" autoFilter="0" formatColumns="0" formatRows="0" objects="1" scenarios="1" spinCount="100000" saltValue="f6bs39X2b1yzyfJd7+HyG4B3nuOBKNnisKmz968xsaOPmW5k0j5gELin6d/s5Ntb7H7xzKlJzIiiBaklEXvoEQ==" hashValue="zTuiBH9DuCM7LKnSEF4N7cb8lmsj7076AVdHsoibfyxQwQQyqapuAA3AWnRBu7UJzoSoGYhZEyQCtINU2xZ+pw==" algorithmName="SHA-512" password="CC35"/>
  <autoFilter ref="C120:K15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100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 xml:space="preserve">IS a komunikace pro výstavbu RD, Želetava -  Bítovánky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101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196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25. 1. 2022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29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31</v>
      </c>
      <c r="E20" s="35"/>
      <c r="F20" s="35"/>
      <c r="G20" s="35"/>
      <c r="H20" s="35"/>
      <c r="I20" s="137" t="s">
        <v>25</v>
      </c>
      <c r="J20" s="140" t="s">
        <v>32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33</v>
      </c>
      <c r="F21" s="35"/>
      <c r="G21" s="35"/>
      <c r="H21" s="35"/>
      <c r="I21" s="137" t="s">
        <v>28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33</v>
      </c>
      <c r="F24" s="35"/>
      <c r="G24" s="35"/>
      <c r="H24" s="35"/>
      <c r="I24" s="137" t="s">
        <v>28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ROUND(J124,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ROUND((SUM(BE124:BE247)),  2)</f>
        <v>0</v>
      </c>
      <c r="G33" s="35"/>
      <c r="H33" s="35"/>
      <c r="I33" s="152">
        <v>0.20999999999999999</v>
      </c>
      <c r="J33" s="151">
        <f>ROUND(((SUM(BE124:BE247))*I33),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ROUND((SUM(BF124:BF247)),  2)</f>
        <v>0</v>
      </c>
      <c r="G34" s="35"/>
      <c r="H34" s="35"/>
      <c r="I34" s="152">
        <v>0.14999999999999999</v>
      </c>
      <c r="J34" s="151">
        <f>ROUND(((SUM(BF124:BF247))*I34),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ROUND((SUM(BG124:BG247)),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ROUND((SUM(BH124:BH247)),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ROUND((SUM(BI124:BI247)),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 xml:space="preserve">IS a komunikace pro výstavbu RD, Želetava -  Bítovánky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101 - Komunikace a chodníky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Bítovánky, Želetava</v>
      </c>
      <c r="G89" s="37"/>
      <c r="H89" s="37"/>
      <c r="I89" s="29" t="s">
        <v>22</v>
      </c>
      <c r="J89" s="76" t="str">
        <f>IF(J12="","",J12)</f>
        <v>25. 1. 2022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Městys želetava</v>
      </c>
      <c r="G91" s="37"/>
      <c r="H91" s="37"/>
      <c r="I91" s="29" t="s">
        <v>31</v>
      </c>
      <c r="J91" s="33" t="str">
        <f>E21</f>
        <v>PROfi Jihlava spol. s 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5.65" customHeight="1">
      <c r="A92" s="35"/>
      <c r="B92" s="36"/>
      <c r="C92" s="29" t="s">
        <v>29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>PROfi Jihlava spol. s 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104</v>
      </c>
      <c r="D94" s="173"/>
      <c r="E94" s="173"/>
      <c r="F94" s="173"/>
      <c r="G94" s="173"/>
      <c r="H94" s="173"/>
      <c r="I94" s="173"/>
      <c r="J94" s="174" t="s">
        <v>105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106</v>
      </c>
      <c r="D96" s="37"/>
      <c r="E96" s="37"/>
      <c r="F96" s="37"/>
      <c r="G96" s="37"/>
      <c r="H96" s="37"/>
      <c r="I96" s="37"/>
      <c r="J96" s="107">
        <f>J124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76"/>
      <c r="C97" s="177"/>
      <c r="D97" s="178" t="s">
        <v>197</v>
      </c>
      <c r="E97" s="179"/>
      <c r="F97" s="179"/>
      <c r="G97" s="179"/>
      <c r="H97" s="179"/>
      <c r="I97" s="179"/>
      <c r="J97" s="180">
        <f>J125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198</v>
      </c>
      <c r="E98" s="185"/>
      <c r="F98" s="185"/>
      <c r="G98" s="185"/>
      <c r="H98" s="185"/>
      <c r="I98" s="185"/>
      <c r="J98" s="186">
        <f>J126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199</v>
      </c>
      <c r="E99" s="185"/>
      <c r="F99" s="185"/>
      <c r="G99" s="185"/>
      <c r="H99" s="185"/>
      <c r="I99" s="185"/>
      <c r="J99" s="186">
        <f>J159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200</v>
      </c>
      <c r="E100" s="185"/>
      <c r="F100" s="185"/>
      <c r="G100" s="185"/>
      <c r="H100" s="185"/>
      <c r="I100" s="185"/>
      <c r="J100" s="186">
        <f>J162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201</v>
      </c>
      <c r="E101" s="185"/>
      <c r="F101" s="185"/>
      <c r="G101" s="185"/>
      <c r="H101" s="185"/>
      <c r="I101" s="185"/>
      <c r="J101" s="186">
        <f>J165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202</v>
      </c>
      <c r="E102" s="185"/>
      <c r="F102" s="185"/>
      <c r="G102" s="185"/>
      <c r="H102" s="185"/>
      <c r="I102" s="185"/>
      <c r="J102" s="186">
        <f>J191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203</v>
      </c>
      <c r="E103" s="185"/>
      <c r="F103" s="185"/>
      <c r="G103" s="185"/>
      <c r="H103" s="185"/>
      <c r="I103" s="185"/>
      <c r="J103" s="186">
        <f>J212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204</v>
      </c>
      <c r="E104" s="185"/>
      <c r="F104" s="185"/>
      <c r="G104" s="185"/>
      <c r="H104" s="185"/>
      <c r="I104" s="185"/>
      <c r="J104" s="186">
        <f>J245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113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71" t="str">
        <f>E7</f>
        <v xml:space="preserve">IS a komunikace pro výstavbu RD, Želetava -  Bítovánky</v>
      </c>
      <c r="F114" s="29"/>
      <c r="G114" s="29"/>
      <c r="H114" s="29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101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3" t="str">
        <f>E9</f>
        <v>101 - Komunikace a chodníky</v>
      </c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20</v>
      </c>
      <c r="D118" s="37"/>
      <c r="E118" s="37"/>
      <c r="F118" s="24" t="str">
        <f>F12</f>
        <v>Bítovánky, Želetava</v>
      </c>
      <c r="G118" s="37"/>
      <c r="H118" s="37"/>
      <c r="I118" s="29" t="s">
        <v>22</v>
      </c>
      <c r="J118" s="76" t="str">
        <f>IF(J12="","",J12)</f>
        <v>25. 1. 2022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5.65" customHeight="1">
      <c r="A120" s="35"/>
      <c r="B120" s="36"/>
      <c r="C120" s="29" t="s">
        <v>24</v>
      </c>
      <c r="D120" s="37"/>
      <c r="E120" s="37"/>
      <c r="F120" s="24" t="str">
        <f>E15</f>
        <v>Městys želetava</v>
      </c>
      <c r="G120" s="37"/>
      <c r="H120" s="37"/>
      <c r="I120" s="29" t="s">
        <v>31</v>
      </c>
      <c r="J120" s="33" t="str">
        <f>E21</f>
        <v>PROfi Jihlava spol. s r.o.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5.65" customHeight="1">
      <c r="A121" s="35"/>
      <c r="B121" s="36"/>
      <c r="C121" s="29" t="s">
        <v>29</v>
      </c>
      <c r="D121" s="37"/>
      <c r="E121" s="37"/>
      <c r="F121" s="24" t="str">
        <f>IF(E18="","",E18)</f>
        <v>Vyplň údaj</v>
      </c>
      <c r="G121" s="37"/>
      <c r="H121" s="37"/>
      <c r="I121" s="29" t="s">
        <v>35</v>
      </c>
      <c r="J121" s="33" t="str">
        <f>E24</f>
        <v>PROfi Jihlava spol. s r.o.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88"/>
      <c r="B123" s="189"/>
      <c r="C123" s="190" t="s">
        <v>114</v>
      </c>
      <c r="D123" s="191" t="s">
        <v>62</v>
      </c>
      <c r="E123" s="191" t="s">
        <v>58</v>
      </c>
      <c r="F123" s="191" t="s">
        <v>59</v>
      </c>
      <c r="G123" s="191" t="s">
        <v>115</v>
      </c>
      <c r="H123" s="191" t="s">
        <v>116</v>
      </c>
      <c r="I123" s="191" t="s">
        <v>117</v>
      </c>
      <c r="J123" s="192" t="s">
        <v>105</v>
      </c>
      <c r="K123" s="193" t="s">
        <v>118</v>
      </c>
      <c r="L123" s="194"/>
      <c r="M123" s="97" t="s">
        <v>1</v>
      </c>
      <c r="N123" s="98" t="s">
        <v>41</v>
      </c>
      <c r="O123" s="98" t="s">
        <v>119</v>
      </c>
      <c r="P123" s="98" t="s">
        <v>120</v>
      </c>
      <c r="Q123" s="98" t="s">
        <v>121</v>
      </c>
      <c r="R123" s="98" t="s">
        <v>122</v>
      </c>
      <c r="S123" s="98" t="s">
        <v>123</v>
      </c>
      <c r="T123" s="99" t="s">
        <v>124</v>
      </c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</row>
    <row r="124" s="2" customFormat="1" ht="22.8" customHeight="1">
      <c r="A124" s="35"/>
      <c r="B124" s="36"/>
      <c r="C124" s="104" t="s">
        <v>125</v>
      </c>
      <c r="D124" s="37"/>
      <c r="E124" s="37"/>
      <c r="F124" s="37"/>
      <c r="G124" s="37"/>
      <c r="H124" s="37"/>
      <c r="I124" s="37"/>
      <c r="J124" s="195">
        <f>BK124</f>
        <v>0</v>
      </c>
      <c r="K124" s="37"/>
      <c r="L124" s="41"/>
      <c r="M124" s="100"/>
      <c r="N124" s="196"/>
      <c r="O124" s="101"/>
      <c r="P124" s="197">
        <f>P125</f>
        <v>0</v>
      </c>
      <c r="Q124" s="101"/>
      <c r="R124" s="197">
        <f>R125</f>
        <v>493.07635640000001</v>
      </c>
      <c r="S124" s="101"/>
      <c r="T124" s="198">
        <f>T125</f>
        <v>11.475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76</v>
      </c>
      <c r="AU124" s="14" t="s">
        <v>107</v>
      </c>
      <c r="BK124" s="199">
        <f>BK125</f>
        <v>0</v>
      </c>
    </row>
    <row r="125" s="12" customFormat="1" ht="25.92" customHeight="1">
      <c r="A125" s="12"/>
      <c r="B125" s="200"/>
      <c r="C125" s="201"/>
      <c r="D125" s="202" t="s">
        <v>76</v>
      </c>
      <c r="E125" s="203" t="s">
        <v>205</v>
      </c>
      <c r="F125" s="203" t="s">
        <v>206</v>
      </c>
      <c r="G125" s="201"/>
      <c r="H125" s="201"/>
      <c r="I125" s="204"/>
      <c r="J125" s="205">
        <f>BK125</f>
        <v>0</v>
      </c>
      <c r="K125" s="201"/>
      <c r="L125" s="206"/>
      <c r="M125" s="207"/>
      <c r="N125" s="208"/>
      <c r="O125" s="208"/>
      <c r="P125" s="209">
        <f>P126+P159+P162+P165+P191+P212+P245</f>
        <v>0</v>
      </c>
      <c r="Q125" s="208"/>
      <c r="R125" s="209">
        <f>R126+R159+R162+R165+R191+R212+R245</f>
        <v>493.07635640000001</v>
      </c>
      <c r="S125" s="208"/>
      <c r="T125" s="210">
        <f>T126+T159+T162+T165+T191+T212+T245</f>
        <v>11.475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85</v>
      </c>
      <c r="AT125" s="212" t="s">
        <v>76</v>
      </c>
      <c r="AU125" s="212" t="s">
        <v>77</v>
      </c>
      <c r="AY125" s="211" t="s">
        <v>129</v>
      </c>
      <c r="BK125" s="213">
        <f>BK126+BK159+BK162+BK165+BK191+BK212+BK245</f>
        <v>0</v>
      </c>
    </row>
    <row r="126" s="12" customFormat="1" ht="22.8" customHeight="1">
      <c r="A126" s="12"/>
      <c r="B126" s="200"/>
      <c r="C126" s="201"/>
      <c r="D126" s="202" t="s">
        <v>76</v>
      </c>
      <c r="E126" s="214" t="s">
        <v>85</v>
      </c>
      <c r="F126" s="214" t="s">
        <v>207</v>
      </c>
      <c r="G126" s="201"/>
      <c r="H126" s="201"/>
      <c r="I126" s="204"/>
      <c r="J126" s="215">
        <f>BK126</f>
        <v>0</v>
      </c>
      <c r="K126" s="201"/>
      <c r="L126" s="206"/>
      <c r="M126" s="207"/>
      <c r="N126" s="208"/>
      <c r="O126" s="208"/>
      <c r="P126" s="209">
        <f>SUM(P127:P158)</f>
        <v>0</v>
      </c>
      <c r="Q126" s="208"/>
      <c r="R126" s="209">
        <f>SUM(R127:R158)</f>
        <v>6.9729999999999999</v>
      </c>
      <c r="S126" s="208"/>
      <c r="T126" s="210">
        <f>SUM(T127:T158)</f>
        <v>11.475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85</v>
      </c>
      <c r="AY126" s="211" t="s">
        <v>129</v>
      </c>
      <c r="BK126" s="213">
        <f>SUM(BK127:BK158)</f>
        <v>0</v>
      </c>
    </row>
    <row r="127" s="2" customFormat="1" ht="24.15" customHeight="1">
      <c r="A127" s="35"/>
      <c r="B127" s="36"/>
      <c r="C127" s="216" t="s">
        <v>208</v>
      </c>
      <c r="D127" s="216" t="s">
        <v>132</v>
      </c>
      <c r="E127" s="217" t="s">
        <v>209</v>
      </c>
      <c r="F127" s="218" t="s">
        <v>210</v>
      </c>
      <c r="G127" s="219" t="s">
        <v>211</v>
      </c>
      <c r="H127" s="220">
        <v>45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42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0.255</v>
      </c>
      <c r="T127" s="227">
        <f>S127*H127</f>
        <v>11.475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146</v>
      </c>
      <c r="AT127" s="228" t="s">
        <v>132</v>
      </c>
      <c r="AU127" s="228" t="s">
        <v>87</v>
      </c>
      <c r="AY127" s="14" t="s">
        <v>129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85</v>
      </c>
      <c r="BK127" s="229">
        <f>ROUND(I127*H127,2)</f>
        <v>0</v>
      </c>
      <c r="BL127" s="14" t="s">
        <v>146</v>
      </c>
      <c r="BM127" s="228" t="s">
        <v>212</v>
      </c>
    </row>
    <row r="128" s="2" customFormat="1">
      <c r="A128" s="35"/>
      <c r="B128" s="36"/>
      <c r="C128" s="37"/>
      <c r="D128" s="230" t="s">
        <v>138</v>
      </c>
      <c r="E128" s="37"/>
      <c r="F128" s="231" t="s">
        <v>213</v>
      </c>
      <c r="G128" s="37"/>
      <c r="H128" s="37"/>
      <c r="I128" s="232"/>
      <c r="J128" s="37"/>
      <c r="K128" s="37"/>
      <c r="L128" s="41"/>
      <c r="M128" s="233"/>
      <c r="N128" s="23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138</v>
      </c>
      <c r="AU128" s="14" t="s">
        <v>87</v>
      </c>
    </row>
    <row r="129" s="2" customFormat="1" ht="24.15" customHeight="1">
      <c r="A129" s="35"/>
      <c r="B129" s="36"/>
      <c r="C129" s="216" t="s">
        <v>214</v>
      </c>
      <c r="D129" s="216" t="s">
        <v>132</v>
      </c>
      <c r="E129" s="217" t="s">
        <v>215</v>
      </c>
      <c r="F129" s="218" t="s">
        <v>216</v>
      </c>
      <c r="G129" s="219" t="s">
        <v>211</v>
      </c>
      <c r="H129" s="220">
        <v>3001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42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146</v>
      </c>
      <c r="AT129" s="228" t="s">
        <v>132</v>
      </c>
      <c r="AU129" s="228" t="s">
        <v>87</v>
      </c>
      <c r="AY129" s="14" t="s">
        <v>129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85</v>
      </c>
      <c r="BK129" s="229">
        <f>ROUND(I129*H129,2)</f>
        <v>0</v>
      </c>
      <c r="BL129" s="14" t="s">
        <v>146</v>
      </c>
      <c r="BM129" s="228" t="s">
        <v>217</v>
      </c>
    </row>
    <row r="130" s="2" customFormat="1">
      <c r="A130" s="35"/>
      <c r="B130" s="36"/>
      <c r="C130" s="37"/>
      <c r="D130" s="230" t="s">
        <v>138</v>
      </c>
      <c r="E130" s="37"/>
      <c r="F130" s="231" t="s">
        <v>218</v>
      </c>
      <c r="G130" s="37"/>
      <c r="H130" s="37"/>
      <c r="I130" s="232"/>
      <c r="J130" s="37"/>
      <c r="K130" s="37"/>
      <c r="L130" s="41"/>
      <c r="M130" s="233"/>
      <c r="N130" s="23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138</v>
      </c>
      <c r="AU130" s="14" t="s">
        <v>87</v>
      </c>
    </row>
    <row r="131" s="2" customFormat="1" ht="37.8" customHeight="1">
      <c r="A131" s="35"/>
      <c r="B131" s="36"/>
      <c r="C131" s="216" t="s">
        <v>219</v>
      </c>
      <c r="D131" s="216" t="s">
        <v>132</v>
      </c>
      <c r="E131" s="217" t="s">
        <v>220</v>
      </c>
      <c r="F131" s="218" t="s">
        <v>221</v>
      </c>
      <c r="G131" s="219" t="s">
        <v>222</v>
      </c>
      <c r="H131" s="220">
        <v>277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42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146</v>
      </c>
      <c r="AT131" s="228" t="s">
        <v>132</v>
      </c>
      <c r="AU131" s="228" t="s">
        <v>87</v>
      </c>
      <c r="AY131" s="14" t="s">
        <v>129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85</v>
      </c>
      <c r="BK131" s="229">
        <f>ROUND(I131*H131,2)</f>
        <v>0</v>
      </c>
      <c r="BL131" s="14" t="s">
        <v>146</v>
      </c>
      <c r="BM131" s="228" t="s">
        <v>223</v>
      </c>
    </row>
    <row r="132" s="2" customFormat="1">
      <c r="A132" s="35"/>
      <c r="B132" s="36"/>
      <c r="C132" s="37"/>
      <c r="D132" s="230" t="s">
        <v>138</v>
      </c>
      <c r="E132" s="37"/>
      <c r="F132" s="231" t="s">
        <v>224</v>
      </c>
      <c r="G132" s="37"/>
      <c r="H132" s="37"/>
      <c r="I132" s="232"/>
      <c r="J132" s="37"/>
      <c r="K132" s="37"/>
      <c r="L132" s="41"/>
      <c r="M132" s="233"/>
      <c r="N132" s="23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138</v>
      </c>
      <c r="AU132" s="14" t="s">
        <v>87</v>
      </c>
    </row>
    <row r="133" s="2" customFormat="1" ht="37.8" customHeight="1">
      <c r="A133" s="35"/>
      <c r="B133" s="36"/>
      <c r="C133" s="216" t="s">
        <v>225</v>
      </c>
      <c r="D133" s="216" t="s">
        <v>132</v>
      </c>
      <c r="E133" s="217" t="s">
        <v>226</v>
      </c>
      <c r="F133" s="218" t="s">
        <v>227</v>
      </c>
      <c r="G133" s="219" t="s">
        <v>222</v>
      </c>
      <c r="H133" s="220">
        <v>200.25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42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146</v>
      </c>
      <c r="AT133" s="228" t="s">
        <v>132</v>
      </c>
      <c r="AU133" s="228" t="s">
        <v>87</v>
      </c>
      <c r="AY133" s="14" t="s">
        <v>129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85</v>
      </c>
      <c r="BK133" s="229">
        <f>ROUND(I133*H133,2)</f>
        <v>0</v>
      </c>
      <c r="BL133" s="14" t="s">
        <v>146</v>
      </c>
      <c r="BM133" s="228" t="s">
        <v>228</v>
      </c>
    </row>
    <row r="134" s="2" customFormat="1">
      <c r="A134" s="35"/>
      <c r="B134" s="36"/>
      <c r="C134" s="37"/>
      <c r="D134" s="230" t="s">
        <v>138</v>
      </c>
      <c r="E134" s="37"/>
      <c r="F134" s="231" t="s">
        <v>229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138</v>
      </c>
      <c r="AU134" s="14" t="s">
        <v>87</v>
      </c>
    </row>
    <row r="135" s="2" customFormat="1" ht="33" customHeight="1">
      <c r="A135" s="35"/>
      <c r="B135" s="36"/>
      <c r="C135" s="216" t="s">
        <v>230</v>
      </c>
      <c r="D135" s="216" t="s">
        <v>132</v>
      </c>
      <c r="E135" s="217" t="s">
        <v>231</v>
      </c>
      <c r="F135" s="218" t="s">
        <v>232</v>
      </c>
      <c r="G135" s="219" t="s">
        <v>222</v>
      </c>
      <c r="H135" s="220">
        <v>8.3520000000000003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42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146</v>
      </c>
      <c r="AT135" s="228" t="s">
        <v>132</v>
      </c>
      <c r="AU135" s="228" t="s">
        <v>87</v>
      </c>
      <c r="AY135" s="14" t="s">
        <v>129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85</v>
      </c>
      <c r="BK135" s="229">
        <f>ROUND(I135*H135,2)</f>
        <v>0</v>
      </c>
      <c r="BL135" s="14" t="s">
        <v>146</v>
      </c>
      <c r="BM135" s="228" t="s">
        <v>233</v>
      </c>
    </row>
    <row r="136" s="2" customFormat="1">
      <c r="A136" s="35"/>
      <c r="B136" s="36"/>
      <c r="C136" s="37"/>
      <c r="D136" s="230" t="s">
        <v>138</v>
      </c>
      <c r="E136" s="37"/>
      <c r="F136" s="231" t="s">
        <v>234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138</v>
      </c>
      <c r="AU136" s="14" t="s">
        <v>87</v>
      </c>
    </row>
    <row r="137" s="2" customFormat="1" ht="24.15" customHeight="1">
      <c r="A137" s="35"/>
      <c r="B137" s="36"/>
      <c r="C137" s="216" t="s">
        <v>235</v>
      </c>
      <c r="D137" s="216" t="s">
        <v>132</v>
      </c>
      <c r="E137" s="217" t="s">
        <v>236</v>
      </c>
      <c r="F137" s="218" t="s">
        <v>237</v>
      </c>
      <c r="G137" s="219" t="s">
        <v>222</v>
      </c>
      <c r="H137" s="220">
        <v>787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42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146</v>
      </c>
      <c r="AT137" s="228" t="s">
        <v>132</v>
      </c>
      <c r="AU137" s="228" t="s">
        <v>87</v>
      </c>
      <c r="AY137" s="14" t="s">
        <v>129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85</v>
      </c>
      <c r="BK137" s="229">
        <f>ROUND(I137*H137,2)</f>
        <v>0</v>
      </c>
      <c r="BL137" s="14" t="s">
        <v>146</v>
      </c>
      <c r="BM137" s="228" t="s">
        <v>238</v>
      </c>
    </row>
    <row r="138" s="2" customFormat="1">
      <c r="A138" s="35"/>
      <c r="B138" s="36"/>
      <c r="C138" s="37"/>
      <c r="D138" s="230" t="s">
        <v>138</v>
      </c>
      <c r="E138" s="37"/>
      <c r="F138" s="231" t="s">
        <v>239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138</v>
      </c>
      <c r="AU138" s="14" t="s">
        <v>87</v>
      </c>
    </row>
    <row r="139" s="2" customFormat="1" ht="24.15" customHeight="1">
      <c r="A139" s="35"/>
      <c r="B139" s="36"/>
      <c r="C139" s="216" t="s">
        <v>240</v>
      </c>
      <c r="D139" s="216" t="s">
        <v>132</v>
      </c>
      <c r="E139" s="217" t="s">
        <v>241</v>
      </c>
      <c r="F139" s="218" t="s">
        <v>242</v>
      </c>
      <c r="G139" s="219" t="s">
        <v>222</v>
      </c>
      <c r="H139" s="220">
        <v>510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42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146</v>
      </c>
      <c r="AT139" s="228" t="s">
        <v>132</v>
      </c>
      <c r="AU139" s="228" t="s">
        <v>87</v>
      </c>
      <c r="AY139" s="14" t="s">
        <v>129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85</v>
      </c>
      <c r="BK139" s="229">
        <f>ROUND(I139*H139,2)</f>
        <v>0</v>
      </c>
      <c r="BL139" s="14" t="s">
        <v>146</v>
      </c>
      <c r="BM139" s="228" t="s">
        <v>243</v>
      </c>
    </row>
    <row r="140" s="2" customFormat="1">
      <c r="A140" s="35"/>
      <c r="B140" s="36"/>
      <c r="C140" s="37"/>
      <c r="D140" s="230" t="s">
        <v>138</v>
      </c>
      <c r="E140" s="37"/>
      <c r="F140" s="231" t="s">
        <v>244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138</v>
      </c>
      <c r="AU140" s="14" t="s">
        <v>87</v>
      </c>
    </row>
    <row r="141" s="2" customFormat="1" ht="33" customHeight="1">
      <c r="A141" s="35"/>
      <c r="B141" s="36"/>
      <c r="C141" s="216" t="s">
        <v>245</v>
      </c>
      <c r="D141" s="216" t="s">
        <v>132</v>
      </c>
      <c r="E141" s="217" t="s">
        <v>246</v>
      </c>
      <c r="F141" s="218" t="s">
        <v>247</v>
      </c>
      <c r="G141" s="219" t="s">
        <v>222</v>
      </c>
      <c r="H141" s="220">
        <v>510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42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146</v>
      </c>
      <c r="AT141" s="228" t="s">
        <v>132</v>
      </c>
      <c r="AU141" s="228" t="s">
        <v>87</v>
      </c>
      <c r="AY141" s="14" t="s">
        <v>129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85</v>
      </c>
      <c r="BK141" s="229">
        <f>ROUND(I141*H141,2)</f>
        <v>0</v>
      </c>
      <c r="BL141" s="14" t="s">
        <v>146</v>
      </c>
      <c r="BM141" s="228" t="s">
        <v>248</v>
      </c>
    </row>
    <row r="142" s="2" customFormat="1">
      <c r="A142" s="35"/>
      <c r="B142" s="36"/>
      <c r="C142" s="37"/>
      <c r="D142" s="230" t="s">
        <v>138</v>
      </c>
      <c r="E142" s="37"/>
      <c r="F142" s="231" t="s">
        <v>249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138</v>
      </c>
      <c r="AU142" s="14" t="s">
        <v>87</v>
      </c>
    </row>
    <row r="143" s="2" customFormat="1" ht="16.5" customHeight="1">
      <c r="A143" s="35"/>
      <c r="B143" s="36"/>
      <c r="C143" s="216" t="s">
        <v>250</v>
      </c>
      <c r="D143" s="216" t="s">
        <v>132</v>
      </c>
      <c r="E143" s="217" t="s">
        <v>251</v>
      </c>
      <c r="F143" s="218" t="s">
        <v>252</v>
      </c>
      <c r="G143" s="219" t="s">
        <v>222</v>
      </c>
      <c r="H143" s="220">
        <v>277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42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146</v>
      </c>
      <c r="AT143" s="228" t="s">
        <v>132</v>
      </c>
      <c r="AU143" s="228" t="s">
        <v>87</v>
      </c>
      <c r="AY143" s="14" t="s">
        <v>129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85</v>
      </c>
      <c r="BK143" s="229">
        <f>ROUND(I143*H143,2)</f>
        <v>0</v>
      </c>
      <c r="BL143" s="14" t="s">
        <v>146</v>
      </c>
      <c r="BM143" s="228" t="s">
        <v>253</v>
      </c>
    </row>
    <row r="144" s="2" customFormat="1">
      <c r="A144" s="35"/>
      <c r="B144" s="36"/>
      <c r="C144" s="37"/>
      <c r="D144" s="230" t="s">
        <v>138</v>
      </c>
      <c r="E144" s="37"/>
      <c r="F144" s="231" t="s">
        <v>254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138</v>
      </c>
      <c r="AU144" s="14" t="s">
        <v>87</v>
      </c>
    </row>
    <row r="145" s="2" customFormat="1" ht="24.15" customHeight="1">
      <c r="A145" s="35"/>
      <c r="B145" s="36"/>
      <c r="C145" s="216" t="s">
        <v>255</v>
      </c>
      <c r="D145" s="216" t="s">
        <v>132</v>
      </c>
      <c r="E145" s="217" t="s">
        <v>256</v>
      </c>
      <c r="F145" s="218" t="s">
        <v>257</v>
      </c>
      <c r="G145" s="219" t="s">
        <v>222</v>
      </c>
      <c r="H145" s="220">
        <v>3.48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42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146</v>
      </c>
      <c r="AT145" s="228" t="s">
        <v>132</v>
      </c>
      <c r="AU145" s="228" t="s">
        <v>87</v>
      </c>
      <c r="AY145" s="14" t="s">
        <v>129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85</v>
      </c>
      <c r="BK145" s="229">
        <f>ROUND(I145*H145,2)</f>
        <v>0</v>
      </c>
      <c r="BL145" s="14" t="s">
        <v>146</v>
      </c>
      <c r="BM145" s="228" t="s">
        <v>258</v>
      </c>
    </row>
    <row r="146" s="2" customFormat="1">
      <c r="A146" s="35"/>
      <c r="B146" s="36"/>
      <c r="C146" s="37"/>
      <c r="D146" s="230" t="s">
        <v>138</v>
      </c>
      <c r="E146" s="37"/>
      <c r="F146" s="231" t="s">
        <v>259</v>
      </c>
      <c r="G146" s="37"/>
      <c r="H146" s="37"/>
      <c r="I146" s="232"/>
      <c r="J146" s="37"/>
      <c r="K146" s="37"/>
      <c r="L146" s="41"/>
      <c r="M146" s="233"/>
      <c r="N146" s="23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138</v>
      </c>
      <c r="AU146" s="14" t="s">
        <v>87</v>
      </c>
    </row>
    <row r="147" s="2" customFormat="1" ht="24.15" customHeight="1">
      <c r="A147" s="35"/>
      <c r="B147" s="36"/>
      <c r="C147" s="216" t="s">
        <v>260</v>
      </c>
      <c r="D147" s="216" t="s">
        <v>132</v>
      </c>
      <c r="E147" s="217" t="s">
        <v>261</v>
      </c>
      <c r="F147" s="218" t="s">
        <v>262</v>
      </c>
      <c r="G147" s="219" t="s">
        <v>222</v>
      </c>
      <c r="H147" s="220">
        <v>3.48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42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146</v>
      </c>
      <c r="AT147" s="228" t="s">
        <v>132</v>
      </c>
      <c r="AU147" s="228" t="s">
        <v>87</v>
      </c>
      <c r="AY147" s="14" t="s">
        <v>129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85</v>
      </c>
      <c r="BK147" s="229">
        <f>ROUND(I147*H147,2)</f>
        <v>0</v>
      </c>
      <c r="BL147" s="14" t="s">
        <v>146</v>
      </c>
      <c r="BM147" s="228" t="s">
        <v>263</v>
      </c>
    </row>
    <row r="148" s="2" customFormat="1">
      <c r="A148" s="35"/>
      <c r="B148" s="36"/>
      <c r="C148" s="37"/>
      <c r="D148" s="230" t="s">
        <v>138</v>
      </c>
      <c r="E148" s="37"/>
      <c r="F148" s="231" t="s">
        <v>264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138</v>
      </c>
      <c r="AU148" s="14" t="s">
        <v>87</v>
      </c>
    </row>
    <row r="149" s="2" customFormat="1" ht="16.5" customHeight="1">
      <c r="A149" s="35"/>
      <c r="B149" s="36"/>
      <c r="C149" s="240" t="s">
        <v>265</v>
      </c>
      <c r="D149" s="240" t="s">
        <v>266</v>
      </c>
      <c r="E149" s="241" t="s">
        <v>267</v>
      </c>
      <c r="F149" s="242" t="s">
        <v>268</v>
      </c>
      <c r="G149" s="243" t="s">
        <v>269</v>
      </c>
      <c r="H149" s="244">
        <v>6.96</v>
      </c>
      <c r="I149" s="245"/>
      <c r="J149" s="246">
        <f>ROUND(I149*H149,2)</f>
        <v>0</v>
      </c>
      <c r="K149" s="247"/>
      <c r="L149" s="248"/>
      <c r="M149" s="249" t="s">
        <v>1</v>
      </c>
      <c r="N149" s="250" t="s">
        <v>42</v>
      </c>
      <c r="O149" s="88"/>
      <c r="P149" s="226">
        <f>O149*H149</f>
        <v>0</v>
      </c>
      <c r="Q149" s="226">
        <v>1</v>
      </c>
      <c r="R149" s="226">
        <f>Q149*H149</f>
        <v>6.96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167</v>
      </c>
      <c r="AT149" s="228" t="s">
        <v>266</v>
      </c>
      <c r="AU149" s="228" t="s">
        <v>87</v>
      </c>
      <c r="AY149" s="14" t="s">
        <v>129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85</v>
      </c>
      <c r="BK149" s="229">
        <f>ROUND(I149*H149,2)</f>
        <v>0</v>
      </c>
      <c r="BL149" s="14" t="s">
        <v>146</v>
      </c>
      <c r="BM149" s="228" t="s">
        <v>270</v>
      </c>
    </row>
    <row r="150" s="2" customFormat="1">
      <c r="A150" s="35"/>
      <c r="B150" s="36"/>
      <c r="C150" s="37"/>
      <c r="D150" s="230" t="s">
        <v>138</v>
      </c>
      <c r="E150" s="37"/>
      <c r="F150" s="231" t="s">
        <v>268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138</v>
      </c>
      <c r="AU150" s="14" t="s">
        <v>87</v>
      </c>
    </row>
    <row r="151" s="2" customFormat="1" ht="33" customHeight="1">
      <c r="A151" s="35"/>
      <c r="B151" s="36"/>
      <c r="C151" s="216" t="s">
        <v>271</v>
      </c>
      <c r="D151" s="216" t="s">
        <v>132</v>
      </c>
      <c r="E151" s="217" t="s">
        <v>272</v>
      </c>
      <c r="F151" s="218" t="s">
        <v>273</v>
      </c>
      <c r="G151" s="219" t="s">
        <v>211</v>
      </c>
      <c r="H151" s="220">
        <v>650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42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146</v>
      </c>
      <c r="AT151" s="228" t="s">
        <v>132</v>
      </c>
      <c r="AU151" s="228" t="s">
        <v>87</v>
      </c>
      <c r="AY151" s="14" t="s">
        <v>129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85</v>
      </c>
      <c r="BK151" s="229">
        <f>ROUND(I151*H151,2)</f>
        <v>0</v>
      </c>
      <c r="BL151" s="14" t="s">
        <v>146</v>
      </c>
      <c r="BM151" s="228" t="s">
        <v>274</v>
      </c>
    </row>
    <row r="152" s="2" customFormat="1">
      <c r="A152" s="35"/>
      <c r="B152" s="36"/>
      <c r="C152" s="37"/>
      <c r="D152" s="230" t="s">
        <v>138</v>
      </c>
      <c r="E152" s="37"/>
      <c r="F152" s="231" t="s">
        <v>275</v>
      </c>
      <c r="G152" s="37"/>
      <c r="H152" s="37"/>
      <c r="I152" s="232"/>
      <c r="J152" s="37"/>
      <c r="K152" s="37"/>
      <c r="L152" s="41"/>
      <c r="M152" s="233"/>
      <c r="N152" s="23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138</v>
      </c>
      <c r="AU152" s="14" t="s">
        <v>87</v>
      </c>
    </row>
    <row r="153" s="2" customFormat="1" ht="24.15" customHeight="1">
      <c r="A153" s="35"/>
      <c r="B153" s="36"/>
      <c r="C153" s="216" t="s">
        <v>276</v>
      </c>
      <c r="D153" s="216" t="s">
        <v>132</v>
      </c>
      <c r="E153" s="217" t="s">
        <v>277</v>
      </c>
      <c r="F153" s="218" t="s">
        <v>278</v>
      </c>
      <c r="G153" s="219" t="s">
        <v>211</v>
      </c>
      <c r="H153" s="220">
        <v>650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42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146</v>
      </c>
      <c r="AT153" s="228" t="s">
        <v>132</v>
      </c>
      <c r="AU153" s="228" t="s">
        <v>87</v>
      </c>
      <c r="AY153" s="14" t="s">
        <v>129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85</v>
      </c>
      <c r="BK153" s="229">
        <f>ROUND(I153*H153,2)</f>
        <v>0</v>
      </c>
      <c r="BL153" s="14" t="s">
        <v>146</v>
      </c>
      <c r="BM153" s="228" t="s">
        <v>279</v>
      </c>
    </row>
    <row r="154" s="2" customFormat="1">
      <c r="A154" s="35"/>
      <c r="B154" s="36"/>
      <c r="C154" s="37"/>
      <c r="D154" s="230" t="s">
        <v>138</v>
      </c>
      <c r="E154" s="37"/>
      <c r="F154" s="231" t="s">
        <v>280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138</v>
      </c>
      <c r="AU154" s="14" t="s">
        <v>87</v>
      </c>
    </row>
    <row r="155" s="2" customFormat="1" ht="16.5" customHeight="1">
      <c r="A155" s="35"/>
      <c r="B155" s="36"/>
      <c r="C155" s="240" t="s">
        <v>281</v>
      </c>
      <c r="D155" s="240" t="s">
        <v>266</v>
      </c>
      <c r="E155" s="241" t="s">
        <v>282</v>
      </c>
      <c r="F155" s="242" t="s">
        <v>283</v>
      </c>
      <c r="G155" s="243" t="s">
        <v>284</v>
      </c>
      <c r="H155" s="244">
        <v>13</v>
      </c>
      <c r="I155" s="245"/>
      <c r="J155" s="246">
        <f>ROUND(I155*H155,2)</f>
        <v>0</v>
      </c>
      <c r="K155" s="247"/>
      <c r="L155" s="248"/>
      <c r="M155" s="249" t="s">
        <v>1</v>
      </c>
      <c r="N155" s="250" t="s">
        <v>42</v>
      </c>
      <c r="O155" s="88"/>
      <c r="P155" s="226">
        <f>O155*H155</f>
        <v>0</v>
      </c>
      <c r="Q155" s="226">
        <v>0.001</v>
      </c>
      <c r="R155" s="226">
        <f>Q155*H155</f>
        <v>0.013000000000000001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167</v>
      </c>
      <c r="AT155" s="228" t="s">
        <v>266</v>
      </c>
      <c r="AU155" s="228" t="s">
        <v>87</v>
      </c>
      <c r="AY155" s="14" t="s">
        <v>129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85</v>
      </c>
      <c r="BK155" s="229">
        <f>ROUND(I155*H155,2)</f>
        <v>0</v>
      </c>
      <c r="BL155" s="14" t="s">
        <v>146</v>
      </c>
      <c r="BM155" s="228" t="s">
        <v>285</v>
      </c>
    </row>
    <row r="156" s="2" customFormat="1">
      <c r="A156" s="35"/>
      <c r="B156" s="36"/>
      <c r="C156" s="37"/>
      <c r="D156" s="230" t="s">
        <v>138</v>
      </c>
      <c r="E156" s="37"/>
      <c r="F156" s="231" t="s">
        <v>283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138</v>
      </c>
      <c r="AU156" s="14" t="s">
        <v>87</v>
      </c>
    </row>
    <row r="157" s="2" customFormat="1" ht="24.15" customHeight="1">
      <c r="A157" s="35"/>
      <c r="B157" s="36"/>
      <c r="C157" s="216" t="s">
        <v>85</v>
      </c>
      <c r="D157" s="216" t="s">
        <v>132</v>
      </c>
      <c r="E157" s="217" t="s">
        <v>286</v>
      </c>
      <c r="F157" s="218" t="s">
        <v>287</v>
      </c>
      <c r="G157" s="219" t="s">
        <v>211</v>
      </c>
      <c r="H157" s="220">
        <v>2049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42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146</v>
      </c>
      <c r="AT157" s="228" t="s">
        <v>132</v>
      </c>
      <c r="AU157" s="228" t="s">
        <v>87</v>
      </c>
      <c r="AY157" s="14" t="s">
        <v>129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85</v>
      </c>
      <c r="BK157" s="229">
        <f>ROUND(I157*H157,2)</f>
        <v>0</v>
      </c>
      <c r="BL157" s="14" t="s">
        <v>146</v>
      </c>
      <c r="BM157" s="228" t="s">
        <v>288</v>
      </c>
    </row>
    <row r="158" s="2" customFormat="1">
      <c r="A158" s="35"/>
      <c r="B158" s="36"/>
      <c r="C158" s="37"/>
      <c r="D158" s="230" t="s">
        <v>138</v>
      </c>
      <c r="E158" s="37"/>
      <c r="F158" s="231" t="s">
        <v>289</v>
      </c>
      <c r="G158" s="37"/>
      <c r="H158" s="37"/>
      <c r="I158" s="232"/>
      <c r="J158" s="37"/>
      <c r="K158" s="37"/>
      <c r="L158" s="41"/>
      <c r="M158" s="233"/>
      <c r="N158" s="23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138</v>
      </c>
      <c r="AU158" s="14" t="s">
        <v>87</v>
      </c>
    </row>
    <row r="159" s="12" customFormat="1" ht="22.8" customHeight="1">
      <c r="A159" s="12"/>
      <c r="B159" s="200"/>
      <c r="C159" s="201"/>
      <c r="D159" s="202" t="s">
        <v>76</v>
      </c>
      <c r="E159" s="214" t="s">
        <v>87</v>
      </c>
      <c r="F159" s="214" t="s">
        <v>290</v>
      </c>
      <c r="G159" s="201"/>
      <c r="H159" s="201"/>
      <c r="I159" s="204"/>
      <c r="J159" s="215">
        <f>BK159</f>
        <v>0</v>
      </c>
      <c r="K159" s="201"/>
      <c r="L159" s="206"/>
      <c r="M159" s="207"/>
      <c r="N159" s="208"/>
      <c r="O159" s="208"/>
      <c r="P159" s="209">
        <f>SUM(P160:P161)</f>
        <v>0</v>
      </c>
      <c r="Q159" s="208"/>
      <c r="R159" s="209">
        <f>SUM(R160:R161)</f>
        <v>82.233000000000004</v>
      </c>
      <c r="S159" s="208"/>
      <c r="T159" s="210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1" t="s">
        <v>85</v>
      </c>
      <c r="AT159" s="212" t="s">
        <v>76</v>
      </c>
      <c r="AU159" s="212" t="s">
        <v>85</v>
      </c>
      <c r="AY159" s="211" t="s">
        <v>129</v>
      </c>
      <c r="BK159" s="213">
        <f>SUM(BK160:BK161)</f>
        <v>0</v>
      </c>
    </row>
    <row r="160" s="2" customFormat="1" ht="37.8" customHeight="1">
      <c r="A160" s="35"/>
      <c r="B160" s="36"/>
      <c r="C160" s="216" t="s">
        <v>291</v>
      </c>
      <c r="D160" s="216" t="s">
        <v>132</v>
      </c>
      <c r="E160" s="217" t="s">
        <v>292</v>
      </c>
      <c r="F160" s="218" t="s">
        <v>293</v>
      </c>
      <c r="G160" s="219" t="s">
        <v>294</v>
      </c>
      <c r="H160" s="220">
        <v>300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42</v>
      </c>
      <c r="O160" s="88"/>
      <c r="P160" s="226">
        <f>O160*H160</f>
        <v>0</v>
      </c>
      <c r="Q160" s="226">
        <v>0.27411000000000002</v>
      </c>
      <c r="R160" s="226">
        <f>Q160*H160</f>
        <v>82.233000000000004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146</v>
      </c>
      <c r="AT160" s="228" t="s">
        <v>132</v>
      </c>
      <c r="AU160" s="228" t="s">
        <v>87</v>
      </c>
      <c r="AY160" s="14" t="s">
        <v>129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85</v>
      </c>
      <c r="BK160" s="229">
        <f>ROUND(I160*H160,2)</f>
        <v>0</v>
      </c>
      <c r="BL160" s="14" t="s">
        <v>146</v>
      </c>
      <c r="BM160" s="228" t="s">
        <v>295</v>
      </c>
    </row>
    <row r="161" s="2" customFormat="1">
      <c r="A161" s="35"/>
      <c r="B161" s="36"/>
      <c r="C161" s="37"/>
      <c r="D161" s="230" t="s">
        <v>138</v>
      </c>
      <c r="E161" s="37"/>
      <c r="F161" s="231" t="s">
        <v>296</v>
      </c>
      <c r="G161" s="37"/>
      <c r="H161" s="37"/>
      <c r="I161" s="232"/>
      <c r="J161" s="37"/>
      <c r="K161" s="37"/>
      <c r="L161" s="41"/>
      <c r="M161" s="233"/>
      <c r="N161" s="23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138</v>
      </c>
      <c r="AU161" s="14" t="s">
        <v>87</v>
      </c>
    </row>
    <row r="162" s="12" customFormat="1" ht="22.8" customHeight="1">
      <c r="A162" s="12"/>
      <c r="B162" s="200"/>
      <c r="C162" s="201"/>
      <c r="D162" s="202" t="s">
        <v>76</v>
      </c>
      <c r="E162" s="214" t="s">
        <v>146</v>
      </c>
      <c r="F162" s="214" t="s">
        <v>297</v>
      </c>
      <c r="G162" s="201"/>
      <c r="H162" s="201"/>
      <c r="I162" s="204"/>
      <c r="J162" s="215">
        <f>BK162</f>
        <v>0</v>
      </c>
      <c r="K162" s="201"/>
      <c r="L162" s="206"/>
      <c r="M162" s="207"/>
      <c r="N162" s="208"/>
      <c r="O162" s="208"/>
      <c r="P162" s="209">
        <f>SUM(P163:P164)</f>
        <v>0</v>
      </c>
      <c r="Q162" s="208"/>
      <c r="R162" s="209">
        <f>SUM(R163:R164)</f>
        <v>0</v>
      </c>
      <c r="S162" s="208"/>
      <c r="T162" s="210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1" t="s">
        <v>85</v>
      </c>
      <c r="AT162" s="212" t="s">
        <v>76</v>
      </c>
      <c r="AU162" s="212" t="s">
        <v>85</v>
      </c>
      <c r="AY162" s="211" t="s">
        <v>129</v>
      </c>
      <c r="BK162" s="213">
        <f>SUM(BK163:BK164)</f>
        <v>0</v>
      </c>
    </row>
    <row r="163" s="2" customFormat="1" ht="24.15" customHeight="1">
      <c r="A163" s="35"/>
      <c r="B163" s="36"/>
      <c r="C163" s="216" t="s">
        <v>298</v>
      </c>
      <c r="D163" s="216" t="s">
        <v>132</v>
      </c>
      <c r="E163" s="217" t="s">
        <v>299</v>
      </c>
      <c r="F163" s="218" t="s">
        <v>300</v>
      </c>
      <c r="G163" s="219" t="s">
        <v>222</v>
      </c>
      <c r="H163" s="220">
        <v>0.69599999999999995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42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146</v>
      </c>
      <c r="AT163" s="228" t="s">
        <v>132</v>
      </c>
      <c r="AU163" s="228" t="s">
        <v>87</v>
      </c>
      <c r="AY163" s="14" t="s">
        <v>129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85</v>
      </c>
      <c r="BK163" s="229">
        <f>ROUND(I163*H163,2)</f>
        <v>0</v>
      </c>
      <c r="BL163" s="14" t="s">
        <v>146</v>
      </c>
      <c r="BM163" s="228" t="s">
        <v>301</v>
      </c>
    </row>
    <row r="164" s="2" customFormat="1">
      <c r="A164" s="35"/>
      <c r="B164" s="36"/>
      <c r="C164" s="37"/>
      <c r="D164" s="230" t="s">
        <v>138</v>
      </c>
      <c r="E164" s="37"/>
      <c r="F164" s="231" t="s">
        <v>302</v>
      </c>
      <c r="G164" s="37"/>
      <c r="H164" s="37"/>
      <c r="I164" s="232"/>
      <c r="J164" s="37"/>
      <c r="K164" s="37"/>
      <c r="L164" s="41"/>
      <c r="M164" s="233"/>
      <c r="N164" s="23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138</v>
      </c>
      <c r="AU164" s="14" t="s">
        <v>87</v>
      </c>
    </row>
    <row r="165" s="12" customFormat="1" ht="22.8" customHeight="1">
      <c r="A165" s="12"/>
      <c r="B165" s="200"/>
      <c r="C165" s="201"/>
      <c r="D165" s="202" t="s">
        <v>76</v>
      </c>
      <c r="E165" s="214" t="s">
        <v>128</v>
      </c>
      <c r="F165" s="214" t="s">
        <v>303</v>
      </c>
      <c r="G165" s="201"/>
      <c r="H165" s="201"/>
      <c r="I165" s="204"/>
      <c r="J165" s="215">
        <f>BK165</f>
        <v>0</v>
      </c>
      <c r="K165" s="201"/>
      <c r="L165" s="206"/>
      <c r="M165" s="207"/>
      <c r="N165" s="208"/>
      <c r="O165" s="208"/>
      <c r="P165" s="209">
        <f>SUM(P166:P190)</f>
        <v>0</v>
      </c>
      <c r="Q165" s="208"/>
      <c r="R165" s="209">
        <f>SUM(R166:R190)</f>
        <v>186.57927999999998</v>
      </c>
      <c r="S165" s="208"/>
      <c r="T165" s="210">
        <f>SUM(T166:T190)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85</v>
      </c>
      <c r="AT165" s="212" t="s">
        <v>76</v>
      </c>
      <c r="AU165" s="212" t="s">
        <v>85</v>
      </c>
      <c r="AY165" s="211" t="s">
        <v>129</v>
      </c>
      <c r="BK165" s="213">
        <f>SUM(BK166:BK190)</f>
        <v>0</v>
      </c>
    </row>
    <row r="166" s="2" customFormat="1" ht="24.15" customHeight="1">
      <c r="A166" s="35"/>
      <c r="B166" s="36"/>
      <c r="C166" s="216" t="s">
        <v>304</v>
      </c>
      <c r="D166" s="216" t="s">
        <v>132</v>
      </c>
      <c r="E166" s="217" t="s">
        <v>305</v>
      </c>
      <c r="F166" s="218" t="s">
        <v>306</v>
      </c>
      <c r="G166" s="219" t="s">
        <v>211</v>
      </c>
      <c r="H166" s="220">
        <v>667.5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42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146</v>
      </c>
      <c r="AT166" s="228" t="s">
        <v>132</v>
      </c>
      <c r="AU166" s="228" t="s">
        <v>87</v>
      </c>
      <c r="AY166" s="14" t="s">
        <v>129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85</v>
      </c>
      <c r="BK166" s="229">
        <f>ROUND(I166*H166,2)</f>
        <v>0</v>
      </c>
      <c r="BL166" s="14" t="s">
        <v>146</v>
      </c>
      <c r="BM166" s="228" t="s">
        <v>307</v>
      </c>
    </row>
    <row r="167" s="2" customFormat="1">
      <c r="A167" s="35"/>
      <c r="B167" s="36"/>
      <c r="C167" s="37"/>
      <c r="D167" s="230" t="s">
        <v>138</v>
      </c>
      <c r="E167" s="37"/>
      <c r="F167" s="231" t="s">
        <v>308</v>
      </c>
      <c r="G167" s="37"/>
      <c r="H167" s="37"/>
      <c r="I167" s="232"/>
      <c r="J167" s="37"/>
      <c r="K167" s="37"/>
      <c r="L167" s="41"/>
      <c r="M167" s="233"/>
      <c r="N167" s="234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138</v>
      </c>
      <c r="AU167" s="14" t="s">
        <v>87</v>
      </c>
    </row>
    <row r="168" s="2" customFormat="1" ht="24.15" customHeight="1">
      <c r="A168" s="35"/>
      <c r="B168" s="36"/>
      <c r="C168" s="216" t="s">
        <v>309</v>
      </c>
      <c r="D168" s="216" t="s">
        <v>132</v>
      </c>
      <c r="E168" s="217" t="s">
        <v>310</v>
      </c>
      <c r="F168" s="218" t="s">
        <v>311</v>
      </c>
      <c r="G168" s="219" t="s">
        <v>211</v>
      </c>
      <c r="H168" s="220">
        <v>1630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42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146</v>
      </c>
      <c r="AT168" s="228" t="s">
        <v>132</v>
      </c>
      <c r="AU168" s="228" t="s">
        <v>87</v>
      </c>
      <c r="AY168" s="14" t="s">
        <v>129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85</v>
      </c>
      <c r="BK168" s="229">
        <f>ROUND(I168*H168,2)</f>
        <v>0</v>
      </c>
      <c r="BL168" s="14" t="s">
        <v>146</v>
      </c>
      <c r="BM168" s="228" t="s">
        <v>312</v>
      </c>
    </row>
    <row r="169" s="2" customFormat="1">
      <c r="A169" s="35"/>
      <c r="B169" s="36"/>
      <c r="C169" s="37"/>
      <c r="D169" s="230" t="s">
        <v>138</v>
      </c>
      <c r="E169" s="37"/>
      <c r="F169" s="231" t="s">
        <v>313</v>
      </c>
      <c r="G169" s="37"/>
      <c r="H169" s="37"/>
      <c r="I169" s="232"/>
      <c r="J169" s="37"/>
      <c r="K169" s="37"/>
      <c r="L169" s="41"/>
      <c r="M169" s="233"/>
      <c r="N169" s="23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138</v>
      </c>
      <c r="AU169" s="14" t="s">
        <v>87</v>
      </c>
    </row>
    <row r="170" s="2" customFormat="1" ht="24.15" customHeight="1">
      <c r="A170" s="35"/>
      <c r="B170" s="36"/>
      <c r="C170" s="216" t="s">
        <v>314</v>
      </c>
      <c r="D170" s="216" t="s">
        <v>132</v>
      </c>
      <c r="E170" s="217" t="s">
        <v>315</v>
      </c>
      <c r="F170" s="218" t="s">
        <v>316</v>
      </c>
      <c r="G170" s="219" t="s">
        <v>211</v>
      </c>
      <c r="H170" s="220">
        <v>1915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42</v>
      </c>
      <c r="O170" s="88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146</v>
      </c>
      <c r="AT170" s="228" t="s">
        <v>132</v>
      </c>
      <c r="AU170" s="228" t="s">
        <v>87</v>
      </c>
      <c r="AY170" s="14" t="s">
        <v>129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85</v>
      </c>
      <c r="BK170" s="229">
        <f>ROUND(I170*H170,2)</f>
        <v>0</v>
      </c>
      <c r="BL170" s="14" t="s">
        <v>146</v>
      </c>
      <c r="BM170" s="228" t="s">
        <v>317</v>
      </c>
    </row>
    <row r="171" s="2" customFormat="1">
      <c r="A171" s="35"/>
      <c r="B171" s="36"/>
      <c r="C171" s="37"/>
      <c r="D171" s="230" t="s">
        <v>138</v>
      </c>
      <c r="E171" s="37"/>
      <c r="F171" s="231" t="s">
        <v>318</v>
      </c>
      <c r="G171" s="37"/>
      <c r="H171" s="37"/>
      <c r="I171" s="232"/>
      <c r="J171" s="37"/>
      <c r="K171" s="37"/>
      <c r="L171" s="41"/>
      <c r="M171" s="233"/>
      <c r="N171" s="234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138</v>
      </c>
      <c r="AU171" s="14" t="s">
        <v>87</v>
      </c>
    </row>
    <row r="172" s="2" customFormat="1" ht="24.15" customHeight="1">
      <c r="A172" s="35"/>
      <c r="B172" s="36"/>
      <c r="C172" s="216" t="s">
        <v>7</v>
      </c>
      <c r="D172" s="216" t="s">
        <v>132</v>
      </c>
      <c r="E172" s="217" t="s">
        <v>319</v>
      </c>
      <c r="F172" s="218" t="s">
        <v>320</v>
      </c>
      <c r="G172" s="219" t="s">
        <v>211</v>
      </c>
      <c r="H172" s="220">
        <v>134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42</v>
      </c>
      <c r="O172" s="88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146</v>
      </c>
      <c r="AT172" s="228" t="s">
        <v>132</v>
      </c>
      <c r="AU172" s="228" t="s">
        <v>87</v>
      </c>
      <c r="AY172" s="14" t="s">
        <v>129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85</v>
      </c>
      <c r="BK172" s="229">
        <f>ROUND(I172*H172,2)</f>
        <v>0</v>
      </c>
      <c r="BL172" s="14" t="s">
        <v>146</v>
      </c>
      <c r="BM172" s="228" t="s">
        <v>321</v>
      </c>
    </row>
    <row r="173" s="2" customFormat="1">
      <c r="A173" s="35"/>
      <c r="B173" s="36"/>
      <c r="C173" s="37"/>
      <c r="D173" s="230" t="s">
        <v>138</v>
      </c>
      <c r="E173" s="37"/>
      <c r="F173" s="231" t="s">
        <v>322</v>
      </c>
      <c r="G173" s="37"/>
      <c r="H173" s="37"/>
      <c r="I173" s="232"/>
      <c r="J173" s="37"/>
      <c r="K173" s="37"/>
      <c r="L173" s="41"/>
      <c r="M173" s="233"/>
      <c r="N173" s="234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138</v>
      </c>
      <c r="AU173" s="14" t="s">
        <v>87</v>
      </c>
    </row>
    <row r="174" s="2" customFormat="1" ht="33" customHeight="1">
      <c r="A174" s="35"/>
      <c r="B174" s="36"/>
      <c r="C174" s="216" t="s">
        <v>323</v>
      </c>
      <c r="D174" s="216" t="s">
        <v>132</v>
      </c>
      <c r="E174" s="217" t="s">
        <v>324</v>
      </c>
      <c r="F174" s="218" t="s">
        <v>325</v>
      </c>
      <c r="G174" s="219" t="s">
        <v>211</v>
      </c>
      <c r="H174" s="220">
        <v>1335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42</v>
      </c>
      <c r="O174" s="88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146</v>
      </c>
      <c r="AT174" s="228" t="s">
        <v>132</v>
      </c>
      <c r="AU174" s="228" t="s">
        <v>87</v>
      </c>
      <c r="AY174" s="14" t="s">
        <v>129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85</v>
      </c>
      <c r="BK174" s="229">
        <f>ROUND(I174*H174,2)</f>
        <v>0</v>
      </c>
      <c r="BL174" s="14" t="s">
        <v>146</v>
      </c>
      <c r="BM174" s="228" t="s">
        <v>326</v>
      </c>
    </row>
    <row r="175" s="2" customFormat="1">
      <c r="A175" s="35"/>
      <c r="B175" s="36"/>
      <c r="C175" s="37"/>
      <c r="D175" s="230" t="s">
        <v>138</v>
      </c>
      <c r="E175" s="37"/>
      <c r="F175" s="231" t="s">
        <v>327</v>
      </c>
      <c r="G175" s="37"/>
      <c r="H175" s="37"/>
      <c r="I175" s="232"/>
      <c r="J175" s="37"/>
      <c r="K175" s="37"/>
      <c r="L175" s="41"/>
      <c r="M175" s="233"/>
      <c r="N175" s="23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138</v>
      </c>
      <c r="AU175" s="14" t="s">
        <v>87</v>
      </c>
    </row>
    <row r="176" s="2" customFormat="1" ht="24.15" customHeight="1">
      <c r="A176" s="35"/>
      <c r="B176" s="36"/>
      <c r="C176" s="216" t="s">
        <v>328</v>
      </c>
      <c r="D176" s="216" t="s">
        <v>132</v>
      </c>
      <c r="E176" s="217" t="s">
        <v>329</v>
      </c>
      <c r="F176" s="218" t="s">
        <v>330</v>
      </c>
      <c r="G176" s="219" t="s">
        <v>211</v>
      </c>
      <c r="H176" s="220">
        <v>1335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42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146</v>
      </c>
      <c r="AT176" s="228" t="s">
        <v>132</v>
      </c>
      <c r="AU176" s="228" t="s">
        <v>87</v>
      </c>
      <c r="AY176" s="14" t="s">
        <v>129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85</v>
      </c>
      <c r="BK176" s="229">
        <f>ROUND(I176*H176,2)</f>
        <v>0</v>
      </c>
      <c r="BL176" s="14" t="s">
        <v>146</v>
      </c>
      <c r="BM176" s="228" t="s">
        <v>331</v>
      </c>
    </row>
    <row r="177" s="2" customFormat="1">
      <c r="A177" s="35"/>
      <c r="B177" s="36"/>
      <c r="C177" s="37"/>
      <c r="D177" s="230" t="s">
        <v>138</v>
      </c>
      <c r="E177" s="37"/>
      <c r="F177" s="231" t="s">
        <v>332</v>
      </c>
      <c r="G177" s="37"/>
      <c r="H177" s="37"/>
      <c r="I177" s="232"/>
      <c r="J177" s="37"/>
      <c r="K177" s="37"/>
      <c r="L177" s="41"/>
      <c r="M177" s="233"/>
      <c r="N177" s="234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138</v>
      </c>
      <c r="AU177" s="14" t="s">
        <v>87</v>
      </c>
    </row>
    <row r="178" s="2" customFormat="1" ht="21.75" customHeight="1">
      <c r="A178" s="35"/>
      <c r="B178" s="36"/>
      <c r="C178" s="216" t="s">
        <v>333</v>
      </c>
      <c r="D178" s="216" t="s">
        <v>132</v>
      </c>
      <c r="E178" s="217" t="s">
        <v>334</v>
      </c>
      <c r="F178" s="218" t="s">
        <v>335</v>
      </c>
      <c r="G178" s="219" t="s">
        <v>211</v>
      </c>
      <c r="H178" s="220">
        <v>1335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42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146</v>
      </c>
      <c r="AT178" s="228" t="s">
        <v>132</v>
      </c>
      <c r="AU178" s="228" t="s">
        <v>87</v>
      </c>
      <c r="AY178" s="14" t="s">
        <v>129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85</v>
      </c>
      <c r="BK178" s="229">
        <f>ROUND(I178*H178,2)</f>
        <v>0</v>
      </c>
      <c r="BL178" s="14" t="s">
        <v>146</v>
      </c>
      <c r="BM178" s="228" t="s">
        <v>336</v>
      </c>
    </row>
    <row r="179" s="2" customFormat="1">
      <c r="A179" s="35"/>
      <c r="B179" s="36"/>
      <c r="C179" s="37"/>
      <c r="D179" s="230" t="s">
        <v>138</v>
      </c>
      <c r="E179" s="37"/>
      <c r="F179" s="231" t="s">
        <v>337</v>
      </c>
      <c r="G179" s="37"/>
      <c r="H179" s="37"/>
      <c r="I179" s="232"/>
      <c r="J179" s="37"/>
      <c r="K179" s="37"/>
      <c r="L179" s="41"/>
      <c r="M179" s="233"/>
      <c r="N179" s="234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138</v>
      </c>
      <c r="AU179" s="14" t="s">
        <v>87</v>
      </c>
    </row>
    <row r="180" s="2" customFormat="1" ht="33" customHeight="1">
      <c r="A180" s="35"/>
      <c r="B180" s="36"/>
      <c r="C180" s="216" t="s">
        <v>8</v>
      </c>
      <c r="D180" s="216" t="s">
        <v>132</v>
      </c>
      <c r="E180" s="217" t="s">
        <v>338</v>
      </c>
      <c r="F180" s="218" t="s">
        <v>339</v>
      </c>
      <c r="G180" s="219" t="s">
        <v>211</v>
      </c>
      <c r="H180" s="220">
        <v>1335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42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146</v>
      </c>
      <c r="AT180" s="228" t="s">
        <v>132</v>
      </c>
      <c r="AU180" s="228" t="s">
        <v>87</v>
      </c>
      <c r="AY180" s="14" t="s">
        <v>129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85</v>
      </c>
      <c r="BK180" s="229">
        <f>ROUND(I180*H180,2)</f>
        <v>0</v>
      </c>
      <c r="BL180" s="14" t="s">
        <v>146</v>
      </c>
      <c r="BM180" s="228" t="s">
        <v>340</v>
      </c>
    </row>
    <row r="181" s="2" customFormat="1">
      <c r="A181" s="35"/>
      <c r="B181" s="36"/>
      <c r="C181" s="37"/>
      <c r="D181" s="230" t="s">
        <v>138</v>
      </c>
      <c r="E181" s="37"/>
      <c r="F181" s="231" t="s">
        <v>341</v>
      </c>
      <c r="G181" s="37"/>
      <c r="H181" s="37"/>
      <c r="I181" s="232"/>
      <c r="J181" s="37"/>
      <c r="K181" s="37"/>
      <c r="L181" s="41"/>
      <c r="M181" s="233"/>
      <c r="N181" s="234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138</v>
      </c>
      <c r="AU181" s="14" t="s">
        <v>87</v>
      </c>
    </row>
    <row r="182" s="2" customFormat="1" ht="24.15" customHeight="1">
      <c r="A182" s="35"/>
      <c r="B182" s="36"/>
      <c r="C182" s="216" t="s">
        <v>342</v>
      </c>
      <c r="D182" s="216" t="s">
        <v>132</v>
      </c>
      <c r="E182" s="217" t="s">
        <v>343</v>
      </c>
      <c r="F182" s="218" t="s">
        <v>344</v>
      </c>
      <c r="G182" s="219" t="s">
        <v>211</v>
      </c>
      <c r="H182" s="220">
        <v>330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42</v>
      </c>
      <c r="O182" s="88"/>
      <c r="P182" s="226">
        <f>O182*H182</f>
        <v>0</v>
      </c>
      <c r="Q182" s="226">
        <v>0.089219999999999994</v>
      </c>
      <c r="R182" s="226">
        <f>Q182*H182</f>
        <v>29.442599999999999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146</v>
      </c>
      <c r="AT182" s="228" t="s">
        <v>132</v>
      </c>
      <c r="AU182" s="228" t="s">
        <v>87</v>
      </c>
      <c r="AY182" s="14" t="s">
        <v>129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85</v>
      </c>
      <c r="BK182" s="229">
        <f>ROUND(I182*H182,2)</f>
        <v>0</v>
      </c>
      <c r="BL182" s="14" t="s">
        <v>146</v>
      </c>
      <c r="BM182" s="228" t="s">
        <v>345</v>
      </c>
    </row>
    <row r="183" s="2" customFormat="1">
      <c r="A183" s="35"/>
      <c r="B183" s="36"/>
      <c r="C183" s="37"/>
      <c r="D183" s="230" t="s">
        <v>138</v>
      </c>
      <c r="E183" s="37"/>
      <c r="F183" s="231" t="s">
        <v>346</v>
      </c>
      <c r="G183" s="37"/>
      <c r="H183" s="37"/>
      <c r="I183" s="232"/>
      <c r="J183" s="37"/>
      <c r="K183" s="37"/>
      <c r="L183" s="41"/>
      <c r="M183" s="233"/>
      <c r="N183" s="234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138</v>
      </c>
      <c r="AU183" s="14" t="s">
        <v>87</v>
      </c>
    </row>
    <row r="184" s="2" customFormat="1" ht="21.75" customHeight="1">
      <c r="A184" s="35"/>
      <c r="B184" s="36"/>
      <c r="C184" s="240" t="s">
        <v>347</v>
      </c>
      <c r="D184" s="240" t="s">
        <v>266</v>
      </c>
      <c r="E184" s="241" t="s">
        <v>348</v>
      </c>
      <c r="F184" s="242" t="s">
        <v>349</v>
      </c>
      <c r="G184" s="243" t="s">
        <v>211</v>
      </c>
      <c r="H184" s="244">
        <v>333.30000000000001</v>
      </c>
      <c r="I184" s="245"/>
      <c r="J184" s="246">
        <f>ROUND(I184*H184,2)</f>
        <v>0</v>
      </c>
      <c r="K184" s="247"/>
      <c r="L184" s="248"/>
      <c r="M184" s="249" t="s">
        <v>1</v>
      </c>
      <c r="N184" s="250" t="s">
        <v>42</v>
      </c>
      <c r="O184" s="88"/>
      <c r="P184" s="226">
        <f>O184*H184</f>
        <v>0</v>
      </c>
      <c r="Q184" s="226">
        <v>0.13100000000000001</v>
      </c>
      <c r="R184" s="226">
        <f>Q184*H184</f>
        <v>43.662300000000002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167</v>
      </c>
      <c r="AT184" s="228" t="s">
        <v>266</v>
      </c>
      <c r="AU184" s="228" t="s">
        <v>87</v>
      </c>
      <c r="AY184" s="14" t="s">
        <v>129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85</v>
      </c>
      <c r="BK184" s="229">
        <f>ROUND(I184*H184,2)</f>
        <v>0</v>
      </c>
      <c r="BL184" s="14" t="s">
        <v>146</v>
      </c>
      <c r="BM184" s="228" t="s">
        <v>350</v>
      </c>
    </row>
    <row r="185" s="2" customFormat="1">
      <c r="A185" s="35"/>
      <c r="B185" s="36"/>
      <c r="C185" s="37"/>
      <c r="D185" s="230" t="s">
        <v>138</v>
      </c>
      <c r="E185" s="37"/>
      <c r="F185" s="231" t="s">
        <v>349</v>
      </c>
      <c r="G185" s="37"/>
      <c r="H185" s="37"/>
      <c r="I185" s="232"/>
      <c r="J185" s="37"/>
      <c r="K185" s="37"/>
      <c r="L185" s="41"/>
      <c r="M185" s="233"/>
      <c r="N185" s="234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138</v>
      </c>
      <c r="AU185" s="14" t="s">
        <v>87</v>
      </c>
    </row>
    <row r="186" s="2" customFormat="1" ht="24.15" customHeight="1">
      <c r="A186" s="35"/>
      <c r="B186" s="36"/>
      <c r="C186" s="216" t="s">
        <v>351</v>
      </c>
      <c r="D186" s="216" t="s">
        <v>132</v>
      </c>
      <c r="E186" s="217" t="s">
        <v>352</v>
      </c>
      <c r="F186" s="218" t="s">
        <v>353</v>
      </c>
      <c r="G186" s="219" t="s">
        <v>211</v>
      </c>
      <c r="H186" s="220">
        <v>429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42</v>
      </c>
      <c r="O186" s="88"/>
      <c r="P186" s="226">
        <f>O186*H186</f>
        <v>0</v>
      </c>
      <c r="Q186" s="226">
        <v>0.11162</v>
      </c>
      <c r="R186" s="226">
        <f>Q186*H186</f>
        <v>47.884979999999999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146</v>
      </c>
      <c r="AT186" s="228" t="s">
        <v>132</v>
      </c>
      <c r="AU186" s="228" t="s">
        <v>87</v>
      </c>
      <c r="AY186" s="14" t="s">
        <v>129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85</v>
      </c>
      <c r="BK186" s="229">
        <f>ROUND(I186*H186,2)</f>
        <v>0</v>
      </c>
      <c r="BL186" s="14" t="s">
        <v>146</v>
      </c>
      <c r="BM186" s="228" t="s">
        <v>354</v>
      </c>
    </row>
    <row r="187" s="2" customFormat="1">
      <c r="A187" s="35"/>
      <c r="B187" s="36"/>
      <c r="C187" s="37"/>
      <c r="D187" s="230" t="s">
        <v>138</v>
      </c>
      <c r="E187" s="37"/>
      <c r="F187" s="231" t="s">
        <v>355</v>
      </c>
      <c r="G187" s="37"/>
      <c r="H187" s="37"/>
      <c r="I187" s="232"/>
      <c r="J187" s="37"/>
      <c r="K187" s="37"/>
      <c r="L187" s="41"/>
      <c r="M187" s="233"/>
      <c r="N187" s="234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138</v>
      </c>
      <c r="AU187" s="14" t="s">
        <v>87</v>
      </c>
    </row>
    <row r="188" s="2" customFormat="1" ht="21.75" customHeight="1">
      <c r="A188" s="35"/>
      <c r="B188" s="36"/>
      <c r="C188" s="240" t="s">
        <v>356</v>
      </c>
      <c r="D188" s="240" t="s">
        <v>266</v>
      </c>
      <c r="E188" s="241" t="s">
        <v>357</v>
      </c>
      <c r="F188" s="242" t="s">
        <v>358</v>
      </c>
      <c r="G188" s="243" t="s">
        <v>211</v>
      </c>
      <c r="H188" s="244">
        <v>135.34</v>
      </c>
      <c r="I188" s="245"/>
      <c r="J188" s="246">
        <f>ROUND(I188*H188,2)</f>
        <v>0</v>
      </c>
      <c r="K188" s="247"/>
      <c r="L188" s="248"/>
      <c r="M188" s="249" t="s">
        <v>1</v>
      </c>
      <c r="N188" s="250" t="s">
        <v>42</v>
      </c>
      <c r="O188" s="88"/>
      <c r="P188" s="226">
        <f>O188*H188</f>
        <v>0</v>
      </c>
      <c r="Q188" s="226">
        <v>0.14999999999999999</v>
      </c>
      <c r="R188" s="226">
        <f>Q188*H188</f>
        <v>20.300999999999998</v>
      </c>
      <c r="S188" s="226">
        <v>0</v>
      </c>
      <c r="T188" s="22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8" t="s">
        <v>167</v>
      </c>
      <c r="AT188" s="228" t="s">
        <v>266</v>
      </c>
      <c r="AU188" s="228" t="s">
        <v>87</v>
      </c>
      <c r="AY188" s="14" t="s">
        <v>129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4" t="s">
        <v>85</v>
      </c>
      <c r="BK188" s="229">
        <f>ROUND(I188*H188,2)</f>
        <v>0</v>
      </c>
      <c r="BL188" s="14" t="s">
        <v>146</v>
      </c>
      <c r="BM188" s="228" t="s">
        <v>359</v>
      </c>
    </row>
    <row r="189" s="2" customFormat="1">
      <c r="A189" s="35"/>
      <c r="B189" s="36"/>
      <c r="C189" s="37"/>
      <c r="D189" s="230" t="s">
        <v>138</v>
      </c>
      <c r="E189" s="37"/>
      <c r="F189" s="231" t="s">
        <v>358</v>
      </c>
      <c r="G189" s="37"/>
      <c r="H189" s="37"/>
      <c r="I189" s="232"/>
      <c r="J189" s="37"/>
      <c r="K189" s="37"/>
      <c r="L189" s="41"/>
      <c r="M189" s="233"/>
      <c r="N189" s="234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138</v>
      </c>
      <c r="AU189" s="14" t="s">
        <v>87</v>
      </c>
    </row>
    <row r="190" s="2" customFormat="1" ht="16.5" customHeight="1">
      <c r="A190" s="35"/>
      <c r="B190" s="36"/>
      <c r="C190" s="240" t="s">
        <v>360</v>
      </c>
      <c r="D190" s="240" t="s">
        <v>266</v>
      </c>
      <c r="E190" s="241" t="s">
        <v>361</v>
      </c>
      <c r="F190" s="242" t="s">
        <v>362</v>
      </c>
      <c r="G190" s="243" t="s">
        <v>211</v>
      </c>
      <c r="H190" s="244">
        <v>297.94999999999999</v>
      </c>
      <c r="I190" s="245"/>
      <c r="J190" s="246">
        <f>ROUND(I190*H190,2)</f>
        <v>0</v>
      </c>
      <c r="K190" s="247"/>
      <c r="L190" s="248"/>
      <c r="M190" s="249" t="s">
        <v>1</v>
      </c>
      <c r="N190" s="250" t="s">
        <v>42</v>
      </c>
      <c r="O190" s="88"/>
      <c r="P190" s="226">
        <f>O190*H190</f>
        <v>0</v>
      </c>
      <c r="Q190" s="226">
        <v>0.152</v>
      </c>
      <c r="R190" s="226">
        <f>Q190*H190</f>
        <v>45.288399999999996</v>
      </c>
      <c r="S190" s="226">
        <v>0</v>
      </c>
      <c r="T190" s="22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8" t="s">
        <v>167</v>
      </c>
      <c r="AT190" s="228" t="s">
        <v>266</v>
      </c>
      <c r="AU190" s="228" t="s">
        <v>87</v>
      </c>
      <c r="AY190" s="14" t="s">
        <v>129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4" t="s">
        <v>85</v>
      </c>
      <c r="BK190" s="229">
        <f>ROUND(I190*H190,2)</f>
        <v>0</v>
      </c>
      <c r="BL190" s="14" t="s">
        <v>146</v>
      </c>
      <c r="BM190" s="228" t="s">
        <v>363</v>
      </c>
    </row>
    <row r="191" s="12" customFormat="1" ht="22.8" customHeight="1">
      <c r="A191" s="12"/>
      <c r="B191" s="200"/>
      <c r="C191" s="201"/>
      <c r="D191" s="202" t="s">
        <v>76</v>
      </c>
      <c r="E191" s="214" t="s">
        <v>167</v>
      </c>
      <c r="F191" s="214" t="s">
        <v>364</v>
      </c>
      <c r="G191" s="201"/>
      <c r="H191" s="201"/>
      <c r="I191" s="204"/>
      <c r="J191" s="215">
        <f>BK191</f>
        <v>0</v>
      </c>
      <c r="K191" s="201"/>
      <c r="L191" s="206"/>
      <c r="M191" s="207"/>
      <c r="N191" s="208"/>
      <c r="O191" s="208"/>
      <c r="P191" s="209">
        <f>SUM(P192:P211)</f>
        <v>0</v>
      </c>
      <c r="Q191" s="208"/>
      <c r="R191" s="209">
        <f>SUM(R192:R211)</f>
        <v>2.6358605999999996</v>
      </c>
      <c r="S191" s="208"/>
      <c r="T191" s="210">
        <f>SUM(T192:T211)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1" t="s">
        <v>85</v>
      </c>
      <c r="AT191" s="212" t="s">
        <v>76</v>
      </c>
      <c r="AU191" s="212" t="s">
        <v>85</v>
      </c>
      <c r="AY191" s="211" t="s">
        <v>129</v>
      </c>
      <c r="BK191" s="213">
        <f>SUM(BK192:BK211)</f>
        <v>0</v>
      </c>
    </row>
    <row r="192" s="2" customFormat="1" ht="24.15" customHeight="1">
      <c r="A192" s="35"/>
      <c r="B192" s="36"/>
      <c r="C192" s="216" t="s">
        <v>365</v>
      </c>
      <c r="D192" s="216" t="s">
        <v>132</v>
      </c>
      <c r="E192" s="217" t="s">
        <v>366</v>
      </c>
      <c r="F192" s="218" t="s">
        <v>367</v>
      </c>
      <c r="G192" s="219" t="s">
        <v>294</v>
      </c>
      <c r="H192" s="220">
        <v>11.6</v>
      </c>
      <c r="I192" s="221"/>
      <c r="J192" s="222">
        <f>ROUND(I192*H192,2)</f>
        <v>0</v>
      </c>
      <c r="K192" s="223"/>
      <c r="L192" s="41"/>
      <c r="M192" s="224" t="s">
        <v>1</v>
      </c>
      <c r="N192" s="225" t="s">
        <v>42</v>
      </c>
      <c r="O192" s="88"/>
      <c r="P192" s="226">
        <f>O192*H192</f>
        <v>0</v>
      </c>
      <c r="Q192" s="226">
        <v>1.0000000000000001E-05</v>
      </c>
      <c r="R192" s="226">
        <f>Q192*H192</f>
        <v>0.000116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146</v>
      </c>
      <c r="AT192" s="228" t="s">
        <v>132</v>
      </c>
      <c r="AU192" s="228" t="s">
        <v>87</v>
      </c>
      <c r="AY192" s="14" t="s">
        <v>129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85</v>
      </c>
      <c r="BK192" s="229">
        <f>ROUND(I192*H192,2)</f>
        <v>0</v>
      </c>
      <c r="BL192" s="14" t="s">
        <v>146</v>
      </c>
      <c r="BM192" s="228" t="s">
        <v>368</v>
      </c>
    </row>
    <row r="193" s="2" customFormat="1">
      <c r="A193" s="35"/>
      <c r="B193" s="36"/>
      <c r="C193" s="37"/>
      <c r="D193" s="230" t="s">
        <v>138</v>
      </c>
      <c r="E193" s="37"/>
      <c r="F193" s="231" t="s">
        <v>369</v>
      </c>
      <c r="G193" s="37"/>
      <c r="H193" s="37"/>
      <c r="I193" s="232"/>
      <c r="J193" s="37"/>
      <c r="K193" s="37"/>
      <c r="L193" s="41"/>
      <c r="M193" s="233"/>
      <c r="N193" s="234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138</v>
      </c>
      <c r="AU193" s="14" t="s">
        <v>87</v>
      </c>
    </row>
    <row r="194" s="2" customFormat="1" ht="24.15" customHeight="1">
      <c r="A194" s="35"/>
      <c r="B194" s="36"/>
      <c r="C194" s="240" t="s">
        <v>370</v>
      </c>
      <c r="D194" s="240" t="s">
        <v>266</v>
      </c>
      <c r="E194" s="241" t="s">
        <v>371</v>
      </c>
      <c r="F194" s="242" t="s">
        <v>372</v>
      </c>
      <c r="G194" s="243" t="s">
        <v>294</v>
      </c>
      <c r="H194" s="244">
        <v>11.773999999999999</v>
      </c>
      <c r="I194" s="245"/>
      <c r="J194" s="246">
        <f>ROUND(I194*H194,2)</f>
        <v>0</v>
      </c>
      <c r="K194" s="247"/>
      <c r="L194" s="248"/>
      <c r="M194" s="249" t="s">
        <v>1</v>
      </c>
      <c r="N194" s="250" t="s">
        <v>42</v>
      </c>
      <c r="O194" s="88"/>
      <c r="P194" s="226">
        <f>O194*H194</f>
        <v>0</v>
      </c>
      <c r="Q194" s="226">
        <v>0.0028999999999999998</v>
      </c>
      <c r="R194" s="226">
        <f>Q194*H194</f>
        <v>0.034144599999999997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167</v>
      </c>
      <c r="AT194" s="228" t="s">
        <v>266</v>
      </c>
      <c r="AU194" s="228" t="s">
        <v>87</v>
      </c>
      <c r="AY194" s="14" t="s">
        <v>129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85</v>
      </c>
      <c r="BK194" s="229">
        <f>ROUND(I194*H194,2)</f>
        <v>0</v>
      </c>
      <c r="BL194" s="14" t="s">
        <v>146</v>
      </c>
      <c r="BM194" s="228" t="s">
        <v>373</v>
      </c>
    </row>
    <row r="195" s="2" customFormat="1">
      <c r="A195" s="35"/>
      <c r="B195" s="36"/>
      <c r="C195" s="37"/>
      <c r="D195" s="230" t="s">
        <v>138</v>
      </c>
      <c r="E195" s="37"/>
      <c r="F195" s="231" t="s">
        <v>372</v>
      </c>
      <c r="G195" s="37"/>
      <c r="H195" s="37"/>
      <c r="I195" s="232"/>
      <c r="J195" s="37"/>
      <c r="K195" s="37"/>
      <c r="L195" s="41"/>
      <c r="M195" s="233"/>
      <c r="N195" s="234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138</v>
      </c>
      <c r="AU195" s="14" t="s">
        <v>87</v>
      </c>
    </row>
    <row r="196" s="2" customFormat="1" ht="24.15" customHeight="1">
      <c r="A196" s="35"/>
      <c r="B196" s="36"/>
      <c r="C196" s="216" t="s">
        <v>374</v>
      </c>
      <c r="D196" s="216" t="s">
        <v>132</v>
      </c>
      <c r="E196" s="217" t="s">
        <v>375</v>
      </c>
      <c r="F196" s="218" t="s">
        <v>376</v>
      </c>
      <c r="G196" s="219" t="s">
        <v>377</v>
      </c>
      <c r="H196" s="220">
        <v>4</v>
      </c>
      <c r="I196" s="221"/>
      <c r="J196" s="222">
        <f>ROUND(I196*H196,2)</f>
        <v>0</v>
      </c>
      <c r="K196" s="223"/>
      <c r="L196" s="41"/>
      <c r="M196" s="224" t="s">
        <v>1</v>
      </c>
      <c r="N196" s="225" t="s">
        <v>42</v>
      </c>
      <c r="O196" s="88"/>
      <c r="P196" s="226">
        <f>O196*H196</f>
        <v>0</v>
      </c>
      <c r="Q196" s="226">
        <v>0.12526000000000001</v>
      </c>
      <c r="R196" s="226">
        <f>Q196*H196</f>
        <v>0.50104000000000004</v>
      </c>
      <c r="S196" s="226">
        <v>0</v>
      </c>
      <c r="T196" s="22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8" t="s">
        <v>146</v>
      </c>
      <c r="AT196" s="228" t="s">
        <v>132</v>
      </c>
      <c r="AU196" s="228" t="s">
        <v>87</v>
      </c>
      <c r="AY196" s="14" t="s">
        <v>129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4" t="s">
        <v>85</v>
      </c>
      <c r="BK196" s="229">
        <f>ROUND(I196*H196,2)</f>
        <v>0</v>
      </c>
      <c r="BL196" s="14" t="s">
        <v>146</v>
      </c>
      <c r="BM196" s="228" t="s">
        <v>378</v>
      </c>
    </row>
    <row r="197" s="2" customFormat="1">
      <c r="A197" s="35"/>
      <c r="B197" s="36"/>
      <c r="C197" s="37"/>
      <c r="D197" s="230" t="s">
        <v>138</v>
      </c>
      <c r="E197" s="37"/>
      <c r="F197" s="231" t="s">
        <v>379</v>
      </c>
      <c r="G197" s="37"/>
      <c r="H197" s="37"/>
      <c r="I197" s="232"/>
      <c r="J197" s="37"/>
      <c r="K197" s="37"/>
      <c r="L197" s="41"/>
      <c r="M197" s="233"/>
      <c r="N197" s="234"/>
      <c r="O197" s="88"/>
      <c r="P197" s="88"/>
      <c r="Q197" s="88"/>
      <c r="R197" s="88"/>
      <c r="S197" s="88"/>
      <c r="T197" s="89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4" t="s">
        <v>138</v>
      </c>
      <c r="AU197" s="14" t="s">
        <v>87</v>
      </c>
    </row>
    <row r="198" s="2" customFormat="1" ht="21.75" customHeight="1">
      <c r="A198" s="35"/>
      <c r="B198" s="36"/>
      <c r="C198" s="240" t="s">
        <v>380</v>
      </c>
      <c r="D198" s="240" t="s">
        <v>266</v>
      </c>
      <c r="E198" s="241" t="s">
        <v>381</v>
      </c>
      <c r="F198" s="242" t="s">
        <v>382</v>
      </c>
      <c r="G198" s="243" t="s">
        <v>377</v>
      </c>
      <c r="H198" s="244">
        <v>4</v>
      </c>
      <c r="I198" s="245"/>
      <c r="J198" s="246">
        <f>ROUND(I198*H198,2)</f>
        <v>0</v>
      </c>
      <c r="K198" s="247"/>
      <c r="L198" s="248"/>
      <c r="M198" s="249" t="s">
        <v>1</v>
      </c>
      <c r="N198" s="250" t="s">
        <v>42</v>
      </c>
      <c r="O198" s="88"/>
      <c r="P198" s="226">
        <f>O198*H198</f>
        <v>0</v>
      </c>
      <c r="Q198" s="226">
        <v>0.17499999999999999</v>
      </c>
      <c r="R198" s="226">
        <f>Q198*H198</f>
        <v>0.69999999999999996</v>
      </c>
      <c r="S198" s="226">
        <v>0</v>
      </c>
      <c r="T198" s="22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8" t="s">
        <v>167</v>
      </c>
      <c r="AT198" s="228" t="s">
        <v>266</v>
      </c>
      <c r="AU198" s="228" t="s">
        <v>87</v>
      </c>
      <c r="AY198" s="14" t="s">
        <v>129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4" t="s">
        <v>85</v>
      </c>
      <c r="BK198" s="229">
        <f>ROUND(I198*H198,2)</f>
        <v>0</v>
      </c>
      <c r="BL198" s="14" t="s">
        <v>146</v>
      </c>
      <c r="BM198" s="228" t="s">
        <v>383</v>
      </c>
    </row>
    <row r="199" s="2" customFormat="1">
      <c r="A199" s="35"/>
      <c r="B199" s="36"/>
      <c r="C199" s="37"/>
      <c r="D199" s="230" t="s">
        <v>138</v>
      </c>
      <c r="E199" s="37"/>
      <c r="F199" s="231" t="s">
        <v>382</v>
      </c>
      <c r="G199" s="37"/>
      <c r="H199" s="37"/>
      <c r="I199" s="232"/>
      <c r="J199" s="37"/>
      <c r="K199" s="37"/>
      <c r="L199" s="41"/>
      <c r="M199" s="233"/>
      <c r="N199" s="234"/>
      <c r="O199" s="88"/>
      <c r="P199" s="88"/>
      <c r="Q199" s="88"/>
      <c r="R199" s="88"/>
      <c r="S199" s="88"/>
      <c r="T199" s="89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4" t="s">
        <v>138</v>
      </c>
      <c r="AU199" s="14" t="s">
        <v>87</v>
      </c>
    </row>
    <row r="200" s="2" customFormat="1" ht="24.15" customHeight="1">
      <c r="A200" s="35"/>
      <c r="B200" s="36"/>
      <c r="C200" s="216" t="s">
        <v>384</v>
      </c>
      <c r="D200" s="216" t="s">
        <v>132</v>
      </c>
      <c r="E200" s="217" t="s">
        <v>385</v>
      </c>
      <c r="F200" s="218" t="s">
        <v>386</v>
      </c>
      <c r="G200" s="219" t="s">
        <v>377</v>
      </c>
      <c r="H200" s="220">
        <v>4</v>
      </c>
      <c r="I200" s="221"/>
      <c r="J200" s="222">
        <f>ROUND(I200*H200,2)</f>
        <v>0</v>
      </c>
      <c r="K200" s="223"/>
      <c r="L200" s="41"/>
      <c r="M200" s="224" t="s">
        <v>1</v>
      </c>
      <c r="N200" s="225" t="s">
        <v>42</v>
      </c>
      <c r="O200" s="88"/>
      <c r="P200" s="226">
        <f>O200*H200</f>
        <v>0</v>
      </c>
      <c r="Q200" s="226">
        <v>0.030759999999999999</v>
      </c>
      <c r="R200" s="226">
        <f>Q200*H200</f>
        <v>0.12304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146</v>
      </c>
      <c r="AT200" s="228" t="s">
        <v>132</v>
      </c>
      <c r="AU200" s="228" t="s">
        <v>87</v>
      </c>
      <c r="AY200" s="14" t="s">
        <v>129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85</v>
      </c>
      <c r="BK200" s="229">
        <f>ROUND(I200*H200,2)</f>
        <v>0</v>
      </c>
      <c r="BL200" s="14" t="s">
        <v>146</v>
      </c>
      <c r="BM200" s="228" t="s">
        <v>387</v>
      </c>
    </row>
    <row r="201" s="2" customFormat="1">
      <c r="A201" s="35"/>
      <c r="B201" s="36"/>
      <c r="C201" s="37"/>
      <c r="D201" s="230" t="s">
        <v>138</v>
      </c>
      <c r="E201" s="37"/>
      <c r="F201" s="231" t="s">
        <v>388</v>
      </c>
      <c r="G201" s="37"/>
      <c r="H201" s="37"/>
      <c r="I201" s="232"/>
      <c r="J201" s="37"/>
      <c r="K201" s="37"/>
      <c r="L201" s="41"/>
      <c r="M201" s="233"/>
      <c r="N201" s="234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138</v>
      </c>
      <c r="AU201" s="14" t="s">
        <v>87</v>
      </c>
    </row>
    <row r="202" s="2" customFormat="1" ht="24.15" customHeight="1">
      <c r="A202" s="35"/>
      <c r="B202" s="36"/>
      <c r="C202" s="240" t="s">
        <v>389</v>
      </c>
      <c r="D202" s="240" t="s">
        <v>266</v>
      </c>
      <c r="E202" s="241" t="s">
        <v>390</v>
      </c>
      <c r="F202" s="242" t="s">
        <v>391</v>
      </c>
      <c r="G202" s="243" t="s">
        <v>377</v>
      </c>
      <c r="H202" s="244">
        <v>4</v>
      </c>
      <c r="I202" s="245"/>
      <c r="J202" s="246">
        <f>ROUND(I202*H202,2)</f>
        <v>0</v>
      </c>
      <c r="K202" s="247"/>
      <c r="L202" s="248"/>
      <c r="M202" s="249" t="s">
        <v>1</v>
      </c>
      <c r="N202" s="250" t="s">
        <v>42</v>
      </c>
      <c r="O202" s="88"/>
      <c r="P202" s="226">
        <f>O202*H202</f>
        <v>0</v>
      </c>
      <c r="Q202" s="226">
        <v>0.155</v>
      </c>
      <c r="R202" s="226">
        <f>Q202*H202</f>
        <v>0.62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167</v>
      </c>
      <c r="AT202" s="228" t="s">
        <v>266</v>
      </c>
      <c r="AU202" s="228" t="s">
        <v>87</v>
      </c>
      <c r="AY202" s="14" t="s">
        <v>129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85</v>
      </c>
      <c r="BK202" s="229">
        <f>ROUND(I202*H202,2)</f>
        <v>0</v>
      </c>
      <c r="BL202" s="14" t="s">
        <v>146</v>
      </c>
      <c r="BM202" s="228" t="s">
        <v>392</v>
      </c>
    </row>
    <row r="203" s="2" customFormat="1">
      <c r="A203" s="35"/>
      <c r="B203" s="36"/>
      <c r="C203" s="37"/>
      <c r="D203" s="230" t="s">
        <v>138</v>
      </c>
      <c r="E203" s="37"/>
      <c r="F203" s="231" t="s">
        <v>391</v>
      </c>
      <c r="G203" s="37"/>
      <c r="H203" s="37"/>
      <c r="I203" s="232"/>
      <c r="J203" s="37"/>
      <c r="K203" s="37"/>
      <c r="L203" s="41"/>
      <c r="M203" s="233"/>
      <c r="N203" s="234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138</v>
      </c>
      <c r="AU203" s="14" t="s">
        <v>87</v>
      </c>
    </row>
    <row r="204" s="2" customFormat="1" ht="24.15" customHeight="1">
      <c r="A204" s="35"/>
      <c r="B204" s="36"/>
      <c r="C204" s="216" t="s">
        <v>393</v>
      </c>
      <c r="D204" s="216" t="s">
        <v>132</v>
      </c>
      <c r="E204" s="217" t="s">
        <v>394</v>
      </c>
      <c r="F204" s="218" t="s">
        <v>395</v>
      </c>
      <c r="G204" s="219" t="s">
        <v>377</v>
      </c>
      <c r="H204" s="220">
        <v>4</v>
      </c>
      <c r="I204" s="221"/>
      <c r="J204" s="222">
        <f>ROUND(I204*H204,2)</f>
        <v>0</v>
      </c>
      <c r="K204" s="223"/>
      <c r="L204" s="41"/>
      <c r="M204" s="224" t="s">
        <v>1</v>
      </c>
      <c r="N204" s="225" t="s">
        <v>42</v>
      </c>
      <c r="O204" s="88"/>
      <c r="P204" s="226">
        <f>O204*H204</f>
        <v>0</v>
      </c>
      <c r="Q204" s="226">
        <v>0.030759999999999999</v>
      </c>
      <c r="R204" s="226">
        <f>Q204*H204</f>
        <v>0.12304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146</v>
      </c>
      <c r="AT204" s="228" t="s">
        <v>132</v>
      </c>
      <c r="AU204" s="228" t="s">
        <v>87</v>
      </c>
      <c r="AY204" s="14" t="s">
        <v>129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85</v>
      </c>
      <c r="BK204" s="229">
        <f>ROUND(I204*H204,2)</f>
        <v>0</v>
      </c>
      <c r="BL204" s="14" t="s">
        <v>146</v>
      </c>
      <c r="BM204" s="228" t="s">
        <v>396</v>
      </c>
    </row>
    <row r="205" s="2" customFormat="1">
      <c r="A205" s="35"/>
      <c r="B205" s="36"/>
      <c r="C205" s="37"/>
      <c r="D205" s="230" t="s">
        <v>138</v>
      </c>
      <c r="E205" s="37"/>
      <c r="F205" s="231" t="s">
        <v>397</v>
      </c>
      <c r="G205" s="37"/>
      <c r="H205" s="37"/>
      <c r="I205" s="232"/>
      <c r="J205" s="37"/>
      <c r="K205" s="37"/>
      <c r="L205" s="41"/>
      <c r="M205" s="233"/>
      <c r="N205" s="234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138</v>
      </c>
      <c r="AU205" s="14" t="s">
        <v>87</v>
      </c>
    </row>
    <row r="206" s="2" customFormat="1" ht="24.15" customHeight="1">
      <c r="A206" s="35"/>
      <c r="B206" s="36"/>
      <c r="C206" s="240" t="s">
        <v>398</v>
      </c>
      <c r="D206" s="240" t="s">
        <v>266</v>
      </c>
      <c r="E206" s="241" t="s">
        <v>399</v>
      </c>
      <c r="F206" s="242" t="s">
        <v>400</v>
      </c>
      <c r="G206" s="243" t="s">
        <v>377</v>
      </c>
      <c r="H206" s="244">
        <v>4</v>
      </c>
      <c r="I206" s="245"/>
      <c r="J206" s="246">
        <f>ROUND(I206*H206,2)</f>
        <v>0</v>
      </c>
      <c r="K206" s="247"/>
      <c r="L206" s="248"/>
      <c r="M206" s="249" t="s">
        <v>1</v>
      </c>
      <c r="N206" s="250" t="s">
        <v>42</v>
      </c>
      <c r="O206" s="88"/>
      <c r="P206" s="226">
        <f>O206*H206</f>
        <v>0</v>
      </c>
      <c r="Q206" s="226">
        <v>0.075999999999999998</v>
      </c>
      <c r="R206" s="226">
        <f>Q206*H206</f>
        <v>0.30399999999999999</v>
      </c>
      <c r="S206" s="226">
        <v>0</v>
      </c>
      <c r="T206" s="22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8" t="s">
        <v>167</v>
      </c>
      <c r="AT206" s="228" t="s">
        <v>266</v>
      </c>
      <c r="AU206" s="228" t="s">
        <v>87</v>
      </c>
      <c r="AY206" s="14" t="s">
        <v>129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4" t="s">
        <v>85</v>
      </c>
      <c r="BK206" s="229">
        <f>ROUND(I206*H206,2)</f>
        <v>0</v>
      </c>
      <c r="BL206" s="14" t="s">
        <v>146</v>
      </c>
      <c r="BM206" s="228" t="s">
        <v>401</v>
      </c>
    </row>
    <row r="207" s="2" customFormat="1">
      <c r="A207" s="35"/>
      <c r="B207" s="36"/>
      <c r="C207" s="37"/>
      <c r="D207" s="230" t="s">
        <v>138</v>
      </c>
      <c r="E207" s="37"/>
      <c r="F207" s="231" t="s">
        <v>400</v>
      </c>
      <c r="G207" s="37"/>
      <c r="H207" s="37"/>
      <c r="I207" s="232"/>
      <c r="J207" s="37"/>
      <c r="K207" s="37"/>
      <c r="L207" s="41"/>
      <c r="M207" s="233"/>
      <c r="N207" s="234"/>
      <c r="O207" s="88"/>
      <c r="P207" s="88"/>
      <c r="Q207" s="88"/>
      <c r="R207" s="88"/>
      <c r="S207" s="88"/>
      <c r="T207" s="89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4" t="s">
        <v>138</v>
      </c>
      <c r="AU207" s="14" t="s">
        <v>87</v>
      </c>
    </row>
    <row r="208" s="2" customFormat="1" ht="21.75" customHeight="1">
      <c r="A208" s="35"/>
      <c r="B208" s="36"/>
      <c r="C208" s="216" t="s">
        <v>402</v>
      </c>
      <c r="D208" s="216" t="s">
        <v>132</v>
      </c>
      <c r="E208" s="217" t="s">
        <v>403</v>
      </c>
      <c r="F208" s="218" t="s">
        <v>404</v>
      </c>
      <c r="G208" s="219" t="s">
        <v>377</v>
      </c>
      <c r="H208" s="220">
        <v>4</v>
      </c>
      <c r="I208" s="221"/>
      <c r="J208" s="222">
        <f>ROUND(I208*H208,2)</f>
        <v>0</v>
      </c>
      <c r="K208" s="223"/>
      <c r="L208" s="41"/>
      <c r="M208" s="224" t="s">
        <v>1</v>
      </c>
      <c r="N208" s="225" t="s">
        <v>42</v>
      </c>
      <c r="O208" s="88"/>
      <c r="P208" s="226">
        <f>O208*H208</f>
        <v>0</v>
      </c>
      <c r="Q208" s="226">
        <v>0.0070200000000000002</v>
      </c>
      <c r="R208" s="226">
        <f>Q208*H208</f>
        <v>0.028080000000000001</v>
      </c>
      <c r="S208" s="226">
        <v>0</v>
      </c>
      <c r="T208" s="22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146</v>
      </c>
      <c r="AT208" s="228" t="s">
        <v>132</v>
      </c>
      <c r="AU208" s="228" t="s">
        <v>87</v>
      </c>
      <c r="AY208" s="14" t="s">
        <v>129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85</v>
      </c>
      <c r="BK208" s="229">
        <f>ROUND(I208*H208,2)</f>
        <v>0</v>
      </c>
      <c r="BL208" s="14" t="s">
        <v>146</v>
      </c>
      <c r="BM208" s="228" t="s">
        <v>405</v>
      </c>
    </row>
    <row r="209" s="2" customFormat="1">
      <c r="A209" s="35"/>
      <c r="B209" s="36"/>
      <c r="C209" s="37"/>
      <c r="D209" s="230" t="s">
        <v>138</v>
      </c>
      <c r="E209" s="37"/>
      <c r="F209" s="231" t="s">
        <v>406</v>
      </c>
      <c r="G209" s="37"/>
      <c r="H209" s="37"/>
      <c r="I209" s="232"/>
      <c r="J209" s="37"/>
      <c r="K209" s="37"/>
      <c r="L209" s="41"/>
      <c r="M209" s="233"/>
      <c r="N209" s="234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138</v>
      </c>
      <c r="AU209" s="14" t="s">
        <v>87</v>
      </c>
    </row>
    <row r="210" s="2" customFormat="1" ht="16.5" customHeight="1">
      <c r="A210" s="35"/>
      <c r="B210" s="36"/>
      <c r="C210" s="240" t="s">
        <v>407</v>
      </c>
      <c r="D210" s="240" t="s">
        <v>266</v>
      </c>
      <c r="E210" s="241" t="s">
        <v>408</v>
      </c>
      <c r="F210" s="242" t="s">
        <v>409</v>
      </c>
      <c r="G210" s="243" t="s">
        <v>377</v>
      </c>
      <c r="H210" s="244">
        <v>4</v>
      </c>
      <c r="I210" s="245"/>
      <c r="J210" s="246">
        <f>ROUND(I210*H210,2)</f>
        <v>0</v>
      </c>
      <c r="K210" s="247"/>
      <c r="L210" s="248"/>
      <c r="M210" s="249" t="s">
        <v>1</v>
      </c>
      <c r="N210" s="250" t="s">
        <v>42</v>
      </c>
      <c r="O210" s="88"/>
      <c r="P210" s="226">
        <f>O210*H210</f>
        <v>0</v>
      </c>
      <c r="Q210" s="226">
        <v>0.050599999999999999</v>
      </c>
      <c r="R210" s="226">
        <f>Q210*H210</f>
        <v>0.2024</v>
      </c>
      <c r="S210" s="226">
        <v>0</v>
      </c>
      <c r="T210" s="22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8" t="s">
        <v>167</v>
      </c>
      <c r="AT210" s="228" t="s">
        <v>266</v>
      </c>
      <c r="AU210" s="228" t="s">
        <v>87</v>
      </c>
      <c r="AY210" s="14" t="s">
        <v>129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4" t="s">
        <v>85</v>
      </c>
      <c r="BK210" s="229">
        <f>ROUND(I210*H210,2)</f>
        <v>0</v>
      </c>
      <c r="BL210" s="14" t="s">
        <v>146</v>
      </c>
      <c r="BM210" s="228" t="s">
        <v>410</v>
      </c>
    </row>
    <row r="211" s="2" customFormat="1">
      <c r="A211" s="35"/>
      <c r="B211" s="36"/>
      <c r="C211" s="37"/>
      <c r="D211" s="230" t="s">
        <v>138</v>
      </c>
      <c r="E211" s="37"/>
      <c r="F211" s="231" t="s">
        <v>409</v>
      </c>
      <c r="G211" s="37"/>
      <c r="H211" s="37"/>
      <c r="I211" s="232"/>
      <c r="J211" s="37"/>
      <c r="K211" s="37"/>
      <c r="L211" s="41"/>
      <c r="M211" s="233"/>
      <c r="N211" s="234"/>
      <c r="O211" s="88"/>
      <c r="P211" s="88"/>
      <c r="Q211" s="88"/>
      <c r="R211" s="88"/>
      <c r="S211" s="88"/>
      <c r="T211" s="89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4" t="s">
        <v>138</v>
      </c>
      <c r="AU211" s="14" t="s">
        <v>87</v>
      </c>
    </row>
    <row r="212" s="12" customFormat="1" ht="22.8" customHeight="1">
      <c r="A212" s="12"/>
      <c r="B212" s="200"/>
      <c r="C212" s="201"/>
      <c r="D212" s="202" t="s">
        <v>76</v>
      </c>
      <c r="E212" s="214" t="s">
        <v>172</v>
      </c>
      <c r="F212" s="214" t="s">
        <v>411</v>
      </c>
      <c r="G212" s="201"/>
      <c r="H212" s="201"/>
      <c r="I212" s="204"/>
      <c r="J212" s="215">
        <f>BK212</f>
        <v>0</v>
      </c>
      <c r="K212" s="201"/>
      <c r="L212" s="206"/>
      <c r="M212" s="207"/>
      <c r="N212" s="208"/>
      <c r="O212" s="208"/>
      <c r="P212" s="209">
        <f>SUM(P213:P244)</f>
        <v>0</v>
      </c>
      <c r="Q212" s="208"/>
      <c r="R212" s="209">
        <f>SUM(R213:R244)</f>
        <v>214.65521579999998</v>
      </c>
      <c r="S212" s="208"/>
      <c r="T212" s="210">
        <f>SUM(T213:T244)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1" t="s">
        <v>85</v>
      </c>
      <c r="AT212" s="212" t="s">
        <v>76</v>
      </c>
      <c r="AU212" s="212" t="s">
        <v>85</v>
      </c>
      <c r="AY212" s="211" t="s">
        <v>129</v>
      </c>
      <c r="BK212" s="213">
        <f>SUM(BK213:BK244)</f>
        <v>0</v>
      </c>
    </row>
    <row r="213" s="2" customFormat="1" ht="24.15" customHeight="1">
      <c r="A213" s="35"/>
      <c r="B213" s="36"/>
      <c r="C213" s="216" t="s">
        <v>412</v>
      </c>
      <c r="D213" s="216" t="s">
        <v>132</v>
      </c>
      <c r="E213" s="217" t="s">
        <v>413</v>
      </c>
      <c r="F213" s="218" t="s">
        <v>414</v>
      </c>
      <c r="G213" s="219" t="s">
        <v>377</v>
      </c>
      <c r="H213" s="220">
        <v>2</v>
      </c>
      <c r="I213" s="221"/>
      <c r="J213" s="222">
        <f>ROUND(I213*H213,2)</f>
        <v>0</v>
      </c>
      <c r="K213" s="223"/>
      <c r="L213" s="41"/>
      <c r="M213" s="224" t="s">
        <v>1</v>
      </c>
      <c r="N213" s="225" t="s">
        <v>42</v>
      </c>
      <c r="O213" s="88"/>
      <c r="P213" s="226">
        <f>O213*H213</f>
        <v>0</v>
      </c>
      <c r="Q213" s="226">
        <v>0.00069999999999999999</v>
      </c>
      <c r="R213" s="226">
        <f>Q213*H213</f>
        <v>0.0014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146</v>
      </c>
      <c r="AT213" s="228" t="s">
        <v>132</v>
      </c>
      <c r="AU213" s="228" t="s">
        <v>87</v>
      </c>
      <c r="AY213" s="14" t="s">
        <v>129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85</v>
      </c>
      <c r="BK213" s="229">
        <f>ROUND(I213*H213,2)</f>
        <v>0</v>
      </c>
      <c r="BL213" s="14" t="s">
        <v>146</v>
      </c>
      <c r="BM213" s="228" t="s">
        <v>415</v>
      </c>
    </row>
    <row r="214" s="2" customFormat="1">
      <c r="A214" s="35"/>
      <c r="B214" s="36"/>
      <c r="C214" s="37"/>
      <c r="D214" s="230" t="s">
        <v>138</v>
      </c>
      <c r="E214" s="37"/>
      <c r="F214" s="231" t="s">
        <v>416</v>
      </c>
      <c r="G214" s="37"/>
      <c r="H214" s="37"/>
      <c r="I214" s="232"/>
      <c r="J214" s="37"/>
      <c r="K214" s="37"/>
      <c r="L214" s="41"/>
      <c r="M214" s="233"/>
      <c r="N214" s="234"/>
      <c r="O214" s="88"/>
      <c r="P214" s="88"/>
      <c r="Q214" s="88"/>
      <c r="R214" s="88"/>
      <c r="S214" s="88"/>
      <c r="T214" s="89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4" t="s">
        <v>138</v>
      </c>
      <c r="AU214" s="14" t="s">
        <v>87</v>
      </c>
    </row>
    <row r="215" s="2" customFormat="1" ht="16.5" customHeight="1">
      <c r="A215" s="35"/>
      <c r="B215" s="36"/>
      <c r="C215" s="240" t="s">
        <v>417</v>
      </c>
      <c r="D215" s="240" t="s">
        <v>266</v>
      </c>
      <c r="E215" s="241" t="s">
        <v>418</v>
      </c>
      <c r="F215" s="242" t="s">
        <v>419</v>
      </c>
      <c r="G215" s="243" t="s">
        <v>377</v>
      </c>
      <c r="H215" s="244">
        <v>1</v>
      </c>
      <c r="I215" s="245"/>
      <c r="J215" s="246">
        <f>ROUND(I215*H215,2)</f>
        <v>0</v>
      </c>
      <c r="K215" s="247"/>
      <c r="L215" s="248"/>
      <c r="M215" s="249" t="s">
        <v>1</v>
      </c>
      <c r="N215" s="250" t="s">
        <v>42</v>
      </c>
      <c r="O215" s="88"/>
      <c r="P215" s="226">
        <f>O215*H215</f>
        <v>0</v>
      </c>
      <c r="Q215" s="226">
        <v>0.0050000000000000001</v>
      </c>
      <c r="R215" s="226">
        <f>Q215*H215</f>
        <v>0.0050000000000000001</v>
      </c>
      <c r="S215" s="226">
        <v>0</v>
      </c>
      <c r="T215" s="22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8" t="s">
        <v>167</v>
      </c>
      <c r="AT215" s="228" t="s">
        <v>266</v>
      </c>
      <c r="AU215" s="228" t="s">
        <v>87</v>
      </c>
      <c r="AY215" s="14" t="s">
        <v>129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4" t="s">
        <v>85</v>
      </c>
      <c r="BK215" s="229">
        <f>ROUND(I215*H215,2)</f>
        <v>0</v>
      </c>
      <c r="BL215" s="14" t="s">
        <v>146</v>
      </c>
      <c r="BM215" s="228" t="s">
        <v>420</v>
      </c>
    </row>
    <row r="216" s="2" customFormat="1">
      <c r="A216" s="35"/>
      <c r="B216" s="36"/>
      <c r="C216" s="37"/>
      <c r="D216" s="230" t="s">
        <v>138</v>
      </c>
      <c r="E216" s="37"/>
      <c r="F216" s="231" t="s">
        <v>419</v>
      </c>
      <c r="G216" s="37"/>
      <c r="H216" s="37"/>
      <c r="I216" s="232"/>
      <c r="J216" s="37"/>
      <c r="K216" s="37"/>
      <c r="L216" s="41"/>
      <c r="M216" s="233"/>
      <c r="N216" s="234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138</v>
      </c>
      <c r="AU216" s="14" t="s">
        <v>87</v>
      </c>
    </row>
    <row r="217" s="2" customFormat="1" ht="16.5" customHeight="1">
      <c r="A217" s="35"/>
      <c r="B217" s="36"/>
      <c r="C217" s="240" t="s">
        <v>191</v>
      </c>
      <c r="D217" s="240" t="s">
        <v>266</v>
      </c>
      <c r="E217" s="241" t="s">
        <v>421</v>
      </c>
      <c r="F217" s="242" t="s">
        <v>422</v>
      </c>
      <c r="G217" s="243" t="s">
        <v>377</v>
      </c>
      <c r="H217" s="244">
        <v>1</v>
      </c>
      <c r="I217" s="245"/>
      <c r="J217" s="246">
        <f>ROUND(I217*H217,2)</f>
        <v>0</v>
      </c>
      <c r="K217" s="247"/>
      <c r="L217" s="248"/>
      <c r="M217" s="249" t="s">
        <v>1</v>
      </c>
      <c r="N217" s="250" t="s">
        <v>42</v>
      </c>
      <c r="O217" s="88"/>
      <c r="P217" s="226">
        <f>O217*H217</f>
        <v>0</v>
      </c>
      <c r="Q217" s="226">
        <v>0.0025000000000000001</v>
      </c>
      <c r="R217" s="226">
        <f>Q217*H217</f>
        <v>0.0025000000000000001</v>
      </c>
      <c r="S217" s="226">
        <v>0</v>
      </c>
      <c r="T217" s="22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8" t="s">
        <v>167</v>
      </c>
      <c r="AT217" s="228" t="s">
        <v>266</v>
      </c>
      <c r="AU217" s="228" t="s">
        <v>87</v>
      </c>
      <c r="AY217" s="14" t="s">
        <v>129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4" t="s">
        <v>85</v>
      </c>
      <c r="BK217" s="229">
        <f>ROUND(I217*H217,2)</f>
        <v>0</v>
      </c>
      <c r="BL217" s="14" t="s">
        <v>146</v>
      </c>
      <c r="BM217" s="228" t="s">
        <v>423</v>
      </c>
    </row>
    <row r="218" s="2" customFormat="1">
      <c r="A218" s="35"/>
      <c r="B218" s="36"/>
      <c r="C218" s="37"/>
      <c r="D218" s="230" t="s">
        <v>138</v>
      </c>
      <c r="E218" s="37"/>
      <c r="F218" s="231" t="s">
        <v>422</v>
      </c>
      <c r="G218" s="37"/>
      <c r="H218" s="37"/>
      <c r="I218" s="232"/>
      <c r="J218" s="37"/>
      <c r="K218" s="37"/>
      <c r="L218" s="41"/>
      <c r="M218" s="233"/>
      <c r="N218" s="234"/>
      <c r="O218" s="88"/>
      <c r="P218" s="88"/>
      <c r="Q218" s="88"/>
      <c r="R218" s="88"/>
      <c r="S218" s="88"/>
      <c r="T218" s="89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4" t="s">
        <v>138</v>
      </c>
      <c r="AU218" s="14" t="s">
        <v>87</v>
      </c>
    </row>
    <row r="219" s="2" customFormat="1" ht="24.15" customHeight="1">
      <c r="A219" s="35"/>
      <c r="B219" s="36"/>
      <c r="C219" s="216" t="s">
        <v>167</v>
      </c>
      <c r="D219" s="216" t="s">
        <v>132</v>
      </c>
      <c r="E219" s="217" t="s">
        <v>424</v>
      </c>
      <c r="F219" s="218" t="s">
        <v>425</v>
      </c>
      <c r="G219" s="219" t="s">
        <v>377</v>
      </c>
      <c r="H219" s="220">
        <v>1</v>
      </c>
      <c r="I219" s="221"/>
      <c r="J219" s="222">
        <f>ROUND(I219*H219,2)</f>
        <v>0</v>
      </c>
      <c r="K219" s="223"/>
      <c r="L219" s="41"/>
      <c r="M219" s="224" t="s">
        <v>1</v>
      </c>
      <c r="N219" s="225" t="s">
        <v>42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146</v>
      </c>
      <c r="AT219" s="228" t="s">
        <v>132</v>
      </c>
      <c r="AU219" s="228" t="s">
        <v>87</v>
      </c>
      <c r="AY219" s="14" t="s">
        <v>129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85</v>
      </c>
      <c r="BK219" s="229">
        <f>ROUND(I219*H219,2)</f>
        <v>0</v>
      </c>
      <c r="BL219" s="14" t="s">
        <v>146</v>
      </c>
      <c r="BM219" s="228" t="s">
        <v>426</v>
      </c>
    </row>
    <row r="220" s="2" customFormat="1">
      <c r="A220" s="35"/>
      <c r="B220" s="36"/>
      <c r="C220" s="37"/>
      <c r="D220" s="230" t="s">
        <v>138</v>
      </c>
      <c r="E220" s="37"/>
      <c r="F220" s="231" t="s">
        <v>427</v>
      </c>
      <c r="G220" s="37"/>
      <c r="H220" s="37"/>
      <c r="I220" s="232"/>
      <c r="J220" s="37"/>
      <c r="K220" s="37"/>
      <c r="L220" s="41"/>
      <c r="M220" s="233"/>
      <c r="N220" s="234"/>
      <c r="O220" s="88"/>
      <c r="P220" s="88"/>
      <c r="Q220" s="88"/>
      <c r="R220" s="88"/>
      <c r="S220" s="88"/>
      <c r="T220" s="89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4" t="s">
        <v>138</v>
      </c>
      <c r="AU220" s="14" t="s">
        <v>87</v>
      </c>
    </row>
    <row r="221" s="2" customFormat="1" ht="16.5" customHeight="1">
      <c r="A221" s="35"/>
      <c r="B221" s="36"/>
      <c r="C221" s="240" t="s">
        <v>172</v>
      </c>
      <c r="D221" s="240" t="s">
        <v>266</v>
      </c>
      <c r="E221" s="241" t="s">
        <v>428</v>
      </c>
      <c r="F221" s="242" t="s">
        <v>429</v>
      </c>
      <c r="G221" s="243" t="s">
        <v>377</v>
      </c>
      <c r="H221" s="244">
        <v>1</v>
      </c>
      <c r="I221" s="245"/>
      <c r="J221" s="246">
        <f>ROUND(I221*H221,2)</f>
        <v>0</v>
      </c>
      <c r="K221" s="247"/>
      <c r="L221" s="248"/>
      <c r="M221" s="249" t="s">
        <v>1</v>
      </c>
      <c r="N221" s="250" t="s">
        <v>42</v>
      </c>
      <c r="O221" s="88"/>
      <c r="P221" s="226">
        <f>O221*H221</f>
        <v>0</v>
      </c>
      <c r="Q221" s="226">
        <v>0.0089999999999999993</v>
      </c>
      <c r="R221" s="226">
        <f>Q221*H221</f>
        <v>0.0089999999999999993</v>
      </c>
      <c r="S221" s="226">
        <v>0</v>
      </c>
      <c r="T221" s="22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8" t="s">
        <v>167</v>
      </c>
      <c r="AT221" s="228" t="s">
        <v>266</v>
      </c>
      <c r="AU221" s="228" t="s">
        <v>87</v>
      </c>
      <c r="AY221" s="14" t="s">
        <v>129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4" t="s">
        <v>85</v>
      </c>
      <c r="BK221" s="229">
        <f>ROUND(I221*H221,2)</f>
        <v>0</v>
      </c>
      <c r="BL221" s="14" t="s">
        <v>146</v>
      </c>
      <c r="BM221" s="228" t="s">
        <v>430</v>
      </c>
    </row>
    <row r="222" s="2" customFormat="1">
      <c r="A222" s="35"/>
      <c r="B222" s="36"/>
      <c r="C222" s="37"/>
      <c r="D222" s="230" t="s">
        <v>138</v>
      </c>
      <c r="E222" s="37"/>
      <c r="F222" s="231" t="s">
        <v>429</v>
      </c>
      <c r="G222" s="37"/>
      <c r="H222" s="37"/>
      <c r="I222" s="232"/>
      <c r="J222" s="37"/>
      <c r="K222" s="37"/>
      <c r="L222" s="41"/>
      <c r="M222" s="233"/>
      <c r="N222" s="234"/>
      <c r="O222" s="88"/>
      <c r="P222" s="88"/>
      <c r="Q222" s="88"/>
      <c r="R222" s="88"/>
      <c r="S222" s="88"/>
      <c r="T222" s="89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4" t="s">
        <v>138</v>
      </c>
      <c r="AU222" s="14" t="s">
        <v>87</v>
      </c>
    </row>
    <row r="223" s="2" customFormat="1" ht="24.15" customHeight="1">
      <c r="A223" s="35"/>
      <c r="B223" s="36"/>
      <c r="C223" s="216" t="s">
        <v>179</v>
      </c>
      <c r="D223" s="216" t="s">
        <v>132</v>
      </c>
      <c r="E223" s="217" t="s">
        <v>431</v>
      </c>
      <c r="F223" s="218" t="s">
        <v>432</v>
      </c>
      <c r="G223" s="219" t="s">
        <v>377</v>
      </c>
      <c r="H223" s="220">
        <v>3</v>
      </c>
      <c r="I223" s="221"/>
      <c r="J223" s="222">
        <f>ROUND(I223*H223,2)</f>
        <v>0</v>
      </c>
      <c r="K223" s="223"/>
      <c r="L223" s="41"/>
      <c r="M223" s="224" t="s">
        <v>1</v>
      </c>
      <c r="N223" s="225" t="s">
        <v>42</v>
      </c>
      <c r="O223" s="88"/>
      <c r="P223" s="226">
        <f>O223*H223</f>
        <v>0</v>
      </c>
      <c r="Q223" s="226">
        <v>0.10940999999999999</v>
      </c>
      <c r="R223" s="226">
        <f>Q223*H223</f>
        <v>0.32822999999999997</v>
      </c>
      <c r="S223" s="226">
        <v>0</v>
      </c>
      <c r="T223" s="22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8" t="s">
        <v>146</v>
      </c>
      <c r="AT223" s="228" t="s">
        <v>132</v>
      </c>
      <c r="AU223" s="228" t="s">
        <v>87</v>
      </c>
      <c r="AY223" s="14" t="s">
        <v>129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4" t="s">
        <v>85</v>
      </c>
      <c r="BK223" s="229">
        <f>ROUND(I223*H223,2)</f>
        <v>0</v>
      </c>
      <c r="BL223" s="14" t="s">
        <v>146</v>
      </c>
      <c r="BM223" s="228" t="s">
        <v>433</v>
      </c>
    </row>
    <row r="224" s="2" customFormat="1">
      <c r="A224" s="35"/>
      <c r="B224" s="36"/>
      <c r="C224" s="37"/>
      <c r="D224" s="230" t="s">
        <v>138</v>
      </c>
      <c r="E224" s="37"/>
      <c r="F224" s="231" t="s">
        <v>434</v>
      </c>
      <c r="G224" s="37"/>
      <c r="H224" s="37"/>
      <c r="I224" s="232"/>
      <c r="J224" s="37"/>
      <c r="K224" s="37"/>
      <c r="L224" s="41"/>
      <c r="M224" s="233"/>
      <c r="N224" s="234"/>
      <c r="O224" s="88"/>
      <c r="P224" s="88"/>
      <c r="Q224" s="88"/>
      <c r="R224" s="88"/>
      <c r="S224" s="88"/>
      <c r="T224" s="89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4" t="s">
        <v>138</v>
      </c>
      <c r="AU224" s="14" t="s">
        <v>87</v>
      </c>
    </row>
    <row r="225" s="2" customFormat="1" ht="21.75" customHeight="1">
      <c r="A225" s="35"/>
      <c r="B225" s="36"/>
      <c r="C225" s="240" t="s">
        <v>184</v>
      </c>
      <c r="D225" s="240" t="s">
        <v>266</v>
      </c>
      <c r="E225" s="241" t="s">
        <v>435</v>
      </c>
      <c r="F225" s="242" t="s">
        <v>436</v>
      </c>
      <c r="G225" s="243" t="s">
        <v>377</v>
      </c>
      <c r="H225" s="244">
        <v>3</v>
      </c>
      <c r="I225" s="245"/>
      <c r="J225" s="246">
        <f>ROUND(I225*H225,2)</f>
        <v>0</v>
      </c>
      <c r="K225" s="247"/>
      <c r="L225" s="248"/>
      <c r="M225" s="249" t="s">
        <v>1</v>
      </c>
      <c r="N225" s="250" t="s">
        <v>42</v>
      </c>
      <c r="O225" s="88"/>
      <c r="P225" s="226">
        <f>O225*H225</f>
        <v>0</v>
      </c>
      <c r="Q225" s="226">
        <v>0.0064999999999999997</v>
      </c>
      <c r="R225" s="226">
        <f>Q225*H225</f>
        <v>0.0195</v>
      </c>
      <c r="S225" s="226">
        <v>0</v>
      </c>
      <c r="T225" s="22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8" t="s">
        <v>167</v>
      </c>
      <c r="AT225" s="228" t="s">
        <v>266</v>
      </c>
      <c r="AU225" s="228" t="s">
        <v>87</v>
      </c>
      <c r="AY225" s="14" t="s">
        <v>129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4" t="s">
        <v>85</v>
      </c>
      <c r="BK225" s="229">
        <f>ROUND(I225*H225,2)</f>
        <v>0</v>
      </c>
      <c r="BL225" s="14" t="s">
        <v>146</v>
      </c>
      <c r="BM225" s="228" t="s">
        <v>437</v>
      </c>
    </row>
    <row r="226" s="2" customFormat="1">
      <c r="A226" s="35"/>
      <c r="B226" s="36"/>
      <c r="C226" s="37"/>
      <c r="D226" s="230" t="s">
        <v>138</v>
      </c>
      <c r="E226" s="37"/>
      <c r="F226" s="231" t="s">
        <v>436</v>
      </c>
      <c r="G226" s="37"/>
      <c r="H226" s="37"/>
      <c r="I226" s="232"/>
      <c r="J226" s="37"/>
      <c r="K226" s="37"/>
      <c r="L226" s="41"/>
      <c r="M226" s="233"/>
      <c r="N226" s="234"/>
      <c r="O226" s="88"/>
      <c r="P226" s="88"/>
      <c r="Q226" s="88"/>
      <c r="R226" s="88"/>
      <c r="S226" s="88"/>
      <c r="T226" s="89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4" t="s">
        <v>138</v>
      </c>
      <c r="AU226" s="14" t="s">
        <v>87</v>
      </c>
    </row>
    <row r="227" s="2" customFormat="1" ht="33" customHeight="1">
      <c r="A227" s="35"/>
      <c r="B227" s="36"/>
      <c r="C227" s="216" t="s">
        <v>87</v>
      </c>
      <c r="D227" s="216" t="s">
        <v>132</v>
      </c>
      <c r="E227" s="217" t="s">
        <v>438</v>
      </c>
      <c r="F227" s="218" t="s">
        <v>439</v>
      </c>
      <c r="G227" s="219" t="s">
        <v>294</v>
      </c>
      <c r="H227" s="220">
        <v>701</v>
      </c>
      <c r="I227" s="221"/>
      <c r="J227" s="222">
        <f>ROUND(I227*H227,2)</f>
        <v>0</v>
      </c>
      <c r="K227" s="223"/>
      <c r="L227" s="41"/>
      <c r="M227" s="224" t="s">
        <v>1</v>
      </c>
      <c r="N227" s="225" t="s">
        <v>42</v>
      </c>
      <c r="O227" s="88"/>
      <c r="P227" s="226">
        <f>O227*H227</f>
        <v>0</v>
      </c>
      <c r="Q227" s="226">
        <v>0.15540000000000001</v>
      </c>
      <c r="R227" s="226">
        <f>Q227*H227</f>
        <v>108.9354</v>
      </c>
      <c r="S227" s="226">
        <v>0</v>
      </c>
      <c r="T227" s="22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8" t="s">
        <v>146</v>
      </c>
      <c r="AT227" s="228" t="s">
        <v>132</v>
      </c>
      <c r="AU227" s="228" t="s">
        <v>87</v>
      </c>
      <c r="AY227" s="14" t="s">
        <v>129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4" t="s">
        <v>85</v>
      </c>
      <c r="BK227" s="229">
        <f>ROUND(I227*H227,2)</f>
        <v>0</v>
      </c>
      <c r="BL227" s="14" t="s">
        <v>146</v>
      </c>
      <c r="BM227" s="228" t="s">
        <v>440</v>
      </c>
    </row>
    <row r="228" s="2" customFormat="1">
      <c r="A228" s="35"/>
      <c r="B228" s="36"/>
      <c r="C228" s="37"/>
      <c r="D228" s="230" t="s">
        <v>138</v>
      </c>
      <c r="E228" s="37"/>
      <c r="F228" s="231" t="s">
        <v>441</v>
      </c>
      <c r="G228" s="37"/>
      <c r="H228" s="37"/>
      <c r="I228" s="232"/>
      <c r="J228" s="37"/>
      <c r="K228" s="37"/>
      <c r="L228" s="41"/>
      <c r="M228" s="233"/>
      <c r="N228" s="234"/>
      <c r="O228" s="88"/>
      <c r="P228" s="88"/>
      <c r="Q228" s="88"/>
      <c r="R228" s="88"/>
      <c r="S228" s="88"/>
      <c r="T228" s="89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4" t="s">
        <v>138</v>
      </c>
      <c r="AU228" s="14" t="s">
        <v>87</v>
      </c>
    </row>
    <row r="229" s="2" customFormat="1" ht="24.15" customHeight="1">
      <c r="A229" s="35"/>
      <c r="B229" s="36"/>
      <c r="C229" s="240" t="s">
        <v>141</v>
      </c>
      <c r="D229" s="240" t="s">
        <v>266</v>
      </c>
      <c r="E229" s="241" t="s">
        <v>442</v>
      </c>
      <c r="F229" s="242" t="s">
        <v>443</v>
      </c>
      <c r="G229" s="243" t="s">
        <v>294</v>
      </c>
      <c r="H229" s="244">
        <v>32.640000000000001</v>
      </c>
      <c r="I229" s="245"/>
      <c r="J229" s="246">
        <f>ROUND(I229*H229,2)</f>
        <v>0</v>
      </c>
      <c r="K229" s="247"/>
      <c r="L229" s="248"/>
      <c r="M229" s="249" t="s">
        <v>1</v>
      </c>
      <c r="N229" s="250" t="s">
        <v>42</v>
      </c>
      <c r="O229" s="88"/>
      <c r="P229" s="226">
        <f>O229*H229</f>
        <v>0</v>
      </c>
      <c r="Q229" s="226">
        <v>0.065670000000000006</v>
      </c>
      <c r="R229" s="226">
        <f>Q229*H229</f>
        <v>2.1434688000000004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167</v>
      </c>
      <c r="AT229" s="228" t="s">
        <v>266</v>
      </c>
      <c r="AU229" s="228" t="s">
        <v>87</v>
      </c>
      <c r="AY229" s="14" t="s">
        <v>129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85</v>
      </c>
      <c r="BK229" s="229">
        <f>ROUND(I229*H229,2)</f>
        <v>0</v>
      </c>
      <c r="BL229" s="14" t="s">
        <v>146</v>
      </c>
      <c r="BM229" s="228" t="s">
        <v>444</v>
      </c>
    </row>
    <row r="230" s="2" customFormat="1">
      <c r="A230" s="35"/>
      <c r="B230" s="36"/>
      <c r="C230" s="37"/>
      <c r="D230" s="230" t="s">
        <v>138</v>
      </c>
      <c r="E230" s="37"/>
      <c r="F230" s="231" t="s">
        <v>443</v>
      </c>
      <c r="G230" s="37"/>
      <c r="H230" s="37"/>
      <c r="I230" s="232"/>
      <c r="J230" s="37"/>
      <c r="K230" s="37"/>
      <c r="L230" s="41"/>
      <c r="M230" s="233"/>
      <c r="N230" s="234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138</v>
      </c>
      <c r="AU230" s="14" t="s">
        <v>87</v>
      </c>
    </row>
    <row r="231" s="2" customFormat="1" ht="24.15" customHeight="1">
      <c r="A231" s="35"/>
      <c r="B231" s="36"/>
      <c r="C231" s="240" t="s">
        <v>146</v>
      </c>
      <c r="D231" s="240" t="s">
        <v>266</v>
      </c>
      <c r="E231" s="241" t="s">
        <v>445</v>
      </c>
      <c r="F231" s="242" t="s">
        <v>446</v>
      </c>
      <c r="G231" s="243" t="s">
        <v>294</v>
      </c>
      <c r="H231" s="244">
        <v>435.54000000000002</v>
      </c>
      <c r="I231" s="245"/>
      <c r="J231" s="246">
        <f>ROUND(I231*H231,2)</f>
        <v>0</v>
      </c>
      <c r="K231" s="247"/>
      <c r="L231" s="248"/>
      <c r="M231" s="249" t="s">
        <v>1</v>
      </c>
      <c r="N231" s="250" t="s">
        <v>42</v>
      </c>
      <c r="O231" s="88"/>
      <c r="P231" s="226">
        <f>O231*H231</f>
        <v>0</v>
      </c>
      <c r="Q231" s="226">
        <v>0.048300000000000003</v>
      </c>
      <c r="R231" s="226">
        <f>Q231*H231</f>
        <v>21.036582000000003</v>
      </c>
      <c r="S231" s="226">
        <v>0</v>
      </c>
      <c r="T231" s="22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8" t="s">
        <v>167</v>
      </c>
      <c r="AT231" s="228" t="s">
        <v>266</v>
      </c>
      <c r="AU231" s="228" t="s">
        <v>87</v>
      </c>
      <c r="AY231" s="14" t="s">
        <v>129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4" t="s">
        <v>85</v>
      </c>
      <c r="BK231" s="229">
        <f>ROUND(I231*H231,2)</f>
        <v>0</v>
      </c>
      <c r="BL231" s="14" t="s">
        <v>146</v>
      </c>
      <c r="BM231" s="228" t="s">
        <v>447</v>
      </c>
    </row>
    <row r="232" s="2" customFormat="1">
      <c r="A232" s="35"/>
      <c r="B232" s="36"/>
      <c r="C232" s="37"/>
      <c r="D232" s="230" t="s">
        <v>138</v>
      </c>
      <c r="E232" s="37"/>
      <c r="F232" s="231" t="s">
        <v>446</v>
      </c>
      <c r="G232" s="37"/>
      <c r="H232" s="37"/>
      <c r="I232" s="232"/>
      <c r="J232" s="37"/>
      <c r="K232" s="37"/>
      <c r="L232" s="41"/>
      <c r="M232" s="233"/>
      <c r="N232" s="234"/>
      <c r="O232" s="88"/>
      <c r="P232" s="88"/>
      <c r="Q232" s="88"/>
      <c r="R232" s="88"/>
      <c r="S232" s="88"/>
      <c r="T232" s="89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4" t="s">
        <v>138</v>
      </c>
      <c r="AU232" s="14" t="s">
        <v>87</v>
      </c>
    </row>
    <row r="233" s="2" customFormat="1" ht="16.5" customHeight="1">
      <c r="A233" s="35"/>
      <c r="B233" s="36"/>
      <c r="C233" s="240" t="s">
        <v>128</v>
      </c>
      <c r="D233" s="240" t="s">
        <v>266</v>
      </c>
      <c r="E233" s="241" t="s">
        <v>448</v>
      </c>
      <c r="F233" s="242" t="s">
        <v>449</v>
      </c>
      <c r="G233" s="243" t="s">
        <v>294</v>
      </c>
      <c r="H233" s="244">
        <v>246.84</v>
      </c>
      <c r="I233" s="245"/>
      <c r="J233" s="246">
        <f>ROUND(I233*H233,2)</f>
        <v>0</v>
      </c>
      <c r="K233" s="247"/>
      <c r="L233" s="248"/>
      <c r="M233" s="249" t="s">
        <v>1</v>
      </c>
      <c r="N233" s="250" t="s">
        <v>42</v>
      </c>
      <c r="O233" s="88"/>
      <c r="P233" s="226">
        <f>O233*H233</f>
        <v>0</v>
      </c>
      <c r="Q233" s="226">
        <v>0.040000000000000001</v>
      </c>
      <c r="R233" s="226">
        <f>Q233*H233</f>
        <v>9.8735999999999997</v>
      </c>
      <c r="S233" s="226">
        <v>0</v>
      </c>
      <c r="T233" s="22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8" t="s">
        <v>167</v>
      </c>
      <c r="AT233" s="228" t="s">
        <v>266</v>
      </c>
      <c r="AU233" s="228" t="s">
        <v>87</v>
      </c>
      <c r="AY233" s="14" t="s">
        <v>129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4" t="s">
        <v>85</v>
      </c>
      <c r="BK233" s="229">
        <f>ROUND(I233*H233,2)</f>
        <v>0</v>
      </c>
      <c r="BL233" s="14" t="s">
        <v>146</v>
      </c>
      <c r="BM233" s="228" t="s">
        <v>450</v>
      </c>
    </row>
    <row r="234" s="2" customFormat="1">
      <c r="A234" s="35"/>
      <c r="B234" s="36"/>
      <c r="C234" s="37"/>
      <c r="D234" s="230" t="s">
        <v>138</v>
      </c>
      <c r="E234" s="37"/>
      <c r="F234" s="231" t="s">
        <v>449</v>
      </c>
      <c r="G234" s="37"/>
      <c r="H234" s="37"/>
      <c r="I234" s="232"/>
      <c r="J234" s="37"/>
      <c r="K234" s="37"/>
      <c r="L234" s="41"/>
      <c r="M234" s="233"/>
      <c r="N234" s="234"/>
      <c r="O234" s="88"/>
      <c r="P234" s="88"/>
      <c r="Q234" s="88"/>
      <c r="R234" s="88"/>
      <c r="S234" s="88"/>
      <c r="T234" s="89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4" t="s">
        <v>138</v>
      </c>
      <c r="AU234" s="14" t="s">
        <v>87</v>
      </c>
    </row>
    <row r="235" s="2" customFormat="1" ht="33" customHeight="1">
      <c r="A235" s="35"/>
      <c r="B235" s="36"/>
      <c r="C235" s="216" t="s">
        <v>155</v>
      </c>
      <c r="D235" s="216" t="s">
        <v>132</v>
      </c>
      <c r="E235" s="217" t="s">
        <v>451</v>
      </c>
      <c r="F235" s="218" t="s">
        <v>452</v>
      </c>
      <c r="G235" s="219" t="s">
        <v>294</v>
      </c>
      <c r="H235" s="220">
        <v>405</v>
      </c>
      <c r="I235" s="221"/>
      <c r="J235" s="222">
        <f>ROUND(I235*H235,2)</f>
        <v>0</v>
      </c>
      <c r="K235" s="223"/>
      <c r="L235" s="41"/>
      <c r="M235" s="224" t="s">
        <v>1</v>
      </c>
      <c r="N235" s="225" t="s">
        <v>42</v>
      </c>
      <c r="O235" s="88"/>
      <c r="P235" s="226">
        <f>O235*H235</f>
        <v>0</v>
      </c>
      <c r="Q235" s="226">
        <v>0.1295</v>
      </c>
      <c r="R235" s="226">
        <f>Q235*H235</f>
        <v>52.447500000000005</v>
      </c>
      <c r="S235" s="226">
        <v>0</v>
      </c>
      <c r="T235" s="22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8" t="s">
        <v>146</v>
      </c>
      <c r="AT235" s="228" t="s">
        <v>132</v>
      </c>
      <c r="AU235" s="228" t="s">
        <v>87</v>
      </c>
      <c r="AY235" s="14" t="s">
        <v>129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4" t="s">
        <v>85</v>
      </c>
      <c r="BK235" s="229">
        <f>ROUND(I235*H235,2)</f>
        <v>0</v>
      </c>
      <c r="BL235" s="14" t="s">
        <v>146</v>
      </c>
      <c r="BM235" s="228" t="s">
        <v>453</v>
      </c>
    </row>
    <row r="236" s="2" customFormat="1">
      <c r="A236" s="35"/>
      <c r="B236" s="36"/>
      <c r="C236" s="37"/>
      <c r="D236" s="230" t="s">
        <v>138</v>
      </c>
      <c r="E236" s="37"/>
      <c r="F236" s="231" t="s">
        <v>454</v>
      </c>
      <c r="G236" s="37"/>
      <c r="H236" s="37"/>
      <c r="I236" s="232"/>
      <c r="J236" s="37"/>
      <c r="K236" s="37"/>
      <c r="L236" s="41"/>
      <c r="M236" s="233"/>
      <c r="N236" s="234"/>
      <c r="O236" s="88"/>
      <c r="P236" s="88"/>
      <c r="Q236" s="88"/>
      <c r="R236" s="88"/>
      <c r="S236" s="88"/>
      <c r="T236" s="89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4" t="s">
        <v>138</v>
      </c>
      <c r="AU236" s="14" t="s">
        <v>87</v>
      </c>
    </row>
    <row r="237" s="2" customFormat="1" ht="16.5" customHeight="1">
      <c r="A237" s="35"/>
      <c r="B237" s="36"/>
      <c r="C237" s="240" t="s">
        <v>162</v>
      </c>
      <c r="D237" s="240" t="s">
        <v>266</v>
      </c>
      <c r="E237" s="241" t="s">
        <v>455</v>
      </c>
      <c r="F237" s="242" t="s">
        <v>456</v>
      </c>
      <c r="G237" s="243" t="s">
        <v>294</v>
      </c>
      <c r="H237" s="244">
        <v>413.10000000000002</v>
      </c>
      <c r="I237" s="245"/>
      <c r="J237" s="246">
        <f>ROUND(I237*H237,2)</f>
        <v>0</v>
      </c>
      <c r="K237" s="247"/>
      <c r="L237" s="248"/>
      <c r="M237" s="249" t="s">
        <v>1</v>
      </c>
      <c r="N237" s="250" t="s">
        <v>42</v>
      </c>
      <c r="O237" s="88"/>
      <c r="P237" s="226">
        <f>O237*H237</f>
        <v>0</v>
      </c>
      <c r="Q237" s="226">
        <v>0.044999999999999998</v>
      </c>
      <c r="R237" s="226">
        <f>Q237*H237</f>
        <v>18.589500000000001</v>
      </c>
      <c r="S237" s="226">
        <v>0</v>
      </c>
      <c r="T237" s="22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8" t="s">
        <v>167</v>
      </c>
      <c r="AT237" s="228" t="s">
        <v>266</v>
      </c>
      <c r="AU237" s="228" t="s">
        <v>87</v>
      </c>
      <c r="AY237" s="14" t="s">
        <v>129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4" t="s">
        <v>85</v>
      </c>
      <c r="BK237" s="229">
        <f>ROUND(I237*H237,2)</f>
        <v>0</v>
      </c>
      <c r="BL237" s="14" t="s">
        <v>146</v>
      </c>
      <c r="BM237" s="228" t="s">
        <v>457</v>
      </c>
    </row>
    <row r="238" s="2" customFormat="1">
      <c r="A238" s="35"/>
      <c r="B238" s="36"/>
      <c r="C238" s="37"/>
      <c r="D238" s="230" t="s">
        <v>138</v>
      </c>
      <c r="E238" s="37"/>
      <c r="F238" s="231" t="s">
        <v>456</v>
      </c>
      <c r="G238" s="37"/>
      <c r="H238" s="37"/>
      <c r="I238" s="232"/>
      <c r="J238" s="37"/>
      <c r="K238" s="37"/>
      <c r="L238" s="41"/>
      <c r="M238" s="233"/>
      <c r="N238" s="234"/>
      <c r="O238" s="88"/>
      <c r="P238" s="88"/>
      <c r="Q238" s="88"/>
      <c r="R238" s="88"/>
      <c r="S238" s="88"/>
      <c r="T238" s="89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4" t="s">
        <v>138</v>
      </c>
      <c r="AU238" s="14" t="s">
        <v>87</v>
      </c>
    </row>
    <row r="239" s="2" customFormat="1" ht="24.15" customHeight="1">
      <c r="A239" s="35"/>
      <c r="B239" s="36"/>
      <c r="C239" s="216" t="s">
        <v>458</v>
      </c>
      <c r="D239" s="216" t="s">
        <v>132</v>
      </c>
      <c r="E239" s="217" t="s">
        <v>459</v>
      </c>
      <c r="F239" s="218" t="s">
        <v>460</v>
      </c>
      <c r="G239" s="219" t="s">
        <v>294</v>
      </c>
      <c r="H239" s="220">
        <v>10</v>
      </c>
      <c r="I239" s="221"/>
      <c r="J239" s="222">
        <f>ROUND(I239*H239,2)</f>
        <v>0</v>
      </c>
      <c r="K239" s="223"/>
      <c r="L239" s="41"/>
      <c r="M239" s="224" t="s">
        <v>1</v>
      </c>
      <c r="N239" s="225" t="s">
        <v>42</v>
      </c>
      <c r="O239" s="88"/>
      <c r="P239" s="226">
        <f>O239*H239</f>
        <v>0</v>
      </c>
      <c r="Q239" s="226">
        <v>5.0000000000000002E-05</v>
      </c>
      <c r="R239" s="226">
        <f>Q239*H239</f>
        <v>0.00050000000000000001</v>
      </c>
      <c r="S239" s="226">
        <v>0</v>
      </c>
      <c r="T239" s="22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8" t="s">
        <v>146</v>
      </c>
      <c r="AT239" s="228" t="s">
        <v>132</v>
      </c>
      <c r="AU239" s="228" t="s">
        <v>87</v>
      </c>
      <c r="AY239" s="14" t="s">
        <v>129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4" t="s">
        <v>85</v>
      </c>
      <c r="BK239" s="229">
        <f>ROUND(I239*H239,2)</f>
        <v>0</v>
      </c>
      <c r="BL239" s="14" t="s">
        <v>146</v>
      </c>
      <c r="BM239" s="228" t="s">
        <v>461</v>
      </c>
    </row>
    <row r="240" s="2" customFormat="1">
      <c r="A240" s="35"/>
      <c r="B240" s="36"/>
      <c r="C240" s="37"/>
      <c r="D240" s="230" t="s">
        <v>138</v>
      </c>
      <c r="E240" s="37"/>
      <c r="F240" s="231" t="s">
        <v>462</v>
      </c>
      <c r="G240" s="37"/>
      <c r="H240" s="37"/>
      <c r="I240" s="232"/>
      <c r="J240" s="37"/>
      <c r="K240" s="37"/>
      <c r="L240" s="41"/>
      <c r="M240" s="233"/>
      <c r="N240" s="234"/>
      <c r="O240" s="88"/>
      <c r="P240" s="88"/>
      <c r="Q240" s="88"/>
      <c r="R240" s="88"/>
      <c r="S240" s="88"/>
      <c r="T240" s="89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4" t="s">
        <v>138</v>
      </c>
      <c r="AU240" s="14" t="s">
        <v>87</v>
      </c>
    </row>
    <row r="241" s="2" customFormat="1" ht="24.15" customHeight="1">
      <c r="A241" s="35"/>
      <c r="B241" s="36"/>
      <c r="C241" s="216" t="s">
        <v>463</v>
      </c>
      <c r="D241" s="216" t="s">
        <v>132</v>
      </c>
      <c r="E241" s="217" t="s">
        <v>464</v>
      </c>
      <c r="F241" s="218" t="s">
        <v>465</v>
      </c>
      <c r="G241" s="219" t="s">
        <v>211</v>
      </c>
      <c r="H241" s="220">
        <v>667.5</v>
      </c>
      <c r="I241" s="221"/>
      <c r="J241" s="222">
        <f>ROUND(I241*H241,2)</f>
        <v>0</v>
      </c>
      <c r="K241" s="223"/>
      <c r="L241" s="41"/>
      <c r="M241" s="224" t="s">
        <v>1</v>
      </c>
      <c r="N241" s="225" t="s">
        <v>42</v>
      </c>
      <c r="O241" s="88"/>
      <c r="P241" s="226">
        <f>O241*H241</f>
        <v>0</v>
      </c>
      <c r="Q241" s="226">
        <v>0.00036000000000000002</v>
      </c>
      <c r="R241" s="226">
        <f>Q241*H241</f>
        <v>0.24030000000000001</v>
      </c>
      <c r="S241" s="226">
        <v>0</v>
      </c>
      <c r="T241" s="22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8" t="s">
        <v>146</v>
      </c>
      <c r="AT241" s="228" t="s">
        <v>132</v>
      </c>
      <c r="AU241" s="228" t="s">
        <v>87</v>
      </c>
      <c r="AY241" s="14" t="s">
        <v>129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4" t="s">
        <v>85</v>
      </c>
      <c r="BK241" s="229">
        <f>ROUND(I241*H241,2)</f>
        <v>0</v>
      </c>
      <c r="BL241" s="14" t="s">
        <v>146</v>
      </c>
      <c r="BM241" s="228" t="s">
        <v>466</v>
      </c>
    </row>
    <row r="242" s="2" customFormat="1">
      <c r="A242" s="35"/>
      <c r="B242" s="36"/>
      <c r="C242" s="37"/>
      <c r="D242" s="230" t="s">
        <v>138</v>
      </c>
      <c r="E242" s="37"/>
      <c r="F242" s="231" t="s">
        <v>467</v>
      </c>
      <c r="G242" s="37"/>
      <c r="H242" s="37"/>
      <c r="I242" s="232"/>
      <c r="J242" s="37"/>
      <c r="K242" s="37"/>
      <c r="L242" s="41"/>
      <c r="M242" s="233"/>
      <c r="N242" s="234"/>
      <c r="O242" s="88"/>
      <c r="P242" s="88"/>
      <c r="Q242" s="88"/>
      <c r="R242" s="88"/>
      <c r="S242" s="88"/>
      <c r="T242" s="89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4" t="s">
        <v>138</v>
      </c>
      <c r="AU242" s="14" t="s">
        <v>87</v>
      </c>
    </row>
    <row r="243" s="2" customFormat="1" ht="24.15" customHeight="1">
      <c r="A243" s="35"/>
      <c r="B243" s="36"/>
      <c r="C243" s="216" t="s">
        <v>468</v>
      </c>
      <c r="D243" s="216" t="s">
        <v>132</v>
      </c>
      <c r="E243" s="217" t="s">
        <v>469</v>
      </c>
      <c r="F243" s="218" t="s">
        <v>470</v>
      </c>
      <c r="G243" s="219" t="s">
        <v>294</v>
      </c>
      <c r="H243" s="220">
        <v>3.5</v>
      </c>
      <c r="I243" s="221"/>
      <c r="J243" s="222">
        <f>ROUND(I243*H243,2)</f>
        <v>0</v>
      </c>
      <c r="K243" s="223"/>
      <c r="L243" s="41"/>
      <c r="M243" s="224" t="s">
        <v>1</v>
      </c>
      <c r="N243" s="225" t="s">
        <v>42</v>
      </c>
      <c r="O243" s="88"/>
      <c r="P243" s="226">
        <f>O243*H243</f>
        <v>0</v>
      </c>
      <c r="Q243" s="226">
        <v>0.29221000000000003</v>
      </c>
      <c r="R243" s="226">
        <f>Q243*H243</f>
        <v>1.0227350000000002</v>
      </c>
      <c r="S243" s="226">
        <v>0</v>
      </c>
      <c r="T243" s="22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8" t="s">
        <v>146</v>
      </c>
      <c r="AT243" s="228" t="s">
        <v>132</v>
      </c>
      <c r="AU243" s="228" t="s">
        <v>87</v>
      </c>
      <c r="AY243" s="14" t="s">
        <v>129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4" t="s">
        <v>85</v>
      </c>
      <c r="BK243" s="229">
        <f>ROUND(I243*H243,2)</f>
        <v>0</v>
      </c>
      <c r="BL243" s="14" t="s">
        <v>146</v>
      </c>
      <c r="BM243" s="228" t="s">
        <v>471</v>
      </c>
    </row>
    <row r="244" s="2" customFormat="1">
      <c r="A244" s="35"/>
      <c r="B244" s="36"/>
      <c r="C244" s="37"/>
      <c r="D244" s="230" t="s">
        <v>138</v>
      </c>
      <c r="E244" s="37"/>
      <c r="F244" s="231" t="s">
        <v>472</v>
      </c>
      <c r="G244" s="37"/>
      <c r="H244" s="37"/>
      <c r="I244" s="232"/>
      <c r="J244" s="37"/>
      <c r="K244" s="37"/>
      <c r="L244" s="41"/>
      <c r="M244" s="233"/>
      <c r="N244" s="234"/>
      <c r="O244" s="88"/>
      <c r="P244" s="88"/>
      <c r="Q244" s="88"/>
      <c r="R244" s="88"/>
      <c r="S244" s="88"/>
      <c r="T244" s="89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4" t="s">
        <v>138</v>
      </c>
      <c r="AU244" s="14" t="s">
        <v>87</v>
      </c>
    </row>
    <row r="245" s="12" customFormat="1" ht="22.8" customHeight="1">
      <c r="A245" s="12"/>
      <c r="B245" s="200"/>
      <c r="C245" s="201"/>
      <c r="D245" s="202" t="s">
        <v>76</v>
      </c>
      <c r="E245" s="214" t="s">
        <v>473</v>
      </c>
      <c r="F245" s="214" t="s">
        <v>474</v>
      </c>
      <c r="G245" s="201"/>
      <c r="H245" s="201"/>
      <c r="I245" s="204"/>
      <c r="J245" s="215">
        <f>BK245</f>
        <v>0</v>
      </c>
      <c r="K245" s="201"/>
      <c r="L245" s="206"/>
      <c r="M245" s="207"/>
      <c r="N245" s="208"/>
      <c r="O245" s="208"/>
      <c r="P245" s="209">
        <f>SUM(P246:P247)</f>
        <v>0</v>
      </c>
      <c r="Q245" s="208"/>
      <c r="R245" s="209">
        <f>SUM(R246:R247)</f>
        <v>0</v>
      </c>
      <c r="S245" s="208"/>
      <c r="T245" s="210">
        <f>SUM(T246:T247)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1" t="s">
        <v>85</v>
      </c>
      <c r="AT245" s="212" t="s">
        <v>76</v>
      </c>
      <c r="AU245" s="212" t="s">
        <v>85</v>
      </c>
      <c r="AY245" s="211" t="s">
        <v>129</v>
      </c>
      <c r="BK245" s="213">
        <f>SUM(BK246:BK247)</f>
        <v>0</v>
      </c>
    </row>
    <row r="246" s="2" customFormat="1" ht="33" customHeight="1">
      <c r="A246" s="35"/>
      <c r="B246" s="36"/>
      <c r="C246" s="216" t="s">
        <v>475</v>
      </c>
      <c r="D246" s="216" t="s">
        <v>132</v>
      </c>
      <c r="E246" s="217" t="s">
        <v>476</v>
      </c>
      <c r="F246" s="218" t="s">
        <v>477</v>
      </c>
      <c r="G246" s="219" t="s">
        <v>269</v>
      </c>
      <c r="H246" s="220">
        <v>493.07600000000002</v>
      </c>
      <c r="I246" s="221"/>
      <c r="J246" s="222">
        <f>ROUND(I246*H246,2)</f>
        <v>0</v>
      </c>
      <c r="K246" s="223"/>
      <c r="L246" s="41"/>
      <c r="M246" s="224" t="s">
        <v>1</v>
      </c>
      <c r="N246" s="225" t="s">
        <v>42</v>
      </c>
      <c r="O246" s="88"/>
      <c r="P246" s="226">
        <f>O246*H246</f>
        <v>0</v>
      </c>
      <c r="Q246" s="226">
        <v>0</v>
      </c>
      <c r="R246" s="226">
        <f>Q246*H246</f>
        <v>0</v>
      </c>
      <c r="S246" s="226">
        <v>0</v>
      </c>
      <c r="T246" s="227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8" t="s">
        <v>146</v>
      </c>
      <c r="AT246" s="228" t="s">
        <v>132</v>
      </c>
      <c r="AU246" s="228" t="s">
        <v>87</v>
      </c>
      <c r="AY246" s="14" t="s">
        <v>129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4" t="s">
        <v>85</v>
      </c>
      <c r="BK246" s="229">
        <f>ROUND(I246*H246,2)</f>
        <v>0</v>
      </c>
      <c r="BL246" s="14" t="s">
        <v>146</v>
      </c>
      <c r="BM246" s="228" t="s">
        <v>478</v>
      </c>
    </row>
    <row r="247" s="2" customFormat="1">
      <c r="A247" s="35"/>
      <c r="B247" s="36"/>
      <c r="C247" s="37"/>
      <c r="D247" s="230" t="s">
        <v>138</v>
      </c>
      <c r="E247" s="37"/>
      <c r="F247" s="231" t="s">
        <v>479</v>
      </c>
      <c r="G247" s="37"/>
      <c r="H247" s="37"/>
      <c r="I247" s="232"/>
      <c r="J247" s="37"/>
      <c r="K247" s="37"/>
      <c r="L247" s="41"/>
      <c r="M247" s="236"/>
      <c r="N247" s="237"/>
      <c r="O247" s="238"/>
      <c r="P247" s="238"/>
      <c r="Q247" s="238"/>
      <c r="R247" s="238"/>
      <c r="S247" s="238"/>
      <c r="T247" s="23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138</v>
      </c>
      <c r="AU247" s="14" t="s">
        <v>87</v>
      </c>
    </row>
    <row r="248" s="2" customFormat="1" ht="6.96" customHeight="1">
      <c r="A248" s="35"/>
      <c r="B248" s="63"/>
      <c r="C248" s="64"/>
      <c r="D248" s="64"/>
      <c r="E248" s="64"/>
      <c r="F248" s="64"/>
      <c r="G248" s="64"/>
      <c r="H248" s="64"/>
      <c r="I248" s="64"/>
      <c r="J248" s="64"/>
      <c r="K248" s="64"/>
      <c r="L248" s="41"/>
      <c r="M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</row>
  </sheetData>
  <sheetProtection sheet="1" autoFilter="0" formatColumns="0" formatRows="0" objects="1" scenarios="1" spinCount="100000" saltValue="mCz+wHE0Mh832QdI/Ox9GvfF/TjhWdVlf9jnYT+j+6ew06Uw51iPIoPgFJosvbQOgzJBCUBvvMrpy4qPJmxsJQ==" hashValue="JsdE6nGXprGQNX37igeFiXte4yLjgOdCfZJ3VAU4gTp5V0t7T+45nHw2iE+CV8gNyiOzYs95ubNlX3W7g3MSsw==" algorithmName="SHA-512" password="CC35"/>
  <autoFilter ref="C123:K24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100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 xml:space="preserve">IS a komunikace pro výstavbu RD, Želetava -  Bítovánky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101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480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25. 1. 2022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29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31</v>
      </c>
      <c r="E20" s="35"/>
      <c r="F20" s="35"/>
      <c r="G20" s="35"/>
      <c r="H20" s="35"/>
      <c r="I20" s="137" t="s">
        <v>25</v>
      </c>
      <c r="J20" s="140" t="s">
        <v>32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33</v>
      </c>
      <c r="F21" s="35"/>
      <c r="G21" s="35"/>
      <c r="H21" s="35"/>
      <c r="I21" s="137" t="s">
        <v>28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33</v>
      </c>
      <c r="F24" s="35"/>
      <c r="G24" s="35"/>
      <c r="H24" s="35"/>
      <c r="I24" s="137" t="s">
        <v>28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ROUND((SUM(BE121:BE182)),  2)</f>
        <v>0</v>
      </c>
      <c r="G33" s="35"/>
      <c r="H33" s="35"/>
      <c r="I33" s="152">
        <v>0.20999999999999999</v>
      </c>
      <c r="J33" s="151">
        <f>ROUND(((SUM(BE121:BE182))*I33),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ROUND((SUM(BF121:BF182)),  2)</f>
        <v>0</v>
      </c>
      <c r="G34" s="35"/>
      <c r="H34" s="35"/>
      <c r="I34" s="152">
        <v>0.14999999999999999</v>
      </c>
      <c r="J34" s="151">
        <f>ROUND(((SUM(BF121:BF182))*I34),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ROUND((SUM(BG121:BG182)),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ROUND((SUM(BH121:BH182)),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ROUND((SUM(BI121:BI182)),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 xml:space="preserve">IS a komunikace pro výstavbu RD, Želetava -  Bítovánky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301 - Dešťová kanalizace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Bítovánky, Želetava</v>
      </c>
      <c r="G89" s="37"/>
      <c r="H89" s="37"/>
      <c r="I89" s="29" t="s">
        <v>22</v>
      </c>
      <c r="J89" s="76" t="str">
        <f>IF(J12="","",J12)</f>
        <v>25. 1. 2022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Městys želetava</v>
      </c>
      <c r="G91" s="37"/>
      <c r="H91" s="37"/>
      <c r="I91" s="29" t="s">
        <v>31</v>
      </c>
      <c r="J91" s="33" t="str">
        <f>E21</f>
        <v>PROfi Jihlava spol. s 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5.65" customHeight="1">
      <c r="A92" s="35"/>
      <c r="B92" s="36"/>
      <c r="C92" s="29" t="s">
        <v>29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>PROfi Jihlava spol. s 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104</v>
      </c>
      <c r="D94" s="173"/>
      <c r="E94" s="173"/>
      <c r="F94" s="173"/>
      <c r="G94" s="173"/>
      <c r="H94" s="173"/>
      <c r="I94" s="173"/>
      <c r="J94" s="174" t="s">
        <v>105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106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76"/>
      <c r="C97" s="177"/>
      <c r="D97" s="178" t="s">
        <v>197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198</v>
      </c>
      <c r="E98" s="185"/>
      <c r="F98" s="185"/>
      <c r="G98" s="185"/>
      <c r="H98" s="185"/>
      <c r="I98" s="185"/>
      <c r="J98" s="186">
        <f>J123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200</v>
      </c>
      <c r="E99" s="185"/>
      <c r="F99" s="185"/>
      <c r="G99" s="185"/>
      <c r="H99" s="185"/>
      <c r="I99" s="185"/>
      <c r="J99" s="186">
        <f>J142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202</v>
      </c>
      <c r="E100" s="185"/>
      <c r="F100" s="185"/>
      <c r="G100" s="185"/>
      <c r="H100" s="185"/>
      <c r="I100" s="185"/>
      <c r="J100" s="186">
        <f>J147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204</v>
      </c>
      <c r="E101" s="185"/>
      <c r="F101" s="185"/>
      <c r="G101" s="185"/>
      <c r="H101" s="185"/>
      <c r="I101" s="185"/>
      <c r="J101" s="186">
        <f>J180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113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71" t="str">
        <f>E7</f>
        <v xml:space="preserve">IS a komunikace pro výstavbu RD, Želetava -  Bítovánky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101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301 - Dešťová kanalizace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>Bítovánky, Želetava</v>
      </c>
      <c r="G115" s="37"/>
      <c r="H115" s="37"/>
      <c r="I115" s="29" t="s">
        <v>22</v>
      </c>
      <c r="J115" s="76" t="str">
        <f>IF(J12="","",J12)</f>
        <v>25. 1. 2022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5.65" customHeight="1">
      <c r="A117" s="35"/>
      <c r="B117" s="36"/>
      <c r="C117" s="29" t="s">
        <v>24</v>
      </c>
      <c r="D117" s="37"/>
      <c r="E117" s="37"/>
      <c r="F117" s="24" t="str">
        <f>E15</f>
        <v>Městys želetava</v>
      </c>
      <c r="G117" s="37"/>
      <c r="H117" s="37"/>
      <c r="I117" s="29" t="s">
        <v>31</v>
      </c>
      <c r="J117" s="33" t="str">
        <f>E21</f>
        <v>PROfi Jihlava spol. s r.o.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5.65" customHeight="1">
      <c r="A118" s="35"/>
      <c r="B118" s="36"/>
      <c r="C118" s="29" t="s">
        <v>29</v>
      </c>
      <c r="D118" s="37"/>
      <c r="E118" s="37"/>
      <c r="F118" s="24" t="str">
        <f>IF(E18="","",E18)</f>
        <v>Vyplň údaj</v>
      </c>
      <c r="G118" s="37"/>
      <c r="H118" s="37"/>
      <c r="I118" s="29" t="s">
        <v>35</v>
      </c>
      <c r="J118" s="33" t="str">
        <f>E24</f>
        <v>PROfi Jihlava spol. s r.o.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8"/>
      <c r="B120" s="189"/>
      <c r="C120" s="190" t="s">
        <v>114</v>
      </c>
      <c r="D120" s="191" t="s">
        <v>62</v>
      </c>
      <c r="E120" s="191" t="s">
        <v>58</v>
      </c>
      <c r="F120" s="191" t="s">
        <v>59</v>
      </c>
      <c r="G120" s="191" t="s">
        <v>115</v>
      </c>
      <c r="H120" s="191" t="s">
        <v>116</v>
      </c>
      <c r="I120" s="191" t="s">
        <v>117</v>
      </c>
      <c r="J120" s="192" t="s">
        <v>105</v>
      </c>
      <c r="K120" s="193" t="s">
        <v>118</v>
      </c>
      <c r="L120" s="194"/>
      <c r="M120" s="97" t="s">
        <v>1</v>
      </c>
      <c r="N120" s="98" t="s">
        <v>41</v>
      </c>
      <c r="O120" s="98" t="s">
        <v>119</v>
      </c>
      <c r="P120" s="98" t="s">
        <v>120</v>
      </c>
      <c r="Q120" s="98" t="s">
        <v>121</v>
      </c>
      <c r="R120" s="98" t="s">
        <v>122</v>
      </c>
      <c r="S120" s="98" t="s">
        <v>123</v>
      </c>
      <c r="T120" s="99" t="s">
        <v>124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35"/>
      <c r="B121" s="36"/>
      <c r="C121" s="104" t="s">
        <v>125</v>
      </c>
      <c r="D121" s="37"/>
      <c r="E121" s="37"/>
      <c r="F121" s="37"/>
      <c r="G121" s="37"/>
      <c r="H121" s="37"/>
      <c r="I121" s="37"/>
      <c r="J121" s="195">
        <f>BK121</f>
        <v>0</v>
      </c>
      <c r="K121" s="37"/>
      <c r="L121" s="41"/>
      <c r="M121" s="100"/>
      <c r="N121" s="196"/>
      <c r="O121" s="101"/>
      <c r="P121" s="197">
        <f>P122</f>
        <v>0</v>
      </c>
      <c r="Q121" s="101"/>
      <c r="R121" s="197">
        <f>R122</f>
        <v>221.08062522999998</v>
      </c>
      <c r="S121" s="101"/>
      <c r="T121" s="198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76</v>
      </c>
      <c r="AU121" s="14" t="s">
        <v>107</v>
      </c>
      <c r="BK121" s="199">
        <f>BK122</f>
        <v>0</v>
      </c>
    </row>
    <row r="122" s="12" customFormat="1" ht="25.92" customHeight="1">
      <c r="A122" s="12"/>
      <c r="B122" s="200"/>
      <c r="C122" s="201"/>
      <c r="D122" s="202" t="s">
        <v>76</v>
      </c>
      <c r="E122" s="203" t="s">
        <v>205</v>
      </c>
      <c r="F122" s="203" t="s">
        <v>206</v>
      </c>
      <c r="G122" s="201"/>
      <c r="H122" s="201"/>
      <c r="I122" s="204"/>
      <c r="J122" s="205">
        <f>BK122</f>
        <v>0</v>
      </c>
      <c r="K122" s="201"/>
      <c r="L122" s="206"/>
      <c r="M122" s="207"/>
      <c r="N122" s="208"/>
      <c r="O122" s="208"/>
      <c r="P122" s="209">
        <f>P123+P142+P147+P180</f>
        <v>0</v>
      </c>
      <c r="Q122" s="208"/>
      <c r="R122" s="209">
        <f>R123+R142+R147+R180</f>
        <v>221.08062522999998</v>
      </c>
      <c r="S122" s="208"/>
      <c r="T122" s="210">
        <f>T123+T142+T147+T180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85</v>
      </c>
      <c r="AT122" s="212" t="s">
        <v>76</v>
      </c>
      <c r="AU122" s="212" t="s">
        <v>77</v>
      </c>
      <c r="AY122" s="211" t="s">
        <v>129</v>
      </c>
      <c r="BK122" s="213">
        <f>BK123+BK142+BK147+BK180</f>
        <v>0</v>
      </c>
    </row>
    <row r="123" s="12" customFormat="1" ht="22.8" customHeight="1">
      <c r="A123" s="12"/>
      <c r="B123" s="200"/>
      <c r="C123" s="201"/>
      <c r="D123" s="202" t="s">
        <v>76</v>
      </c>
      <c r="E123" s="214" t="s">
        <v>85</v>
      </c>
      <c r="F123" s="214" t="s">
        <v>207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SUM(P124:P141)</f>
        <v>0</v>
      </c>
      <c r="Q123" s="208"/>
      <c r="R123" s="209">
        <f>SUM(R124:R141)</f>
        <v>190.39999999999998</v>
      </c>
      <c r="S123" s="208"/>
      <c r="T123" s="210">
        <f>SUM(T124:T141)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85</v>
      </c>
      <c r="AT123" s="212" t="s">
        <v>76</v>
      </c>
      <c r="AU123" s="212" t="s">
        <v>85</v>
      </c>
      <c r="AY123" s="211" t="s">
        <v>129</v>
      </c>
      <c r="BK123" s="213">
        <f>SUM(BK124:BK141)</f>
        <v>0</v>
      </c>
    </row>
    <row r="124" s="2" customFormat="1" ht="33" customHeight="1">
      <c r="A124" s="35"/>
      <c r="B124" s="36"/>
      <c r="C124" s="216" t="s">
        <v>155</v>
      </c>
      <c r="D124" s="216" t="s">
        <v>132</v>
      </c>
      <c r="E124" s="217" t="s">
        <v>481</v>
      </c>
      <c r="F124" s="218" t="s">
        <v>482</v>
      </c>
      <c r="G124" s="219" t="s">
        <v>222</v>
      </c>
      <c r="H124" s="220">
        <v>71.400000000000006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42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146</v>
      </c>
      <c r="AT124" s="228" t="s">
        <v>132</v>
      </c>
      <c r="AU124" s="228" t="s">
        <v>87</v>
      </c>
      <c r="AY124" s="14" t="s">
        <v>129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85</v>
      </c>
      <c r="BK124" s="229">
        <f>ROUND(I124*H124,2)</f>
        <v>0</v>
      </c>
      <c r="BL124" s="14" t="s">
        <v>146</v>
      </c>
      <c r="BM124" s="228" t="s">
        <v>483</v>
      </c>
    </row>
    <row r="125" s="2" customFormat="1">
      <c r="A125" s="35"/>
      <c r="B125" s="36"/>
      <c r="C125" s="37"/>
      <c r="D125" s="230" t="s">
        <v>138</v>
      </c>
      <c r="E125" s="37"/>
      <c r="F125" s="231" t="s">
        <v>484</v>
      </c>
      <c r="G125" s="37"/>
      <c r="H125" s="37"/>
      <c r="I125" s="232"/>
      <c r="J125" s="37"/>
      <c r="K125" s="37"/>
      <c r="L125" s="41"/>
      <c r="M125" s="233"/>
      <c r="N125" s="23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138</v>
      </c>
      <c r="AU125" s="14" t="s">
        <v>87</v>
      </c>
    </row>
    <row r="126" s="2" customFormat="1" ht="33" customHeight="1">
      <c r="A126" s="35"/>
      <c r="B126" s="36"/>
      <c r="C126" s="216" t="s">
        <v>85</v>
      </c>
      <c r="D126" s="216" t="s">
        <v>132</v>
      </c>
      <c r="E126" s="217" t="s">
        <v>485</v>
      </c>
      <c r="F126" s="218" t="s">
        <v>486</v>
      </c>
      <c r="G126" s="219" t="s">
        <v>222</v>
      </c>
      <c r="H126" s="220">
        <v>172.47999999999999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42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146</v>
      </c>
      <c r="AT126" s="228" t="s">
        <v>132</v>
      </c>
      <c r="AU126" s="228" t="s">
        <v>87</v>
      </c>
      <c r="AY126" s="14" t="s">
        <v>129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85</v>
      </c>
      <c r="BK126" s="229">
        <f>ROUND(I126*H126,2)</f>
        <v>0</v>
      </c>
      <c r="BL126" s="14" t="s">
        <v>146</v>
      </c>
      <c r="BM126" s="228" t="s">
        <v>487</v>
      </c>
    </row>
    <row r="127" s="2" customFormat="1">
      <c r="A127" s="35"/>
      <c r="B127" s="36"/>
      <c r="C127" s="37"/>
      <c r="D127" s="230" t="s">
        <v>138</v>
      </c>
      <c r="E127" s="37"/>
      <c r="F127" s="231" t="s">
        <v>488</v>
      </c>
      <c r="G127" s="37"/>
      <c r="H127" s="37"/>
      <c r="I127" s="232"/>
      <c r="J127" s="37"/>
      <c r="K127" s="37"/>
      <c r="L127" s="41"/>
      <c r="M127" s="233"/>
      <c r="N127" s="23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138</v>
      </c>
      <c r="AU127" s="14" t="s">
        <v>87</v>
      </c>
    </row>
    <row r="128" s="2" customFormat="1" ht="24.15" customHeight="1">
      <c r="A128" s="35"/>
      <c r="B128" s="36"/>
      <c r="C128" s="216" t="s">
        <v>162</v>
      </c>
      <c r="D128" s="216" t="s">
        <v>132</v>
      </c>
      <c r="E128" s="217" t="s">
        <v>236</v>
      </c>
      <c r="F128" s="218" t="s">
        <v>237</v>
      </c>
      <c r="G128" s="219" t="s">
        <v>222</v>
      </c>
      <c r="H128" s="220">
        <v>139.08000000000001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42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146</v>
      </c>
      <c r="AT128" s="228" t="s">
        <v>132</v>
      </c>
      <c r="AU128" s="228" t="s">
        <v>87</v>
      </c>
      <c r="AY128" s="14" t="s">
        <v>129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85</v>
      </c>
      <c r="BK128" s="229">
        <f>ROUND(I128*H128,2)</f>
        <v>0</v>
      </c>
      <c r="BL128" s="14" t="s">
        <v>146</v>
      </c>
      <c r="BM128" s="228" t="s">
        <v>489</v>
      </c>
    </row>
    <row r="129" s="2" customFormat="1">
      <c r="A129" s="35"/>
      <c r="B129" s="36"/>
      <c r="C129" s="37"/>
      <c r="D129" s="230" t="s">
        <v>138</v>
      </c>
      <c r="E129" s="37"/>
      <c r="F129" s="231" t="s">
        <v>239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138</v>
      </c>
      <c r="AU129" s="14" t="s">
        <v>87</v>
      </c>
    </row>
    <row r="130" s="2" customFormat="1" ht="16.5" customHeight="1">
      <c r="A130" s="35"/>
      <c r="B130" s="36"/>
      <c r="C130" s="216" t="s">
        <v>167</v>
      </c>
      <c r="D130" s="216" t="s">
        <v>132</v>
      </c>
      <c r="E130" s="217" t="s">
        <v>251</v>
      </c>
      <c r="F130" s="218" t="s">
        <v>252</v>
      </c>
      <c r="G130" s="219" t="s">
        <v>222</v>
      </c>
      <c r="H130" s="220">
        <v>139.08000000000001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42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146</v>
      </c>
      <c r="AT130" s="228" t="s">
        <v>132</v>
      </c>
      <c r="AU130" s="228" t="s">
        <v>87</v>
      </c>
      <c r="AY130" s="14" t="s">
        <v>129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85</v>
      </c>
      <c r="BK130" s="229">
        <f>ROUND(I130*H130,2)</f>
        <v>0</v>
      </c>
      <c r="BL130" s="14" t="s">
        <v>146</v>
      </c>
      <c r="BM130" s="228" t="s">
        <v>490</v>
      </c>
    </row>
    <row r="131" s="2" customFormat="1">
      <c r="A131" s="35"/>
      <c r="B131" s="36"/>
      <c r="C131" s="37"/>
      <c r="D131" s="230" t="s">
        <v>138</v>
      </c>
      <c r="E131" s="37"/>
      <c r="F131" s="231" t="s">
        <v>254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138</v>
      </c>
      <c r="AU131" s="14" t="s">
        <v>87</v>
      </c>
    </row>
    <row r="132" s="2" customFormat="1" ht="24.15" customHeight="1">
      <c r="A132" s="35"/>
      <c r="B132" s="36"/>
      <c r="C132" s="216" t="s">
        <v>128</v>
      </c>
      <c r="D132" s="216" t="s">
        <v>132</v>
      </c>
      <c r="E132" s="217" t="s">
        <v>256</v>
      </c>
      <c r="F132" s="218" t="s">
        <v>257</v>
      </c>
      <c r="G132" s="219" t="s">
        <v>222</v>
      </c>
      <c r="H132" s="220">
        <v>78.400000000000006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42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146</v>
      </c>
      <c r="AT132" s="228" t="s">
        <v>132</v>
      </c>
      <c r="AU132" s="228" t="s">
        <v>87</v>
      </c>
      <c r="AY132" s="14" t="s">
        <v>129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85</v>
      </c>
      <c r="BK132" s="229">
        <f>ROUND(I132*H132,2)</f>
        <v>0</v>
      </c>
      <c r="BL132" s="14" t="s">
        <v>146</v>
      </c>
      <c r="BM132" s="228" t="s">
        <v>491</v>
      </c>
    </row>
    <row r="133" s="2" customFormat="1">
      <c r="A133" s="35"/>
      <c r="B133" s="36"/>
      <c r="C133" s="37"/>
      <c r="D133" s="230" t="s">
        <v>138</v>
      </c>
      <c r="E133" s="37"/>
      <c r="F133" s="231" t="s">
        <v>259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138</v>
      </c>
      <c r="AU133" s="14" t="s">
        <v>87</v>
      </c>
    </row>
    <row r="134" s="2" customFormat="1" ht="24.15" customHeight="1">
      <c r="A134" s="35"/>
      <c r="B134" s="36"/>
      <c r="C134" s="216" t="s">
        <v>141</v>
      </c>
      <c r="D134" s="216" t="s">
        <v>132</v>
      </c>
      <c r="E134" s="217" t="s">
        <v>492</v>
      </c>
      <c r="F134" s="218" t="s">
        <v>493</v>
      </c>
      <c r="G134" s="219" t="s">
        <v>222</v>
      </c>
      <c r="H134" s="220">
        <v>68.799999999999997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42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146</v>
      </c>
      <c r="AT134" s="228" t="s">
        <v>132</v>
      </c>
      <c r="AU134" s="228" t="s">
        <v>87</v>
      </c>
      <c r="AY134" s="14" t="s">
        <v>129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85</v>
      </c>
      <c r="BK134" s="229">
        <f>ROUND(I134*H134,2)</f>
        <v>0</v>
      </c>
      <c r="BL134" s="14" t="s">
        <v>146</v>
      </c>
      <c r="BM134" s="228" t="s">
        <v>494</v>
      </c>
    </row>
    <row r="135" s="2" customFormat="1">
      <c r="A135" s="35"/>
      <c r="B135" s="36"/>
      <c r="C135" s="37"/>
      <c r="D135" s="230" t="s">
        <v>138</v>
      </c>
      <c r="E135" s="37"/>
      <c r="F135" s="231" t="s">
        <v>495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138</v>
      </c>
      <c r="AU135" s="14" t="s">
        <v>87</v>
      </c>
    </row>
    <row r="136" s="2" customFormat="1" ht="16.5" customHeight="1">
      <c r="A136" s="35"/>
      <c r="B136" s="36"/>
      <c r="C136" s="240" t="s">
        <v>146</v>
      </c>
      <c r="D136" s="240" t="s">
        <v>266</v>
      </c>
      <c r="E136" s="241" t="s">
        <v>267</v>
      </c>
      <c r="F136" s="242" t="s">
        <v>268</v>
      </c>
      <c r="G136" s="243" t="s">
        <v>269</v>
      </c>
      <c r="H136" s="244">
        <v>137.59999999999999</v>
      </c>
      <c r="I136" s="245"/>
      <c r="J136" s="246">
        <f>ROUND(I136*H136,2)</f>
        <v>0</v>
      </c>
      <c r="K136" s="247"/>
      <c r="L136" s="248"/>
      <c r="M136" s="249" t="s">
        <v>1</v>
      </c>
      <c r="N136" s="250" t="s">
        <v>42</v>
      </c>
      <c r="O136" s="88"/>
      <c r="P136" s="226">
        <f>O136*H136</f>
        <v>0</v>
      </c>
      <c r="Q136" s="226">
        <v>1</v>
      </c>
      <c r="R136" s="226">
        <f>Q136*H136</f>
        <v>137.59999999999999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167</v>
      </c>
      <c r="AT136" s="228" t="s">
        <v>266</v>
      </c>
      <c r="AU136" s="228" t="s">
        <v>87</v>
      </c>
      <c r="AY136" s="14" t="s">
        <v>129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85</v>
      </c>
      <c r="BK136" s="229">
        <f>ROUND(I136*H136,2)</f>
        <v>0</v>
      </c>
      <c r="BL136" s="14" t="s">
        <v>146</v>
      </c>
      <c r="BM136" s="228" t="s">
        <v>496</v>
      </c>
    </row>
    <row r="137" s="2" customFormat="1">
      <c r="A137" s="35"/>
      <c r="B137" s="36"/>
      <c r="C137" s="37"/>
      <c r="D137" s="230" t="s">
        <v>138</v>
      </c>
      <c r="E137" s="37"/>
      <c r="F137" s="231" t="s">
        <v>268</v>
      </c>
      <c r="G137" s="37"/>
      <c r="H137" s="37"/>
      <c r="I137" s="232"/>
      <c r="J137" s="37"/>
      <c r="K137" s="37"/>
      <c r="L137" s="41"/>
      <c r="M137" s="233"/>
      <c r="N137" s="23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138</v>
      </c>
      <c r="AU137" s="14" t="s">
        <v>87</v>
      </c>
    </row>
    <row r="138" s="2" customFormat="1" ht="33" customHeight="1">
      <c r="A138" s="35"/>
      <c r="B138" s="36"/>
      <c r="C138" s="216" t="s">
        <v>172</v>
      </c>
      <c r="D138" s="216" t="s">
        <v>132</v>
      </c>
      <c r="E138" s="217" t="s">
        <v>497</v>
      </c>
      <c r="F138" s="218" t="s">
        <v>498</v>
      </c>
      <c r="G138" s="219" t="s">
        <v>222</v>
      </c>
      <c r="H138" s="220">
        <v>26.399999999999999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42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146</v>
      </c>
      <c r="AT138" s="228" t="s">
        <v>132</v>
      </c>
      <c r="AU138" s="228" t="s">
        <v>87</v>
      </c>
      <c r="AY138" s="14" t="s">
        <v>129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85</v>
      </c>
      <c r="BK138" s="229">
        <f>ROUND(I138*H138,2)</f>
        <v>0</v>
      </c>
      <c r="BL138" s="14" t="s">
        <v>146</v>
      </c>
      <c r="BM138" s="228" t="s">
        <v>499</v>
      </c>
    </row>
    <row r="139" s="2" customFormat="1">
      <c r="A139" s="35"/>
      <c r="B139" s="36"/>
      <c r="C139" s="37"/>
      <c r="D139" s="230" t="s">
        <v>138</v>
      </c>
      <c r="E139" s="37"/>
      <c r="F139" s="231" t="s">
        <v>500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138</v>
      </c>
      <c r="AU139" s="14" t="s">
        <v>87</v>
      </c>
    </row>
    <row r="140" s="2" customFormat="1" ht="16.5" customHeight="1">
      <c r="A140" s="35"/>
      <c r="B140" s="36"/>
      <c r="C140" s="240" t="s">
        <v>179</v>
      </c>
      <c r="D140" s="240" t="s">
        <v>266</v>
      </c>
      <c r="E140" s="241" t="s">
        <v>501</v>
      </c>
      <c r="F140" s="242" t="s">
        <v>502</v>
      </c>
      <c r="G140" s="243" t="s">
        <v>269</v>
      </c>
      <c r="H140" s="244">
        <v>52.799999999999997</v>
      </c>
      <c r="I140" s="245"/>
      <c r="J140" s="246">
        <f>ROUND(I140*H140,2)</f>
        <v>0</v>
      </c>
      <c r="K140" s="247"/>
      <c r="L140" s="248"/>
      <c r="M140" s="249" t="s">
        <v>1</v>
      </c>
      <c r="N140" s="250" t="s">
        <v>42</v>
      </c>
      <c r="O140" s="88"/>
      <c r="P140" s="226">
        <f>O140*H140</f>
        <v>0</v>
      </c>
      <c r="Q140" s="226">
        <v>1</v>
      </c>
      <c r="R140" s="226">
        <f>Q140*H140</f>
        <v>52.799999999999997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167</v>
      </c>
      <c r="AT140" s="228" t="s">
        <v>266</v>
      </c>
      <c r="AU140" s="228" t="s">
        <v>87</v>
      </c>
      <c r="AY140" s="14" t="s">
        <v>129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85</v>
      </c>
      <c r="BK140" s="229">
        <f>ROUND(I140*H140,2)</f>
        <v>0</v>
      </c>
      <c r="BL140" s="14" t="s">
        <v>146</v>
      </c>
      <c r="BM140" s="228" t="s">
        <v>503</v>
      </c>
    </row>
    <row r="141" s="2" customFormat="1">
      <c r="A141" s="35"/>
      <c r="B141" s="36"/>
      <c r="C141" s="37"/>
      <c r="D141" s="230" t="s">
        <v>138</v>
      </c>
      <c r="E141" s="37"/>
      <c r="F141" s="231" t="s">
        <v>502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138</v>
      </c>
      <c r="AU141" s="14" t="s">
        <v>87</v>
      </c>
    </row>
    <row r="142" s="12" customFormat="1" ht="22.8" customHeight="1">
      <c r="A142" s="12"/>
      <c r="B142" s="200"/>
      <c r="C142" s="201"/>
      <c r="D142" s="202" t="s">
        <v>76</v>
      </c>
      <c r="E142" s="214" t="s">
        <v>146</v>
      </c>
      <c r="F142" s="214" t="s">
        <v>297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SUM(P143:P146)</f>
        <v>0</v>
      </c>
      <c r="Q142" s="208"/>
      <c r="R142" s="209">
        <f>SUM(R143:R146)</f>
        <v>0</v>
      </c>
      <c r="S142" s="208"/>
      <c r="T142" s="210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85</v>
      </c>
      <c r="AT142" s="212" t="s">
        <v>76</v>
      </c>
      <c r="AU142" s="212" t="s">
        <v>85</v>
      </c>
      <c r="AY142" s="211" t="s">
        <v>129</v>
      </c>
      <c r="BK142" s="213">
        <f>SUM(BK143:BK146)</f>
        <v>0</v>
      </c>
    </row>
    <row r="143" s="2" customFormat="1" ht="24.15" customHeight="1">
      <c r="A143" s="35"/>
      <c r="B143" s="36"/>
      <c r="C143" s="216" t="s">
        <v>87</v>
      </c>
      <c r="D143" s="216" t="s">
        <v>132</v>
      </c>
      <c r="E143" s="217" t="s">
        <v>299</v>
      </c>
      <c r="F143" s="218" t="s">
        <v>300</v>
      </c>
      <c r="G143" s="219" t="s">
        <v>222</v>
      </c>
      <c r="H143" s="220">
        <v>15.68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42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146</v>
      </c>
      <c r="AT143" s="228" t="s">
        <v>132</v>
      </c>
      <c r="AU143" s="228" t="s">
        <v>87</v>
      </c>
      <c r="AY143" s="14" t="s">
        <v>129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85</v>
      </c>
      <c r="BK143" s="229">
        <f>ROUND(I143*H143,2)</f>
        <v>0</v>
      </c>
      <c r="BL143" s="14" t="s">
        <v>146</v>
      </c>
      <c r="BM143" s="228" t="s">
        <v>504</v>
      </c>
    </row>
    <row r="144" s="2" customFormat="1">
      <c r="A144" s="35"/>
      <c r="B144" s="36"/>
      <c r="C144" s="37"/>
      <c r="D144" s="230" t="s">
        <v>138</v>
      </c>
      <c r="E144" s="37"/>
      <c r="F144" s="231" t="s">
        <v>302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138</v>
      </c>
      <c r="AU144" s="14" t="s">
        <v>87</v>
      </c>
    </row>
    <row r="145" s="2" customFormat="1" ht="24.15" customHeight="1">
      <c r="A145" s="35"/>
      <c r="B145" s="36"/>
      <c r="C145" s="216" t="s">
        <v>184</v>
      </c>
      <c r="D145" s="216" t="s">
        <v>132</v>
      </c>
      <c r="E145" s="217" t="s">
        <v>505</v>
      </c>
      <c r="F145" s="218" t="s">
        <v>300</v>
      </c>
      <c r="G145" s="219" t="s">
        <v>222</v>
      </c>
      <c r="H145" s="220">
        <v>5.04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42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146</v>
      </c>
      <c r="AT145" s="228" t="s">
        <v>132</v>
      </c>
      <c r="AU145" s="228" t="s">
        <v>87</v>
      </c>
      <c r="AY145" s="14" t="s">
        <v>129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85</v>
      </c>
      <c r="BK145" s="229">
        <f>ROUND(I145*H145,2)</f>
        <v>0</v>
      </c>
      <c r="BL145" s="14" t="s">
        <v>146</v>
      </c>
      <c r="BM145" s="228" t="s">
        <v>506</v>
      </c>
    </row>
    <row r="146" s="2" customFormat="1">
      <c r="A146" s="35"/>
      <c r="B146" s="36"/>
      <c r="C146" s="37"/>
      <c r="D146" s="230" t="s">
        <v>138</v>
      </c>
      <c r="E146" s="37"/>
      <c r="F146" s="231" t="s">
        <v>302</v>
      </c>
      <c r="G146" s="37"/>
      <c r="H146" s="37"/>
      <c r="I146" s="232"/>
      <c r="J146" s="37"/>
      <c r="K146" s="37"/>
      <c r="L146" s="41"/>
      <c r="M146" s="233"/>
      <c r="N146" s="23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138</v>
      </c>
      <c r="AU146" s="14" t="s">
        <v>87</v>
      </c>
    </row>
    <row r="147" s="12" customFormat="1" ht="22.8" customHeight="1">
      <c r="A147" s="12"/>
      <c r="B147" s="200"/>
      <c r="C147" s="201"/>
      <c r="D147" s="202" t="s">
        <v>76</v>
      </c>
      <c r="E147" s="214" t="s">
        <v>167</v>
      </c>
      <c r="F147" s="214" t="s">
        <v>364</v>
      </c>
      <c r="G147" s="201"/>
      <c r="H147" s="201"/>
      <c r="I147" s="204"/>
      <c r="J147" s="215">
        <f>BK147</f>
        <v>0</v>
      </c>
      <c r="K147" s="201"/>
      <c r="L147" s="206"/>
      <c r="M147" s="207"/>
      <c r="N147" s="208"/>
      <c r="O147" s="208"/>
      <c r="P147" s="209">
        <f>SUM(P148:P179)</f>
        <v>0</v>
      </c>
      <c r="Q147" s="208"/>
      <c r="R147" s="209">
        <f>SUM(R148:R179)</f>
        <v>30.68062523</v>
      </c>
      <c r="S147" s="208"/>
      <c r="T147" s="210">
        <f>SUM(T148:T179)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85</v>
      </c>
      <c r="AT147" s="212" t="s">
        <v>76</v>
      </c>
      <c r="AU147" s="212" t="s">
        <v>85</v>
      </c>
      <c r="AY147" s="211" t="s">
        <v>129</v>
      </c>
      <c r="BK147" s="213">
        <f>SUM(BK148:BK179)</f>
        <v>0</v>
      </c>
    </row>
    <row r="148" s="2" customFormat="1" ht="24.15" customHeight="1">
      <c r="A148" s="35"/>
      <c r="B148" s="36"/>
      <c r="C148" s="216" t="s">
        <v>412</v>
      </c>
      <c r="D148" s="216" t="s">
        <v>132</v>
      </c>
      <c r="E148" s="217" t="s">
        <v>507</v>
      </c>
      <c r="F148" s="218" t="s">
        <v>508</v>
      </c>
      <c r="G148" s="219" t="s">
        <v>294</v>
      </c>
      <c r="H148" s="220">
        <v>195.5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42</v>
      </c>
      <c r="O148" s="88"/>
      <c r="P148" s="226">
        <f>O148*H148</f>
        <v>0</v>
      </c>
      <c r="Q148" s="226">
        <v>2.0000000000000002E-05</v>
      </c>
      <c r="R148" s="226">
        <f>Q148*H148</f>
        <v>0.0039100000000000003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146</v>
      </c>
      <c r="AT148" s="228" t="s">
        <v>132</v>
      </c>
      <c r="AU148" s="228" t="s">
        <v>87</v>
      </c>
      <c r="AY148" s="14" t="s">
        <v>129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85</v>
      </c>
      <c r="BK148" s="229">
        <f>ROUND(I148*H148,2)</f>
        <v>0</v>
      </c>
      <c r="BL148" s="14" t="s">
        <v>146</v>
      </c>
      <c r="BM148" s="228" t="s">
        <v>509</v>
      </c>
    </row>
    <row r="149" s="2" customFormat="1">
      <c r="A149" s="35"/>
      <c r="B149" s="36"/>
      <c r="C149" s="37"/>
      <c r="D149" s="230" t="s">
        <v>138</v>
      </c>
      <c r="E149" s="37"/>
      <c r="F149" s="231" t="s">
        <v>510</v>
      </c>
      <c r="G149" s="37"/>
      <c r="H149" s="37"/>
      <c r="I149" s="232"/>
      <c r="J149" s="37"/>
      <c r="K149" s="37"/>
      <c r="L149" s="41"/>
      <c r="M149" s="233"/>
      <c r="N149" s="23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138</v>
      </c>
      <c r="AU149" s="14" t="s">
        <v>87</v>
      </c>
    </row>
    <row r="150" s="2" customFormat="1" ht="24.15" customHeight="1">
      <c r="A150" s="35"/>
      <c r="B150" s="36"/>
      <c r="C150" s="240" t="s">
        <v>417</v>
      </c>
      <c r="D150" s="240" t="s">
        <v>266</v>
      </c>
      <c r="E150" s="241" t="s">
        <v>511</v>
      </c>
      <c r="F150" s="242" t="s">
        <v>512</v>
      </c>
      <c r="G150" s="243" t="s">
        <v>294</v>
      </c>
      <c r="H150" s="244">
        <v>198.43299999999999</v>
      </c>
      <c r="I150" s="245"/>
      <c r="J150" s="246">
        <f>ROUND(I150*H150,2)</f>
        <v>0</v>
      </c>
      <c r="K150" s="247"/>
      <c r="L150" s="248"/>
      <c r="M150" s="249" t="s">
        <v>1</v>
      </c>
      <c r="N150" s="250" t="s">
        <v>42</v>
      </c>
      <c r="O150" s="88"/>
      <c r="P150" s="226">
        <f>O150*H150</f>
        <v>0</v>
      </c>
      <c r="Q150" s="226">
        <v>0.0073099999999999997</v>
      </c>
      <c r="R150" s="226">
        <f>Q150*H150</f>
        <v>1.4505452299999999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167</v>
      </c>
      <c r="AT150" s="228" t="s">
        <v>266</v>
      </c>
      <c r="AU150" s="228" t="s">
        <v>87</v>
      </c>
      <c r="AY150" s="14" t="s">
        <v>129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85</v>
      </c>
      <c r="BK150" s="229">
        <f>ROUND(I150*H150,2)</f>
        <v>0</v>
      </c>
      <c r="BL150" s="14" t="s">
        <v>146</v>
      </c>
      <c r="BM150" s="228" t="s">
        <v>513</v>
      </c>
    </row>
    <row r="151" s="2" customFormat="1">
      <c r="A151" s="35"/>
      <c r="B151" s="36"/>
      <c r="C151" s="37"/>
      <c r="D151" s="230" t="s">
        <v>138</v>
      </c>
      <c r="E151" s="37"/>
      <c r="F151" s="231" t="s">
        <v>512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138</v>
      </c>
      <c r="AU151" s="14" t="s">
        <v>87</v>
      </c>
    </row>
    <row r="152" s="2" customFormat="1" ht="33" customHeight="1">
      <c r="A152" s="35"/>
      <c r="B152" s="36"/>
      <c r="C152" s="216" t="s">
        <v>191</v>
      </c>
      <c r="D152" s="216" t="s">
        <v>132</v>
      </c>
      <c r="E152" s="217" t="s">
        <v>514</v>
      </c>
      <c r="F152" s="218" t="s">
        <v>515</v>
      </c>
      <c r="G152" s="219" t="s">
        <v>377</v>
      </c>
      <c r="H152" s="220">
        <v>4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42</v>
      </c>
      <c r="O152" s="88"/>
      <c r="P152" s="226">
        <f>O152*H152</f>
        <v>0</v>
      </c>
      <c r="Q152" s="226">
        <v>2.0000000000000002E-05</v>
      </c>
      <c r="R152" s="226">
        <f>Q152*H152</f>
        <v>8.0000000000000007E-05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146</v>
      </c>
      <c r="AT152" s="228" t="s">
        <v>132</v>
      </c>
      <c r="AU152" s="228" t="s">
        <v>87</v>
      </c>
      <c r="AY152" s="14" t="s">
        <v>129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85</v>
      </c>
      <c r="BK152" s="229">
        <f>ROUND(I152*H152,2)</f>
        <v>0</v>
      </c>
      <c r="BL152" s="14" t="s">
        <v>146</v>
      </c>
      <c r="BM152" s="228" t="s">
        <v>516</v>
      </c>
    </row>
    <row r="153" s="2" customFormat="1">
      <c r="A153" s="35"/>
      <c r="B153" s="36"/>
      <c r="C153" s="37"/>
      <c r="D153" s="230" t="s">
        <v>138</v>
      </c>
      <c r="E153" s="37"/>
      <c r="F153" s="231" t="s">
        <v>517</v>
      </c>
      <c r="G153" s="37"/>
      <c r="H153" s="37"/>
      <c r="I153" s="232"/>
      <c r="J153" s="37"/>
      <c r="K153" s="37"/>
      <c r="L153" s="41"/>
      <c r="M153" s="233"/>
      <c r="N153" s="23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138</v>
      </c>
      <c r="AU153" s="14" t="s">
        <v>87</v>
      </c>
    </row>
    <row r="154" s="2" customFormat="1" ht="16.5" customHeight="1">
      <c r="A154" s="35"/>
      <c r="B154" s="36"/>
      <c r="C154" s="240" t="s">
        <v>8</v>
      </c>
      <c r="D154" s="240" t="s">
        <v>266</v>
      </c>
      <c r="E154" s="241" t="s">
        <v>518</v>
      </c>
      <c r="F154" s="242" t="s">
        <v>519</v>
      </c>
      <c r="G154" s="243" t="s">
        <v>377</v>
      </c>
      <c r="H154" s="244">
        <v>4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42</v>
      </c>
      <c r="O154" s="88"/>
      <c r="P154" s="226">
        <f>O154*H154</f>
        <v>0</v>
      </c>
      <c r="Q154" s="226">
        <v>0.0050000000000000001</v>
      </c>
      <c r="R154" s="226">
        <f>Q154*H154</f>
        <v>0.02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167</v>
      </c>
      <c r="AT154" s="228" t="s">
        <v>266</v>
      </c>
      <c r="AU154" s="228" t="s">
        <v>87</v>
      </c>
      <c r="AY154" s="14" t="s">
        <v>129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85</v>
      </c>
      <c r="BK154" s="229">
        <f>ROUND(I154*H154,2)</f>
        <v>0</v>
      </c>
      <c r="BL154" s="14" t="s">
        <v>146</v>
      </c>
      <c r="BM154" s="228" t="s">
        <v>520</v>
      </c>
    </row>
    <row r="155" s="2" customFormat="1">
      <c r="A155" s="35"/>
      <c r="B155" s="36"/>
      <c r="C155" s="37"/>
      <c r="D155" s="230" t="s">
        <v>138</v>
      </c>
      <c r="E155" s="37"/>
      <c r="F155" s="231" t="s">
        <v>519</v>
      </c>
      <c r="G155" s="37"/>
      <c r="H155" s="37"/>
      <c r="I155" s="232"/>
      <c r="J155" s="37"/>
      <c r="K155" s="37"/>
      <c r="L155" s="41"/>
      <c r="M155" s="233"/>
      <c r="N155" s="23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138</v>
      </c>
      <c r="AU155" s="14" t="s">
        <v>87</v>
      </c>
    </row>
    <row r="156" s="2" customFormat="1" ht="33" customHeight="1">
      <c r="A156" s="35"/>
      <c r="B156" s="36"/>
      <c r="C156" s="216" t="s">
        <v>328</v>
      </c>
      <c r="D156" s="216" t="s">
        <v>132</v>
      </c>
      <c r="E156" s="217" t="s">
        <v>521</v>
      </c>
      <c r="F156" s="218" t="s">
        <v>522</v>
      </c>
      <c r="G156" s="219" t="s">
        <v>377</v>
      </c>
      <c r="H156" s="220">
        <v>6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42</v>
      </c>
      <c r="O156" s="88"/>
      <c r="P156" s="226">
        <f>O156*H156</f>
        <v>0</v>
      </c>
      <c r="Q156" s="226">
        <v>2.1167600000000002</v>
      </c>
      <c r="R156" s="226">
        <f>Q156*H156</f>
        <v>12.700560000000001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146</v>
      </c>
      <c r="AT156" s="228" t="s">
        <v>132</v>
      </c>
      <c r="AU156" s="228" t="s">
        <v>87</v>
      </c>
      <c r="AY156" s="14" t="s">
        <v>129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85</v>
      </c>
      <c r="BK156" s="229">
        <f>ROUND(I156*H156,2)</f>
        <v>0</v>
      </c>
      <c r="BL156" s="14" t="s">
        <v>146</v>
      </c>
      <c r="BM156" s="228" t="s">
        <v>523</v>
      </c>
    </row>
    <row r="157" s="2" customFormat="1">
      <c r="A157" s="35"/>
      <c r="B157" s="36"/>
      <c r="C157" s="37"/>
      <c r="D157" s="230" t="s">
        <v>138</v>
      </c>
      <c r="E157" s="37"/>
      <c r="F157" s="231" t="s">
        <v>524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138</v>
      </c>
      <c r="AU157" s="14" t="s">
        <v>87</v>
      </c>
    </row>
    <row r="158" s="2" customFormat="1" ht="24.15" customHeight="1">
      <c r="A158" s="35"/>
      <c r="B158" s="36"/>
      <c r="C158" s="240" t="s">
        <v>309</v>
      </c>
      <c r="D158" s="240" t="s">
        <v>266</v>
      </c>
      <c r="E158" s="241" t="s">
        <v>525</v>
      </c>
      <c r="F158" s="242" t="s">
        <v>526</v>
      </c>
      <c r="G158" s="243" t="s">
        <v>377</v>
      </c>
      <c r="H158" s="244">
        <v>2</v>
      </c>
      <c r="I158" s="245"/>
      <c r="J158" s="246">
        <f>ROUND(I158*H158,2)</f>
        <v>0</v>
      </c>
      <c r="K158" s="247"/>
      <c r="L158" s="248"/>
      <c r="M158" s="249" t="s">
        <v>1</v>
      </c>
      <c r="N158" s="250" t="s">
        <v>42</v>
      </c>
      <c r="O158" s="88"/>
      <c r="P158" s="226">
        <f>O158*H158</f>
        <v>0</v>
      </c>
      <c r="Q158" s="226">
        <v>0.58499999999999996</v>
      </c>
      <c r="R158" s="226">
        <f>Q158*H158</f>
        <v>1.1699999999999999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167</v>
      </c>
      <c r="AT158" s="228" t="s">
        <v>266</v>
      </c>
      <c r="AU158" s="228" t="s">
        <v>87</v>
      </c>
      <c r="AY158" s="14" t="s">
        <v>129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85</v>
      </c>
      <c r="BK158" s="229">
        <f>ROUND(I158*H158,2)</f>
        <v>0</v>
      </c>
      <c r="BL158" s="14" t="s">
        <v>146</v>
      </c>
      <c r="BM158" s="228" t="s">
        <v>527</v>
      </c>
    </row>
    <row r="159" s="2" customFormat="1">
      <c r="A159" s="35"/>
      <c r="B159" s="36"/>
      <c r="C159" s="37"/>
      <c r="D159" s="230" t="s">
        <v>138</v>
      </c>
      <c r="E159" s="37"/>
      <c r="F159" s="231" t="s">
        <v>526</v>
      </c>
      <c r="G159" s="37"/>
      <c r="H159" s="37"/>
      <c r="I159" s="232"/>
      <c r="J159" s="37"/>
      <c r="K159" s="37"/>
      <c r="L159" s="41"/>
      <c r="M159" s="233"/>
      <c r="N159" s="23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138</v>
      </c>
      <c r="AU159" s="14" t="s">
        <v>87</v>
      </c>
    </row>
    <row r="160" s="2" customFormat="1" ht="24.15" customHeight="1">
      <c r="A160" s="35"/>
      <c r="B160" s="36"/>
      <c r="C160" s="240" t="s">
        <v>314</v>
      </c>
      <c r="D160" s="240" t="s">
        <v>266</v>
      </c>
      <c r="E160" s="241" t="s">
        <v>528</v>
      </c>
      <c r="F160" s="242" t="s">
        <v>529</v>
      </c>
      <c r="G160" s="243" t="s">
        <v>377</v>
      </c>
      <c r="H160" s="244">
        <v>4</v>
      </c>
      <c r="I160" s="245"/>
      <c r="J160" s="246">
        <f>ROUND(I160*H160,2)</f>
        <v>0</v>
      </c>
      <c r="K160" s="247"/>
      <c r="L160" s="248"/>
      <c r="M160" s="249" t="s">
        <v>1</v>
      </c>
      <c r="N160" s="250" t="s">
        <v>42</v>
      </c>
      <c r="O160" s="88"/>
      <c r="P160" s="226">
        <f>O160*H160</f>
        <v>0</v>
      </c>
      <c r="Q160" s="226">
        <v>0.52100000000000002</v>
      </c>
      <c r="R160" s="226">
        <f>Q160*H160</f>
        <v>2.0840000000000001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167</v>
      </c>
      <c r="AT160" s="228" t="s">
        <v>266</v>
      </c>
      <c r="AU160" s="228" t="s">
        <v>87</v>
      </c>
      <c r="AY160" s="14" t="s">
        <v>129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85</v>
      </c>
      <c r="BK160" s="229">
        <f>ROUND(I160*H160,2)</f>
        <v>0</v>
      </c>
      <c r="BL160" s="14" t="s">
        <v>146</v>
      </c>
      <c r="BM160" s="228" t="s">
        <v>530</v>
      </c>
    </row>
    <row r="161" s="2" customFormat="1">
      <c r="A161" s="35"/>
      <c r="B161" s="36"/>
      <c r="C161" s="37"/>
      <c r="D161" s="230" t="s">
        <v>138</v>
      </c>
      <c r="E161" s="37"/>
      <c r="F161" s="231" t="s">
        <v>529</v>
      </c>
      <c r="G161" s="37"/>
      <c r="H161" s="37"/>
      <c r="I161" s="232"/>
      <c r="J161" s="37"/>
      <c r="K161" s="37"/>
      <c r="L161" s="41"/>
      <c r="M161" s="233"/>
      <c r="N161" s="23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138</v>
      </c>
      <c r="AU161" s="14" t="s">
        <v>87</v>
      </c>
    </row>
    <row r="162" s="2" customFormat="1" ht="24.15" customHeight="1">
      <c r="A162" s="35"/>
      <c r="B162" s="36"/>
      <c r="C162" s="240" t="s">
        <v>7</v>
      </c>
      <c r="D162" s="240" t="s">
        <v>266</v>
      </c>
      <c r="E162" s="241" t="s">
        <v>531</v>
      </c>
      <c r="F162" s="242" t="s">
        <v>532</v>
      </c>
      <c r="G162" s="243" t="s">
        <v>377</v>
      </c>
      <c r="H162" s="244">
        <v>1</v>
      </c>
      <c r="I162" s="245"/>
      <c r="J162" s="246">
        <f>ROUND(I162*H162,2)</f>
        <v>0</v>
      </c>
      <c r="K162" s="247"/>
      <c r="L162" s="248"/>
      <c r="M162" s="249" t="s">
        <v>1</v>
      </c>
      <c r="N162" s="250" t="s">
        <v>42</v>
      </c>
      <c r="O162" s="88"/>
      <c r="P162" s="226">
        <f>O162*H162</f>
        <v>0</v>
      </c>
      <c r="Q162" s="226">
        <v>0.028000000000000001</v>
      </c>
      <c r="R162" s="226">
        <f>Q162*H162</f>
        <v>0.028000000000000001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167</v>
      </c>
      <c r="AT162" s="228" t="s">
        <v>266</v>
      </c>
      <c r="AU162" s="228" t="s">
        <v>87</v>
      </c>
      <c r="AY162" s="14" t="s">
        <v>129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85</v>
      </c>
      <c r="BK162" s="229">
        <f>ROUND(I162*H162,2)</f>
        <v>0</v>
      </c>
      <c r="BL162" s="14" t="s">
        <v>146</v>
      </c>
      <c r="BM162" s="228" t="s">
        <v>533</v>
      </c>
    </row>
    <row r="163" s="2" customFormat="1">
      <c r="A163" s="35"/>
      <c r="B163" s="36"/>
      <c r="C163" s="37"/>
      <c r="D163" s="230" t="s">
        <v>138</v>
      </c>
      <c r="E163" s="37"/>
      <c r="F163" s="231" t="s">
        <v>532</v>
      </c>
      <c r="G163" s="37"/>
      <c r="H163" s="37"/>
      <c r="I163" s="232"/>
      <c r="J163" s="37"/>
      <c r="K163" s="37"/>
      <c r="L163" s="41"/>
      <c r="M163" s="233"/>
      <c r="N163" s="23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138</v>
      </c>
      <c r="AU163" s="14" t="s">
        <v>87</v>
      </c>
    </row>
    <row r="164" s="2" customFormat="1" ht="24.15" customHeight="1">
      <c r="A164" s="35"/>
      <c r="B164" s="36"/>
      <c r="C164" s="240" t="s">
        <v>342</v>
      </c>
      <c r="D164" s="240" t="s">
        <v>266</v>
      </c>
      <c r="E164" s="241" t="s">
        <v>534</v>
      </c>
      <c r="F164" s="242" t="s">
        <v>535</v>
      </c>
      <c r="G164" s="243" t="s">
        <v>377</v>
      </c>
      <c r="H164" s="244">
        <v>1</v>
      </c>
      <c r="I164" s="245"/>
      <c r="J164" s="246">
        <f>ROUND(I164*H164,2)</f>
        <v>0</v>
      </c>
      <c r="K164" s="247"/>
      <c r="L164" s="248"/>
      <c r="M164" s="249" t="s">
        <v>1</v>
      </c>
      <c r="N164" s="250" t="s">
        <v>42</v>
      </c>
      <c r="O164" s="88"/>
      <c r="P164" s="226">
        <f>O164*H164</f>
        <v>0</v>
      </c>
      <c r="Q164" s="226">
        <v>0.050999999999999997</v>
      </c>
      <c r="R164" s="226">
        <f>Q164*H164</f>
        <v>0.050999999999999997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167</v>
      </c>
      <c r="AT164" s="228" t="s">
        <v>266</v>
      </c>
      <c r="AU164" s="228" t="s">
        <v>87</v>
      </c>
      <c r="AY164" s="14" t="s">
        <v>129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85</v>
      </c>
      <c r="BK164" s="229">
        <f>ROUND(I164*H164,2)</f>
        <v>0</v>
      </c>
      <c r="BL164" s="14" t="s">
        <v>146</v>
      </c>
      <c r="BM164" s="228" t="s">
        <v>536</v>
      </c>
    </row>
    <row r="165" s="2" customFormat="1">
      <c r="A165" s="35"/>
      <c r="B165" s="36"/>
      <c r="C165" s="37"/>
      <c r="D165" s="230" t="s">
        <v>138</v>
      </c>
      <c r="E165" s="37"/>
      <c r="F165" s="231" t="s">
        <v>535</v>
      </c>
      <c r="G165" s="37"/>
      <c r="H165" s="37"/>
      <c r="I165" s="232"/>
      <c r="J165" s="37"/>
      <c r="K165" s="37"/>
      <c r="L165" s="41"/>
      <c r="M165" s="233"/>
      <c r="N165" s="23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138</v>
      </c>
      <c r="AU165" s="14" t="s">
        <v>87</v>
      </c>
    </row>
    <row r="166" s="2" customFormat="1" ht="24.15" customHeight="1">
      <c r="A166" s="35"/>
      <c r="B166" s="36"/>
      <c r="C166" s="240" t="s">
        <v>347</v>
      </c>
      <c r="D166" s="240" t="s">
        <v>266</v>
      </c>
      <c r="E166" s="241" t="s">
        <v>537</v>
      </c>
      <c r="F166" s="242" t="s">
        <v>538</v>
      </c>
      <c r="G166" s="243" t="s">
        <v>377</v>
      </c>
      <c r="H166" s="244">
        <v>1</v>
      </c>
      <c r="I166" s="245"/>
      <c r="J166" s="246">
        <f>ROUND(I166*H166,2)</f>
        <v>0</v>
      </c>
      <c r="K166" s="247"/>
      <c r="L166" s="248"/>
      <c r="M166" s="249" t="s">
        <v>1</v>
      </c>
      <c r="N166" s="250" t="s">
        <v>42</v>
      </c>
      <c r="O166" s="88"/>
      <c r="P166" s="226">
        <f>O166*H166</f>
        <v>0</v>
      </c>
      <c r="Q166" s="226">
        <v>0.068000000000000005</v>
      </c>
      <c r="R166" s="226">
        <f>Q166*H166</f>
        <v>0.068000000000000005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167</v>
      </c>
      <c r="AT166" s="228" t="s">
        <v>266</v>
      </c>
      <c r="AU166" s="228" t="s">
        <v>87</v>
      </c>
      <c r="AY166" s="14" t="s">
        <v>129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85</v>
      </c>
      <c r="BK166" s="229">
        <f>ROUND(I166*H166,2)</f>
        <v>0</v>
      </c>
      <c r="BL166" s="14" t="s">
        <v>146</v>
      </c>
      <c r="BM166" s="228" t="s">
        <v>539</v>
      </c>
    </row>
    <row r="167" s="2" customFormat="1">
      <c r="A167" s="35"/>
      <c r="B167" s="36"/>
      <c r="C167" s="37"/>
      <c r="D167" s="230" t="s">
        <v>138</v>
      </c>
      <c r="E167" s="37"/>
      <c r="F167" s="231" t="s">
        <v>538</v>
      </c>
      <c r="G167" s="37"/>
      <c r="H167" s="37"/>
      <c r="I167" s="232"/>
      <c r="J167" s="37"/>
      <c r="K167" s="37"/>
      <c r="L167" s="41"/>
      <c r="M167" s="233"/>
      <c r="N167" s="234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138</v>
      </c>
      <c r="AU167" s="14" t="s">
        <v>87</v>
      </c>
    </row>
    <row r="168" s="2" customFormat="1" ht="24.15" customHeight="1">
      <c r="A168" s="35"/>
      <c r="B168" s="36"/>
      <c r="C168" s="240" t="s">
        <v>351</v>
      </c>
      <c r="D168" s="240" t="s">
        <v>266</v>
      </c>
      <c r="E168" s="241" t="s">
        <v>540</v>
      </c>
      <c r="F168" s="242" t="s">
        <v>541</v>
      </c>
      <c r="G168" s="243" t="s">
        <v>377</v>
      </c>
      <c r="H168" s="244">
        <v>1</v>
      </c>
      <c r="I168" s="245"/>
      <c r="J168" s="246">
        <f>ROUND(I168*H168,2)</f>
        <v>0</v>
      </c>
      <c r="K168" s="247"/>
      <c r="L168" s="248"/>
      <c r="M168" s="249" t="s">
        <v>1</v>
      </c>
      <c r="N168" s="250" t="s">
        <v>42</v>
      </c>
      <c r="O168" s="88"/>
      <c r="P168" s="226">
        <f>O168*H168</f>
        <v>0</v>
      </c>
      <c r="Q168" s="226">
        <v>0.081000000000000003</v>
      </c>
      <c r="R168" s="226">
        <f>Q168*H168</f>
        <v>0.081000000000000003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167</v>
      </c>
      <c r="AT168" s="228" t="s">
        <v>266</v>
      </c>
      <c r="AU168" s="228" t="s">
        <v>87</v>
      </c>
      <c r="AY168" s="14" t="s">
        <v>129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85</v>
      </c>
      <c r="BK168" s="229">
        <f>ROUND(I168*H168,2)</f>
        <v>0</v>
      </c>
      <c r="BL168" s="14" t="s">
        <v>146</v>
      </c>
      <c r="BM168" s="228" t="s">
        <v>542</v>
      </c>
    </row>
    <row r="169" s="2" customFormat="1">
      <c r="A169" s="35"/>
      <c r="B169" s="36"/>
      <c r="C169" s="37"/>
      <c r="D169" s="230" t="s">
        <v>138</v>
      </c>
      <c r="E169" s="37"/>
      <c r="F169" s="231" t="s">
        <v>541</v>
      </c>
      <c r="G169" s="37"/>
      <c r="H169" s="37"/>
      <c r="I169" s="232"/>
      <c r="J169" s="37"/>
      <c r="K169" s="37"/>
      <c r="L169" s="41"/>
      <c r="M169" s="233"/>
      <c r="N169" s="23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138</v>
      </c>
      <c r="AU169" s="14" t="s">
        <v>87</v>
      </c>
    </row>
    <row r="170" s="2" customFormat="1" ht="24.15" customHeight="1">
      <c r="A170" s="35"/>
      <c r="B170" s="36"/>
      <c r="C170" s="240" t="s">
        <v>356</v>
      </c>
      <c r="D170" s="240" t="s">
        <v>266</v>
      </c>
      <c r="E170" s="241" t="s">
        <v>543</v>
      </c>
      <c r="F170" s="242" t="s">
        <v>544</v>
      </c>
      <c r="G170" s="243" t="s">
        <v>377</v>
      </c>
      <c r="H170" s="244">
        <v>6</v>
      </c>
      <c r="I170" s="245"/>
      <c r="J170" s="246">
        <f>ROUND(I170*H170,2)</f>
        <v>0</v>
      </c>
      <c r="K170" s="247"/>
      <c r="L170" s="248"/>
      <c r="M170" s="249" t="s">
        <v>1</v>
      </c>
      <c r="N170" s="250" t="s">
        <v>42</v>
      </c>
      <c r="O170" s="88"/>
      <c r="P170" s="226">
        <f>O170*H170</f>
        <v>0</v>
      </c>
      <c r="Q170" s="226">
        <v>1.032</v>
      </c>
      <c r="R170" s="226">
        <f>Q170*H170</f>
        <v>6.1920000000000002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167</v>
      </c>
      <c r="AT170" s="228" t="s">
        <v>266</v>
      </c>
      <c r="AU170" s="228" t="s">
        <v>87</v>
      </c>
      <c r="AY170" s="14" t="s">
        <v>129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85</v>
      </c>
      <c r="BK170" s="229">
        <f>ROUND(I170*H170,2)</f>
        <v>0</v>
      </c>
      <c r="BL170" s="14" t="s">
        <v>146</v>
      </c>
      <c r="BM170" s="228" t="s">
        <v>545</v>
      </c>
    </row>
    <row r="171" s="2" customFormat="1">
      <c r="A171" s="35"/>
      <c r="B171" s="36"/>
      <c r="C171" s="37"/>
      <c r="D171" s="230" t="s">
        <v>138</v>
      </c>
      <c r="E171" s="37"/>
      <c r="F171" s="231" t="s">
        <v>544</v>
      </c>
      <c r="G171" s="37"/>
      <c r="H171" s="37"/>
      <c r="I171" s="232"/>
      <c r="J171" s="37"/>
      <c r="K171" s="37"/>
      <c r="L171" s="41"/>
      <c r="M171" s="233"/>
      <c r="N171" s="234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138</v>
      </c>
      <c r="AU171" s="14" t="s">
        <v>87</v>
      </c>
    </row>
    <row r="172" s="2" customFormat="1" ht="24.15" customHeight="1">
      <c r="A172" s="35"/>
      <c r="B172" s="36"/>
      <c r="C172" s="216" t="s">
        <v>208</v>
      </c>
      <c r="D172" s="216" t="s">
        <v>132</v>
      </c>
      <c r="E172" s="217" t="s">
        <v>546</v>
      </c>
      <c r="F172" s="218" t="s">
        <v>547</v>
      </c>
      <c r="G172" s="219" t="s">
        <v>377</v>
      </c>
      <c r="H172" s="220">
        <v>1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42</v>
      </c>
      <c r="O172" s="88"/>
      <c r="P172" s="226">
        <f>O172*H172</f>
        <v>0</v>
      </c>
      <c r="Q172" s="226">
        <v>2.85764</v>
      </c>
      <c r="R172" s="226">
        <f>Q172*H172</f>
        <v>2.85764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146</v>
      </c>
      <c r="AT172" s="228" t="s">
        <v>132</v>
      </c>
      <c r="AU172" s="228" t="s">
        <v>87</v>
      </c>
      <c r="AY172" s="14" t="s">
        <v>129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85</v>
      </c>
      <c r="BK172" s="229">
        <f>ROUND(I172*H172,2)</f>
        <v>0</v>
      </c>
      <c r="BL172" s="14" t="s">
        <v>146</v>
      </c>
      <c r="BM172" s="228" t="s">
        <v>548</v>
      </c>
    </row>
    <row r="173" s="2" customFormat="1">
      <c r="A173" s="35"/>
      <c r="B173" s="36"/>
      <c r="C173" s="37"/>
      <c r="D173" s="230" t="s">
        <v>138</v>
      </c>
      <c r="E173" s="37"/>
      <c r="F173" s="231" t="s">
        <v>549</v>
      </c>
      <c r="G173" s="37"/>
      <c r="H173" s="37"/>
      <c r="I173" s="232"/>
      <c r="J173" s="37"/>
      <c r="K173" s="37"/>
      <c r="L173" s="41"/>
      <c r="M173" s="233"/>
      <c r="N173" s="234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138</v>
      </c>
      <c r="AU173" s="14" t="s">
        <v>87</v>
      </c>
    </row>
    <row r="174" s="2" customFormat="1" ht="37.8" customHeight="1">
      <c r="A174" s="35"/>
      <c r="B174" s="36"/>
      <c r="C174" s="216" t="s">
        <v>360</v>
      </c>
      <c r="D174" s="216" t="s">
        <v>132</v>
      </c>
      <c r="E174" s="217" t="s">
        <v>550</v>
      </c>
      <c r="F174" s="218" t="s">
        <v>551</v>
      </c>
      <c r="G174" s="219" t="s">
        <v>222</v>
      </c>
      <c r="H174" s="220">
        <v>45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42</v>
      </c>
      <c r="O174" s="88"/>
      <c r="P174" s="226">
        <f>O174*H174</f>
        <v>0</v>
      </c>
      <c r="Q174" s="226">
        <v>0.04333</v>
      </c>
      <c r="R174" s="226">
        <f>Q174*H174</f>
        <v>1.9498500000000001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146</v>
      </c>
      <c r="AT174" s="228" t="s">
        <v>132</v>
      </c>
      <c r="AU174" s="228" t="s">
        <v>87</v>
      </c>
      <c r="AY174" s="14" t="s">
        <v>129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85</v>
      </c>
      <c r="BK174" s="229">
        <f>ROUND(I174*H174,2)</f>
        <v>0</v>
      </c>
      <c r="BL174" s="14" t="s">
        <v>146</v>
      </c>
      <c r="BM174" s="228" t="s">
        <v>552</v>
      </c>
    </row>
    <row r="175" s="2" customFormat="1">
      <c r="A175" s="35"/>
      <c r="B175" s="36"/>
      <c r="C175" s="37"/>
      <c r="D175" s="230" t="s">
        <v>138</v>
      </c>
      <c r="E175" s="37"/>
      <c r="F175" s="231" t="s">
        <v>553</v>
      </c>
      <c r="G175" s="37"/>
      <c r="H175" s="37"/>
      <c r="I175" s="232"/>
      <c r="J175" s="37"/>
      <c r="K175" s="37"/>
      <c r="L175" s="41"/>
      <c r="M175" s="233"/>
      <c r="N175" s="23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138</v>
      </c>
      <c r="AU175" s="14" t="s">
        <v>87</v>
      </c>
    </row>
    <row r="176" s="2" customFormat="1" ht="24.15" customHeight="1">
      <c r="A176" s="35"/>
      <c r="B176" s="36"/>
      <c r="C176" s="216" t="s">
        <v>323</v>
      </c>
      <c r="D176" s="216" t="s">
        <v>132</v>
      </c>
      <c r="E176" s="217" t="s">
        <v>554</v>
      </c>
      <c r="F176" s="218" t="s">
        <v>555</v>
      </c>
      <c r="G176" s="219" t="s">
        <v>377</v>
      </c>
      <c r="H176" s="220">
        <v>6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42</v>
      </c>
      <c r="O176" s="88"/>
      <c r="P176" s="226">
        <f>O176*H176</f>
        <v>0</v>
      </c>
      <c r="Q176" s="226">
        <v>0.21734000000000001</v>
      </c>
      <c r="R176" s="226">
        <f>Q176*H176</f>
        <v>1.3040400000000001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146</v>
      </c>
      <c r="AT176" s="228" t="s">
        <v>132</v>
      </c>
      <c r="AU176" s="228" t="s">
        <v>87</v>
      </c>
      <c r="AY176" s="14" t="s">
        <v>129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85</v>
      </c>
      <c r="BK176" s="229">
        <f>ROUND(I176*H176,2)</f>
        <v>0</v>
      </c>
      <c r="BL176" s="14" t="s">
        <v>146</v>
      </c>
      <c r="BM176" s="228" t="s">
        <v>556</v>
      </c>
    </row>
    <row r="177" s="2" customFormat="1">
      <c r="A177" s="35"/>
      <c r="B177" s="36"/>
      <c r="C177" s="37"/>
      <c r="D177" s="230" t="s">
        <v>138</v>
      </c>
      <c r="E177" s="37"/>
      <c r="F177" s="231" t="s">
        <v>557</v>
      </c>
      <c r="G177" s="37"/>
      <c r="H177" s="37"/>
      <c r="I177" s="232"/>
      <c r="J177" s="37"/>
      <c r="K177" s="37"/>
      <c r="L177" s="41"/>
      <c r="M177" s="233"/>
      <c r="N177" s="234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138</v>
      </c>
      <c r="AU177" s="14" t="s">
        <v>87</v>
      </c>
    </row>
    <row r="178" s="2" customFormat="1" ht="24.15" customHeight="1">
      <c r="A178" s="35"/>
      <c r="B178" s="36"/>
      <c r="C178" s="240" t="s">
        <v>333</v>
      </c>
      <c r="D178" s="240" t="s">
        <v>266</v>
      </c>
      <c r="E178" s="241" t="s">
        <v>558</v>
      </c>
      <c r="F178" s="242" t="s">
        <v>559</v>
      </c>
      <c r="G178" s="243" t="s">
        <v>377</v>
      </c>
      <c r="H178" s="244">
        <v>6</v>
      </c>
      <c r="I178" s="245"/>
      <c r="J178" s="246">
        <f>ROUND(I178*H178,2)</f>
        <v>0</v>
      </c>
      <c r="K178" s="247"/>
      <c r="L178" s="248"/>
      <c r="M178" s="249" t="s">
        <v>1</v>
      </c>
      <c r="N178" s="250" t="s">
        <v>42</v>
      </c>
      <c r="O178" s="88"/>
      <c r="P178" s="226">
        <f>O178*H178</f>
        <v>0</v>
      </c>
      <c r="Q178" s="226">
        <v>0.12</v>
      </c>
      <c r="R178" s="226">
        <f>Q178*H178</f>
        <v>0.71999999999999997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167</v>
      </c>
      <c r="AT178" s="228" t="s">
        <v>266</v>
      </c>
      <c r="AU178" s="228" t="s">
        <v>87</v>
      </c>
      <c r="AY178" s="14" t="s">
        <v>129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85</v>
      </c>
      <c r="BK178" s="229">
        <f>ROUND(I178*H178,2)</f>
        <v>0</v>
      </c>
      <c r="BL178" s="14" t="s">
        <v>146</v>
      </c>
      <c r="BM178" s="228" t="s">
        <v>560</v>
      </c>
    </row>
    <row r="179" s="2" customFormat="1">
      <c r="A179" s="35"/>
      <c r="B179" s="36"/>
      <c r="C179" s="37"/>
      <c r="D179" s="230" t="s">
        <v>138</v>
      </c>
      <c r="E179" s="37"/>
      <c r="F179" s="231" t="s">
        <v>559</v>
      </c>
      <c r="G179" s="37"/>
      <c r="H179" s="37"/>
      <c r="I179" s="232"/>
      <c r="J179" s="37"/>
      <c r="K179" s="37"/>
      <c r="L179" s="41"/>
      <c r="M179" s="233"/>
      <c r="N179" s="234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138</v>
      </c>
      <c r="AU179" s="14" t="s">
        <v>87</v>
      </c>
    </row>
    <row r="180" s="12" customFormat="1" ht="22.8" customHeight="1">
      <c r="A180" s="12"/>
      <c r="B180" s="200"/>
      <c r="C180" s="201"/>
      <c r="D180" s="202" t="s">
        <v>76</v>
      </c>
      <c r="E180" s="214" t="s">
        <v>473</v>
      </c>
      <c r="F180" s="214" t="s">
        <v>474</v>
      </c>
      <c r="G180" s="201"/>
      <c r="H180" s="201"/>
      <c r="I180" s="204"/>
      <c r="J180" s="215">
        <f>BK180</f>
        <v>0</v>
      </c>
      <c r="K180" s="201"/>
      <c r="L180" s="206"/>
      <c r="M180" s="207"/>
      <c r="N180" s="208"/>
      <c r="O180" s="208"/>
      <c r="P180" s="209">
        <f>SUM(P181:P182)</f>
        <v>0</v>
      </c>
      <c r="Q180" s="208"/>
      <c r="R180" s="209">
        <f>SUM(R181:R182)</f>
        <v>0</v>
      </c>
      <c r="S180" s="208"/>
      <c r="T180" s="210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1" t="s">
        <v>85</v>
      </c>
      <c r="AT180" s="212" t="s">
        <v>76</v>
      </c>
      <c r="AU180" s="212" t="s">
        <v>85</v>
      </c>
      <c r="AY180" s="211" t="s">
        <v>129</v>
      </c>
      <c r="BK180" s="213">
        <f>SUM(BK181:BK182)</f>
        <v>0</v>
      </c>
    </row>
    <row r="181" s="2" customFormat="1" ht="24.15" customHeight="1">
      <c r="A181" s="35"/>
      <c r="B181" s="36"/>
      <c r="C181" s="216" t="s">
        <v>271</v>
      </c>
      <c r="D181" s="216" t="s">
        <v>132</v>
      </c>
      <c r="E181" s="217" t="s">
        <v>561</v>
      </c>
      <c r="F181" s="218" t="s">
        <v>562</v>
      </c>
      <c r="G181" s="219" t="s">
        <v>269</v>
      </c>
      <c r="H181" s="220">
        <v>221.08099999999999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42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146</v>
      </c>
      <c r="AT181" s="228" t="s">
        <v>132</v>
      </c>
      <c r="AU181" s="228" t="s">
        <v>87</v>
      </c>
      <c r="AY181" s="14" t="s">
        <v>129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85</v>
      </c>
      <c r="BK181" s="229">
        <f>ROUND(I181*H181,2)</f>
        <v>0</v>
      </c>
      <c r="BL181" s="14" t="s">
        <v>146</v>
      </c>
      <c r="BM181" s="228" t="s">
        <v>563</v>
      </c>
    </row>
    <row r="182" s="2" customFormat="1">
      <c r="A182" s="35"/>
      <c r="B182" s="36"/>
      <c r="C182" s="37"/>
      <c r="D182" s="230" t="s">
        <v>138</v>
      </c>
      <c r="E182" s="37"/>
      <c r="F182" s="231" t="s">
        <v>564</v>
      </c>
      <c r="G182" s="37"/>
      <c r="H182" s="37"/>
      <c r="I182" s="232"/>
      <c r="J182" s="37"/>
      <c r="K182" s="37"/>
      <c r="L182" s="41"/>
      <c r="M182" s="236"/>
      <c r="N182" s="237"/>
      <c r="O182" s="238"/>
      <c r="P182" s="238"/>
      <c r="Q182" s="238"/>
      <c r="R182" s="238"/>
      <c r="S182" s="238"/>
      <c r="T182" s="23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138</v>
      </c>
      <c r="AU182" s="14" t="s">
        <v>87</v>
      </c>
    </row>
    <row r="183" s="2" customFormat="1" ht="6.96" customHeight="1">
      <c r="A183" s="35"/>
      <c r="B183" s="63"/>
      <c r="C183" s="64"/>
      <c r="D183" s="64"/>
      <c r="E183" s="64"/>
      <c r="F183" s="64"/>
      <c r="G183" s="64"/>
      <c r="H183" s="64"/>
      <c r="I183" s="64"/>
      <c r="J183" s="64"/>
      <c r="K183" s="64"/>
      <c r="L183" s="41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sheetProtection sheet="1" autoFilter="0" formatColumns="0" formatRows="0" objects="1" scenarios="1" spinCount="100000" saltValue="7vSfqKQDGp3XrEsuTy5Eu+sSuoMddDRpXznbfb0Et/Rcc6qZc+H2ez7vE/vnc5FtDdB7G3CBRcde5XzytPwCJg==" hashValue="rnvCA5qkchlqRbawRxcbxhdmcZT0DeqhxtK4scEFrgkNxlkxVYOv/1Ut6I/q5NIIXMKP4Z8w8yRD3TsBOZiQ+g==" algorithmName="SHA-512" password="CC35"/>
  <autoFilter ref="C120:K18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100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 xml:space="preserve">IS a komunikace pro výstavbu RD, Želetava -  Bítovánky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101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565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25. 1. 2022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29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31</v>
      </c>
      <c r="E20" s="35"/>
      <c r="F20" s="35"/>
      <c r="G20" s="35"/>
      <c r="H20" s="35"/>
      <c r="I20" s="137" t="s">
        <v>25</v>
      </c>
      <c r="J20" s="140" t="s">
        <v>32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33</v>
      </c>
      <c r="F21" s="35"/>
      <c r="G21" s="35"/>
      <c r="H21" s="35"/>
      <c r="I21" s="137" t="s">
        <v>28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566</v>
      </c>
      <c r="F24" s="35"/>
      <c r="G24" s="35"/>
      <c r="H24" s="35"/>
      <c r="I24" s="137" t="s">
        <v>28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ROUND((SUM(BE118:BE123)),  2)</f>
        <v>0</v>
      </c>
      <c r="G33" s="35"/>
      <c r="H33" s="35"/>
      <c r="I33" s="152">
        <v>0.20999999999999999</v>
      </c>
      <c r="J33" s="151">
        <f>ROUND(((SUM(BE118:BE123))*I33),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ROUND((SUM(BF118:BF123)),  2)</f>
        <v>0</v>
      </c>
      <c r="G34" s="35"/>
      <c r="H34" s="35"/>
      <c r="I34" s="152">
        <v>0.14999999999999999</v>
      </c>
      <c r="J34" s="151">
        <f>ROUND(((SUM(BF118:BF123))*I34),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ROUND((SUM(BG118:BG123)),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ROUND((SUM(BH118:BH123)),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ROUND((SUM(BI118:BI123)),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 xml:space="preserve">IS a komunikace pro výstavbu RD, Želetava -  Bítovánky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401 - Veřejné osvětlení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Bítovánky, Želetava</v>
      </c>
      <c r="G89" s="37"/>
      <c r="H89" s="37"/>
      <c r="I89" s="29" t="s">
        <v>22</v>
      </c>
      <c r="J89" s="76" t="str">
        <f>IF(J12="","",J12)</f>
        <v>25. 1. 2022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Městys želetava</v>
      </c>
      <c r="G91" s="37"/>
      <c r="H91" s="37"/>
      <c r="I91" s="29" t="s">
        <v>31</v>
      </c>
      <c r="J91" s="33" t="str">
        <f>E21</f>
        <v>PROfi Jihlava spol. s 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29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>Ing. Zbyněk Pecina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104</v>
      </c>
      <c r="D94" s="173"/>
      <c r="E94" s="173"/>
      <c r="F94" s="173"/>
      <c r="G94" s="173"/>
      <c r="H94" s="173"/>
      <c r="I94" s="173"/>
      <c r="J94" s="174" t="s">
        <v>105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106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76"/>
      <c r="C97" s="177"/>
      <c r="D97" s="178" t="s">
        <v>567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568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113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 xml:space="preserve">IS a komunikace pro výstavbu RD, Želetava -  Bítovánky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101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401 - Veřejné osvětlení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>Bítovánky, Želetava</v>
      </c>
      <c r="G112" s="37"/>
      <c r="H112" s="37"/>
      <c r="I112" s="29" t="s">
        <v>22</v>
      </c>
      <c r="J112" s="76" t="str">
        <f>IF(J12="","",J12)</f>
        <v>25. 1. 2022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5.65" customHeight="1">
      <c r="A114" s="35"/>
      <c r="B114" s="36"/>
      <c r="C114" s="29" t="s">
        <v>24</v>
      </c>
      <c r="D114" s="37"/>
      <c r="E114" s="37"/>
      <c r="F114" s="24" t="str">
        <f>E15</f>
        <v>Městys želetava</v>
      </c>
      <c r="G114" s="37"/>
      <c r="H114" s="37"/>
      <c r="I114" s="29" t="s">
        <v>31</v>
      </c>
      <c r="J114" s="33" t="str">
        <f>E21</f>
        <v>PROfi Jihlava spol. s r.o.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29</v>
      </c>
      <c r="D115" s="37"/>
      <c r="E115" s="37"/>
      <c r="F115" s="24" t="str">
        <f>IF(E18="","",E18)</f>
        <v>Vyplň údaj</v>
      </c>
      <c r="G115" s="37"/>
      <c r="H115" s="37"/>
      <c r="I115" s="29" t="s">
        <v>35</v>
      </c>
      <c r="J115" s="33" t="str">
        <f>E24</f>
        <v>Ing. Zbyněk Pecina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114</v>
      </c>
      <c r="D117" s="191" t="s">
        <v>62</v>
      </c>
      <c r="E117" s="191" t="s">
        <v>58</v>
      </c>
      <c r="F117" s="191" t="s">
        <v>59</v>
      </c>
      <c r="G117" s="191" t="s">
        <v>115</v>
      </c>
      <c r="H117" s="191" t="s">
        <v>116</v>
      </c>
      <c r="I117" s="191" t="s">
        <v>117</v>
      </c>
      <c r="J117" s="192" t="s">
        <v>105</v>
      </c>
      <c r="K117" s="193" t="s">
        <v>118</v>
      </c>
      <c r="L117" s="194"/>
      <c r="M117" s="97" t="s">
        <v>1</v>
      </c>
      <c r="N117" s="98" t="s">
        <v>41</v>
      </c>
      <c r="O117" s="98" t="s">
        <v>119</v>
      </c>
      <c r="P117" s="98" t="s">
        <v>120</v>
      </c>
      <c r="Q117" s="98" t="s">
        <v>121</v>
      </c>
      <c r="R117" s="98" t="s">
        <v>122</v>
      </c>
      <c r="S117" s="98" t="s">
        <v>123</v>
      </c>
      <c r="T117" s="99" t="s">
        <v>124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125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0</v>
      </c>
      <c r="S118" s="101"/>
      <c r="T118" s="19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76</v>
      </c>
      <c r="AU118" s="14" t="s">
        <v>107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76</v>
      </c>
      <c r="E119" s="203" t="s">
        <v>266</v>
      </c>
      <c r="F119" s="203" t="s">
        <v>569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0</v>
      </c>
      <c r="S119" s="208"/>
      <c r="T119" s="21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141</v>
      </c>
      <c r="AT119" s="212" t="s">
        <v>76</v>
      </c>
      <c r="AU119" s="212" t="s">
        <v>77</v>
      </c>
      <c r="AY119" s="211" t="s">
        <v>129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76</v>
      </c>
      <c r="E120" s="214" t="s">
        <v>570</v>
      </c>
      <c r="F120" s="214" t="s">
        <v>571</v>
      </c>
      <c r="G120" s="201"/>
      <c r="H120" s="201"/>
      <c r="I120" s="204"/>
      <c r="J120" s="215">
        <f>BK120</f>
        <v>0</v>
      </c>
      <c r="K120" s="201"/>
      <c r="L120" s="206"/>
      <c r="M120" s="207"/>
      <c r="N120" s="208"/>
      <c r="O120" s="208"/>
      <c r="P120" s="209">
        <f>SUM(P121:P123)</f>
        <v>0</v>
      </c>
      <c r="Q120" s="208"/>
      <c r="R120" s="209">
        <f>SUM(R121:R123)</f>
        <v>0</v>
      </c>
      <c r="S120" s="208"/>
      <c r="T120" s="210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141</v>
      </c>
      <c r="AT120" s="212" t="s">
        <v>76</v>
      </c>
      <c r="AU120" s="212" t="s">
        <v>85</v>
      </c>
      <c r="AY120" s="211" t="s">
        <v>129</v>
      </c>
      <c r="BK120" s="213">
        <f>SUM(BK121:BK123)</f>
        <v>0</v>
      </c>
    </row>
    <row r="121" s="2" customFormat="1" ht="16.5" customHeight="1">
      <c r="A121" s="35"/>
      <c r="B121" s="36"/>
      <c r="C121" s="216" t="s">
        <v>85</v>
      </c>
      <c r="D121" s="216" t="s">
        <v>132</v>
      </c>
      <c r="E121" s="217" t="s">
        <v>572</v>
      </c>
      <c r="F121" s="218" t="s">
        <v>573</v>
      </c>
      <c r="G121" s="219" t="s">
        <v>574</v>
      </c>
      <c r="H121" s="220">
        <v>1</v>
      </c>
      <c r="I121" s="221"/>
      <c r="J121" s="222">
        <f>ROUND(I121*H121,2)</f>
        <v>0</v>
      </c>
      <c r="K121" s="223"/>
      <c r="L121" s="41"/>
      <c r="M121" s="224" t="s">
        <v>1</v>
      </c>
      <c r="N121" s="225" t="s">
        <v>42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575</v>
      </c>
      <c r="AT121" s="228" t="s">
        <v>132</v>
      </c>
      <c r="AU121" s="228" t="s">
        <v>87</v>
      </c>
      <c r="AY121" s="14" t="s">
        <v>129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85</v>
      </c>
      <c r="BK121" s="229">
        <f>ROUND(I121*H121,2)</f>
        <v>0</v>
      </c>
      <c r="BL121" s="14" t="s">
        <v>575</v>
      </c>
      <c r="BM121" s="228" t="s">
        <v>576</v>
      </c>
    </row>
    <row r="122" s="2" customFormat="1">
      <c r="A122" s="35"/>
      <c r="B122" s="36"/>
      <c r="C122" s="37"/>
      <c r="D122" s="230" t="s">
        <v>138</v>
      </c>
      <c r="E122" s="37"/>
      <c r="F122" s="231" t="s">
        <v>573</v>
      </c>
      <c r="G122" s="37"/>
      <c r="H122" s="37"/>
      <c r="I122" s="232"/>
      <c r="J122" s="37"/>
      <c r="K122" s="37"/>
      <c r="L122" s="41"/>
      <c r="M122" s="233"/>
      <c r="N122" s="234"/>
      <c r="O122" s="88"/>
      <c r="P122" s="88"/>
      <c r="Q122" s="88"/>
      <c r="R122" s="88"/>
      <c r="S122" s="88"/>
      <c r="T122" s="89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138</v>
      </c>
      <c r="AU122" s="14" t="s">
        <v>87</v>
      </c>
    </row>
    <row r="123" s="2" customFormat="1">
      <c r="A123" s="35"/>
      <c r="B123" s="36"/>
      <c r="C123" s="37"/>
      <c r="D123" s="230" t="s">
        <v>139</v>
      </c>
      <c r="E123" s="37"/>
      <c r="F123" s="235" t="s">
        <v>577</v>
      </c>
      <c r="G123" s="37"/>
      <c r="H123" s="37"/>
      <c r="I123" s="232"/>
      <c r="J123" s="37"/>
      <c r="K123" s="37"/>
      <c r="L123" s="41"/>
      <c r="M123" s="236"/>
      <c r="N123" s="237"/>
      <c r="O123" s="238"/>
      <c r="P123" s="238"/>
      <c r="Q123" s="238"/>
      <c r="R123" s="238"/>
      <c r="S123" s="238"/>
      <c r="T123" s="239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139</v>
      </c>
      <c r="AU123" s="14" t="s">
        <v>87</v>
      </c>
    </row>
    <row r="124" s="2" customFormat="1" ht="6.96" customHeight="1">
      <c r="A124" s="35"/>
      <c r="B124" s="63"/>
      <c r="C124" s="64"/>
      <c r="D124" s="64"/>
      <c r="E124" s="64"/>
      <c r="F124" s="64"/>
      <c r="G124" s="64"/>
      <c r="H124" s="64"/>
      <c r="I124" s="64"/>
      <c r="J124" s="64"/>
      <c r="K124" s="64"/>
      <c r="L124" s="41"/>
      <c r="M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</sheetData>
  <sheetProtection sheet="1" autoFilter="0" formatColumns="0" formatRows="0" objects="1" scenarios="1" spinCount="100000" saltValue="BVrHm+lPMWnRN2pj6BuYxgSGFtxwzahq7/V24qmlw7LNpBB32a3xfhdYbZnr2YHk5m2xce6uKpXokYrmlP96Aw==" hashValue="tfvzxWi0MWCZY+aU6yK46NG42FmeDMQbh//FaOKPqCirpDw3dmeM+6KnahJkD9qKMo9rZFHGbUs0enT0aRZjyw==" algorithmName="SHA-512" password="CC35"/>
  <autoFilter ref="C117:K123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87</v>
      </c>
    </row>
    <row r="4" s="1" customFormat="1" ht="24.96" customHeight="1">
      <c r="B4" s="17"/>
      <c r="D4" s="135" t="s">
        <v>100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 xml:space="preserve">IS a komunikace pro výstavbu RD, Želetava -  Bítovánky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101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578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25. 1. 2022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27</v>
      </c>
      <c r="F15" s="35"/>
      <c r="G15" s="35"/>
      <c r="H15" s="35"/>
      <c r="I15" s="137" t="s">
        <v>28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29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31</v>
      </c>
      <c r="E20" s="35"/>
      <c r="F20" s="35"/>
      <c r="G20" s="35"/>
      <c r="H20" s="35"/>
      <c r="I20" s="137" t="s">
        <v>25</v>
      </c>
      <c r="J20" s="140" t="s">
        <v>32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33</v>
      </c>
      <c r="F21" s="35"/>
      <c r="G21" s="35"/>
      <c r="H21" s="35"/>
      <c r="I21" s="137" t="s">
        <v>28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35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33</v>
      </c>
      <c r="F24" s="35"/>
      <c r="G24" s="35"/>
      <c r="H24" s="35"/>
      <c r="I24" s="137" t="s">
        <v>28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37</v>
      </c>
      <c r="E30" s="35"/>
      <c r="F30" s="35"/>
      <c r="G30" s="35"/>
      <c r="H30" s="35"/>
      <c r="I30" s="35"/>
      <c r="J30" s="148">
        <f>ROUND(J125,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39</v>
      </c>
      <c r="G32" s="35"/>
      <c r="H32" s="35"/>
      <c r="I32" s="149" t="s">
        <v>38</v>
      </c>
      <c r="J32" s="149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41</v>
      </c>
      <c r="E33" s="137" t="s">
        <v>42</v>
      </c>
      <c r="F33" s="151">
        <f>ROUND((SUM(BE125:BE188)),  2)</f>
        <v>0</v>
      </c>
      <c r="G33" s="35"/>
      <c r="H33" s="35"/>
      <c r="I33" s="152">
        <v>0.20999999999999999</v>
      </c>
      <c r="J33" s="151">
        <f>ROUND(((SUM(BE125:BE188))*I33),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43</v>
      </c>
      <c r="F34" s="151">
        <f>ROUND((SUM(BF125:BF188)),  2)</f>
        <v>0</v>
      </c>
      <c r="G34" s="35"/>
      <c r="H34" s="35"/>
      <c r="I34" s="152">
        <v>0.14999999999999999</v>
      </c>
      <c r="J34" s="151">
        <f>ROUND(((SUM(BF125:BF188))*I34),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44</v>
      </c>
      <c r="F35" s="151">
        <f>ROUND((SUM(BG125:BG188)),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45</v>
      </c>
      <c r="F36" s="151">
        <f>ROUND((SUM(BH125:BH188)),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46</v>
      </c>
      <c r="F37" s="151">
        <f>ROUND((SUM(BI125:BI188)),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47</v>
      </c>
      <c r="E39" s="155"/>
      <c r="F39" s="155"/>
      <c r="G39" s="156" t="s">
        <v>48</v>
      </c>
      <c r="H39" s="157" t="s">
        <v>49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50</v>
      </c>
      <c r="E50" s="161"/>
      <c r="F50" s="161"/>
      <c r="G50" s="160" t="s">
        <v>51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52</v>
      </c>
      <c r="E61" s="163"/>
      <c r="F61" s="164" t="s">
        <v>53</v>
      </c>
      <c r="G61" s="162" t="s">
        <v>52</v>
      </c>
      <c r="H61" s="163"/>
      <c r="I61" s="163"/>
      <c r="J61" s="165" t="s">
        <v>53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54</v>
      </c>
      <c r="E65" s="166"/>
      <c r="F65" s="166"/>
      <c r="G65" s="160" t="s">
        <v>55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52</v>
      </c>
      <c r="E76" s="163"/>
      <c r="F76" s="164" t="s">
        <v>53</v>
      </c>
      <c r="G76" s="162" t="s">
        <v>52</v>
      </c>
      <c r="H76" s="163"/>
      <c r="I76" s="163"/>
      <c r="J76" s="165" t="s">
        <v>53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103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 xml:space="preserve">IS a komunikace pro výstavbu RD, Želetava -  Bítovánky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101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501 - STL plynovod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Bítovánky, Želetava</v>
      </c>
      <c r="G89" s="37"/>
      <c r="H89" s="37"/>
      <c r="I89" s="29" t="s">
        <v>22</v>
      </c>
      <c r="J89" s="76" t="str">
        <f>IF(J12="","",J12)</f>
        <v>25. 1. 2022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25.65" customHeight="1">
      <c r="A91" s="35"/>
      <c r="B91" s="36"/>
      <c r="C91" s="29" t="s">
        <v>24</v>
      </c>
      <c r="D91" s="37"/>
      <c r="E91" s="37"/>
      <c r="F91" s="24" t="str">
        <f>E15</f>
        <v>Městys želetava</v>
      </c>
      <c r="G91" s="37"/>
      <c r="H91" s="37"/>
      <c r="I91" s="29" t="s">
        <v>31</v>
      </c>
      <c r="J91" s="33" t="str">
        <f>E21</f>
        <v>PROfi Jihlava spol. s r.o.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5.65" customHeight="1">
      <c r="A92" s="35"/>
      <c r="B92" s="36"/>
      <c r="C92" s="29" t="s">
        <v>29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>PROfi Jihlava spol. s r.o.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104</v>
      </c>
      <c r="D94" s="173"/>
      <c r="E94" s="173"/>
      <c r="F94" s="173"/>
      <c r="G94" s="173"/>
      <c r="H94" s="173"/>
      <c r="I94" s="173"/>
      <c r="J94" s="174" t="s">
        <v>105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106</v>
      </c>
      <c r="D96" s="37"/>
      <c r="E96" s="37"/>
      <c r="F96" s="37"/>
      <c r="G96" s="37"/>
      <c r="H96" s="37"/>
      <c r="I96" s="37"/>
      <c r="J96" s="107">
        <f>J125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107</v>
      </c>
    </row>
    <row r="97" s="9" customFormat="1" ht="24.96" customHeight="1">
      <c r="A97" s="9"/>
      <c r="B97" s="176"/>
      <c r="C97" s="177"/>
      <c r="D97" s="178" t="s">
        <v>197</v>
      </c>
      <c r="E97" s="179"/>
      <c r="F97" s="179"/>
      <c r="G97" s="179"/>
      <c r="H97" s="179"/>
      <c r="I97" s="179"/>
      <c r="J97" s="180">
        <f>J126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198</v>
      </c>
      <c r="E98" s="185"/>
      <c r="F98" s="185"/>
      <c r="G98" s="185"/>
      <c r="H98" s="185"/>
      <c r="I98" s="185"/>
      <c r="J98" s="186">
        <f>J127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200</v>
      </c>
      <c r="E99" s="185"/>
      <c r="F99" s="185"/>
      <c r="G99" s="185"/>
      <c r="H99" s="185"/>
      <c r="I99" s="185"/>
      <c r="J99" s="186">
        <f>J140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202</v>
      </c>
      <c r="E100" s="185"/>
      <c r="F100" s="185"/>
      <c r="G100" s="185"/>
      <c r="H100" s="185"/>
      <c r="I100" s="185"/>
      <c r="J100" s="186">
        <f>J143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204</v>
      </c>
      <c r="E101" s="185"/>
      <c r="F101" s="185"/>
      <c r="G101" s="185"/>
      <c r="H101" s="185"/>
      <c r="I101" s="185"/>
      <c r="J101" s="186">
        <f>J160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6"/>
      <c r="C102" s="177"/>
      <c r="D102" s="178" t="s">
        <v>579</v>
      </c>
      <c r="E102" s="179"/>
      <c r="F102" s="179"/>
      <c r="G102" s="179"/>
      <c r="H102" s="179"/>
      <c r="I102" s="179"/>
      <c r="J102" s="180">
        <f>J163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2"/>
      <c r="C103" s="183"/>
      <c r="D103" s="184" t="s">
        <v>580</v>
      </c>
      <c r="E103" s="185"/>
      <c r="F103" s="185"/>
      <c r="G103" s="185"/>
      <c r="H103" s="185"/>
      <c r="I103" s="185"/>
      <c r="J103" s="186">
        <f>J164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6"/>
      <c r="C104" s="177"/>
      <c r="D104" s="178" t="s">
        <v>567</v>
      </c>
      <c r="E104" s="179"/>
      <c r="F104" s="179"/>
      <c r="G104" s="179"/>
      <c r="H104" s="179"/>
      <c r="I104" s="179"/>
      <c r="J104" s="180">
        <f>J171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2"/>
      <c r="C105" s="183"/>
      <c r="D105" s="184" t="s">
        <v>581</v>
      </c>
      <c r="E105" s="185"/>
      <c r="F105" s="185"/>
      <c r="G105" s="185"/>
      <c r="H105" s="185"/>
      <c r="I105" s="185"/>
      <c r="J105" s="186">
        <f>J172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113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71" t="str">
        <f>E7</f>
        <v xml:space="preserve">IS a komunikace pro výstavbu RD, Želetava -  Bítovánky</v>
      </c>
      <c r="F115" s="29"/>
      <c r="G115" s="29"/>
      <c r="H115" s="29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101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E9</f>
        <v>501 - STL plynovod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F12</f>
        <v>Bítovánky, Želetava</v>
      </c>
      <c r="G119" s="37"/>
      <c r="H119" s="37"/>
      <c r="I119" s="29" t="s">
        <v>22</v>
      </c>
      <c r="J119" s="76" t="str">
        <f>IF(J12="","",J12)</f>
        <v>25. 1. 2022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5.65" customHeight="1">
      <c r="A121" s="35"/>
      <c r="B121" s="36"/>
      <c r="C121" s="29" t="s">
        <v>24</v>
      </c>
      <c r="D121" s="37"/>
      <c r="E121" s="37"/>
      <c r="F121" s="24" t="str">
        <f>E15</f>
        <v>Městys želetava</v>
      </c>
      <c r="G121" s="37"/>
      <c r="H121" s="37"/>
      <c r="I121" s="29" t="s">
        <v>31</v>
      </c>
      <c r="J121" s="33" t="str">
        <f>E21</f>
        <v>PROfi Jihlava spol. s r.o.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25.65" customHeight="1">
      <c r="A122" s="35"/>
      <c r="B122" s="36"/>
      <c r="C122" s="29" t="s">
        <v>29</v>
      </c>
      <c r="D122" s="37"/>
      <c r="E122" s="37"/>
      <c r="F122" s="24" t="str">
        <f>IF(E18="","",E18)</f>
        <v>Vyplň údaj</v>
      </c>
      <c r="G122" s="37"/>
      <c r="H122" s="37"/>
      <c r="I122" s="29" t="s">
        <v>35</v>
      </c>
      <c r="J122" s="33" t="str">
        <f>E24</f>
        <v>PROfi Jihlava spol. s r.o.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8"/>
      <c r="B124" s="189"/>
      <c r="C124" s="190" t="s">
        <v>114</v>
      </c>
      <c r="D124" s="191" t="s">
        <v>62</v>
      </c>
      <c r="E124" s="191" t="s">
        <v>58</v>
      </c>
      <c r="F124" s="191" t="s">
        <v>59</v>
      </c>
      <c r="G124" s="191" t="s">
        <v>115</v>
      </c>
      <c r="H124" s="191" t="s">
        <v>116</v>
      </c>
      <c r="I124" s="191" t="s">
        <v>117</v>
      </c>
      <c r="J124" s="192" t="s">
        <v>105</v>
      </c>
      <c r="K124" s="193" t="s">
        <v>118</v>
      </c>
      <c r="L124" s="194"/>
      <c r="M124" s="97" t="s">
        <v>1</v>
      </c>
      <c r="N124" s="98" t="s">
        <v>41</v>
      </c>
      <c r="O124" s="98" t="s">
        <v>119</v>
      </c>
      <c r="P124" s="98" t="s">
        <v>120</v>
      </c>
      <c r="Q124" s="98" t="s">
        <v>121</v>
      </c>
      <c r="R124" s="98" t="s">
        <v>122</v>
      </c>
      <c r="S124" s="98" t="s">
        <v>123</v>
      </c>
      <c r="T124" s="99" t="s">
        <v>124</v>
      </c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</row>
    <row r="125" s="2" customFormat="1" ht="22.8" customHeight="1">
      <c r="A125" s="35"/>
      <c r="B125" s="36"/>
      <c r="C125" s="104" t="s">
        <v>125</v>
      </c>
      <c r="D125" s="37"/>
      <c r="E125" s="37"/>
      <c r="F125" s="37"/>
      <c r="G125" s="37"/>
      <c r="H125" s="37"/>
      <c r="I125" s="37"/>
      <c r="J125" s="195">
        <f>BK125</f>
        <v>0</v>
      </c>
      <c r="K125" s="37"/>
      <c r="L125" s="41"/>
      <c r="M125" s="100"/>
      <c r="N125" s="196"/>
      <c r="O125" s="101"/>
      <c r="P125" s="197">
        <f>P126+P163+P171</f>
        <v>0</v>
      </c>
      <c r="Q125" s="101"/>
      <c r="R125" s="197">
        <f>R126+R163+R171</f>
        <v>101.33865999999999</v>
      </c>
      <c r="S125" s="101"/>
      <c r="T125" s="198">
        <f>T126+T163+T171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76</v>
      </c>
      <c r="AU125" s="14" t="s">
        <v>107</v>
      </c>
      <c r="BK125" s="199">
        <f>BK126+BK163+BK171</f>
        <v>0</v>
      </c>
    </row>
    <row r="126" s="12" customFormat="1" ht="25.92" customHeight="1">
      <c r="A126" s="12"/>
      <c r="B126" s="200"/>
      <c r="C126" s="201"/>
      <c r="D126" s="202" t="s">
        <v>76</v>
      </c>
      <c r="E126" s="203" t="s">
        <v>205</v>
      </c>
      <c r="F126" s="203" t="s">
        <v>206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P127+P140+P143+P160</f>
        <v>0</v>
      </c>
      <c r="Q126" s="208"/>
      <c r="R126" s="209">
        <f>R127+R140+R143+R160</f>
        <v>100.94028999999999</v>
      </c>
      <c r="S126" s="208"/>
      <c r="T126" s="210">
        <f>T127+T140+T143+T160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77</v>
      </c>
      <c r="AY126" s="211" t="s">
        <v>129</v>
      </c>
      <c r="BK126" s="213">
        <f>BK127+BK140+BK143+BK160</f>
        <v>0</v>
      </c>
    </row>
    <row r="127" s="12" customFormat="1" ht="22.8" customHeight="1">
      <c r="A127" s="12"/>
      <c r="B127" s="200"/>
      <c r="C127" s="201"/>
      <c r="D127" s="202" t="s">
        <v>76</v>
      </c>
      <c r="E127" s="214" t="s">
        <v>85</v>
      </c>
      <c r="F127" s="214" t="s">
        <v>207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SUM(P128:P139)</f>
        <v>0</v>
      </c>
      <c r="Q127" s="208"/>
      <c r="R127" s="209">
        <f>SUM(R128:R139)</f>
        <v>99.299999999999997</v>
      </c>
      <c r="S127" s="208"/>
      <c r="T127" s="210">
        <f>SUM(T128:T139)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85</v>
      </c>
      <c r="AT127" s="212" t="s">
        <v>76</v>
      </c>
      <c r="AU127" s="212" t="s">
        <v>85</v>
      </c>
      <c r="AY127" s="211" t="s">
        <v>129</v>
      </c>
      <c r="BK127" s="213">
        <f>SUM(BK128:BK139)</f>
        <v>0</v>
      </c>
    </row>
    <row r="128" s="2" customFormat="1" ht="33" customHeight="1">
      <c r="A128" s="35"/>
      <c r="B128" s="36"/>
      <c r="C128" s="216" t="s">
        <v>85</v>
      </c>
      <c r="D128" s="216" t="s">
        <v>132</v>
      </c>
      <c r="E128" s="217" t="s">
        <v>485</v>
      </c>
      <c r="F128" s="218" t="s">
        <v>486</v>
      </c>
      <c r="G128" s="219" t="s">
        <v>222</v>
      </c>
      <c r="H128" s="220">
        <v>238.31999999999999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42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146</v>
      </c>
      <c r="AT128" s="228" t="s">
        <v>132</v>
      </c>
      <c r="AU128" s="228" t="s">
        <v>87</v>
      </c>
      <c r="AY128" s="14" t="s">
        <v>129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85</v>
      </c>
      <c r="BK128" s="229">
        <f>ROUND(I128*H128,2)</f>
        <v>0</v>
      </c>
      <c r="BL128" s="14" t="s">
        <v>146</v>
      </c>
      <c r="BM128" s="228" t="s">
        <v>582</v>
      </c>
    </row>
    <row r="129" s="2" customFormat="1">
      <c r="A129" s="35"/>
      <c r="B129" s="36"/>
      <c r="C129" s="37"/>
      <c r="D129" s="230" t="s">
        <v>138</v>
      </c>
      <c r="E129" s="37"/>
      <c r="F129" s="231" t="s">
        <v>488</v>
      </c>
      <c r="G129" s="37"/>
      <c r="H129" s="37"/>
      <c r="I129" s="232"/>
      <c r="J129" s="37"/>
      <c r="K129" s="37"/>
      <c r="L129" s="41"/>
      <c r="M129" s="233"/>
      <c r="N129" s="23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138</v>
      </c>
      <c r="AU129" s="14" t="s">
        <v>87</v>
      </c>
    </row>
    <row r="130" s="2" customFormat="1" ht="37.8" customHeight="1">
      <c r="A130" s="35"/>
      <c r="B130" s="36"/>
      <c r="C130" s="216" t="s">
        <v>155</v>
      </c>
      <c r="D130" s="216" t="s">
        <v>132</v>
      </c>
      <c r="E130" s="217" t="s">
        <v>236</v>
      </c>
      <c r="F130" s="218" t="s">
        <v>583</v>
      </c>
      <c r="G130" s="219" t="s">
        <v>222</v>
      </c>
      <c r="H130" s="220">
        <v>69.510000000000005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42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146</v>
      </c>
      <c r="AT130" s="228" t="s">
        <v>132</v>
      </c>
      <c r="AU130" s="228" t="s">
        <v>87</v>
      </c>
      <c r="AY130" s="14" t="s">
        <v>129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85</v>
      </c>
      <c r="BK130" s="229">
        <f>ROUND(I130*H130,2)</f>
        <v>0</v>
      </c>
      <c r="BL130" s="14" t="s">
        <v>146</v>
      </c>
      <c r="BM130" s="228" t="s">
        <v>584</v>
      </c>
    </row>
    <row r="131" s="2" customFormat="1">
      <c r="A131" s="35"/>
      <c r="B131" s="36"/>
      <c r="C131" s="37"/>
      <c r="D131" s="230" t="s">
        <v>138</v>
      </c>
      <c r="E131" s="37"/>
      <c r="F131" s="231" t="s">
        <v>239</v>
      </c>
      <c r="G131" s="37"/>
      <c r="H131" s="37"/>
      <c r="I131" s="232"/>
      <c r="J131" s="37"/>
      <c r="K131" s="37"/>
      <c r="L131" s="41"/>
      <c r="M131" s="233"/>
      <c r="N131" s="23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138</v>
      </c>
      <c r="AU131" s="14" t="s">
        <v>87</v>
      </c>
    </row>
    <row r="132" s="2" customFormat="1" ht="16.5" customHeight="1">
      <c r="A132" s="35"/>
      <c r="B132" s="36"/>
      <c r="C132" s="216" t="s">
        <v>162</v>
      </c>
      <c r="D132" s="216" t="s">
        <v>132</v>
      </c>
      <c r="E132" s="217" t="s">
        <v>251</v>
      </c>
      <c r="F132" s="218" t="s">
        <v>252</v>
      </c>
      <c r="G132" s="219" t="s">
        <v>222</v>
      </c>
      <c r="H132" s="220">
        <v>69.510000000000005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42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146</v>
      </c>
      <c r="AT132" s="228" t="s">
        <v>132</v>
      </c>
      <c r="AU132" s="228" t="s">
        <v>87</v>
      </c>
      <c r="AY132" s="14" t="s">
        <v>129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85</v>
      </c>
      <c r="BK132" s="229">
        <f>ROUND(I132*H132,2)</f>
        <v>0</v>
      </c>
      <c r="BL132" s="14" t="s">
        <v>146</v>
      </c>
      <c r="BM132" s="228" t="s">
        <v>585</v>
      </c>
    </row>
    <row r="133" s="2" customFormat="1">
      <c r="A133" s="35"/>
      <c r="B133" s="36"/>
      <c r="C133" s="37"/>
      <c r="D133" s="230" t="s">
        <v>138</v>
      </c>
      <c r="E133" s="37"/>
      <c r="F133" s="231" t="s">
        <v>254</v>
      </c>
      <c r="G133" s="37"/>
      <c r="H133" s="37"/>
      <c r="I133" s="232"/>
      <c r="J133" s="37"/>
      <c r="K133" s="37"/>
      <c r="L133" s="41"/>
      <c r="M133" s="233"/>
      <c r="N133" s="23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138</v>
      </c>
      <c r="AU133" s="14" t="s">
        <v>87</v>
      </c>
    </row>
    <row r="134" s="2" customFormat="1" ht="24.15" customHeight="1">
      <c r="A134" s="35"/>
      <c r="B134" s="36"/>
      <c r="C134" s="216" t="s">
        <v>128</v>
      </c>
      <c r="D134" s="216" t="s">
        <v>132</v>
      </c>
      <c r="E134" s="217" t="s">
        <v>256</v>
      </c>
      <c r="F134" s="218" t="s">
        <v>257</v>
      </c>
      <c r="G134" s="219" t="s">
        <v>222</v>
      </c>
      <c r="H134" s="220">
        <v>168.81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42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146</v>
      </c>
      <c r="AT134" s="228" t="s">
        <v>132</v>
      </c>
      <c r="AU134" s="228" t="s">
        <v>87</v>
      </c>
      <c r="AY134" s="14" t="s">
        <v>129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85</v>
      </c>
      <c r="BK134" s="229">
        <f>ROUND(I134*H134,2)</f>
        <v>0</v>
      </c>
      <c r="BL134" s="14" t="s">
        <v>146</v>
      </c>
      <c r="BM134" s="228" t="s">
        <v>586</v>
      </c>
    </row>
    <row r="135" s="2" customFormat="1">
      <c r="A135" s="35"/>
      <c r="B135" s="36"/>
      <c r="C135" s="37"/>
      <c r="D135" s="230" t="s">
        <v>138</v>
      </c>
      <c r="E135" s="37"/>
      <c r="F135" s="231" t="s">
        <v>259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138</v>
      </c>
      <c r="AU135" s="14" t="s">
        <v>87</v>
      </c>
    </row>
    <row r="136" s="2" customFormat="1" ht="24.15" customHeight="1">
      <c r="A136" s="35"/>
      <c r="B136" s="36"/>
      <c r="C136" s="216" t="s">
        <v>141</v>
      </c>
      <c r="D136" s="216" t="s">
        <v>132</v>
      </c>
      <c r="E136" s="217" t="s">
        <v>492</v>
      </c>
      <c r="F136" s="218" t="s">
        <v>493</v>
      </c>
      <c r="G136" s="219" t="s">
        <v>222</v>
      </c>
      <c r="H136" s="220">
        <v>49.649999999999999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42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146</v>
      </c>
      <c r="AT136" s="228" t="s">
        <v>132</v>
      </c>
      <c r="AU136" s="228" t="s">
        <v>87</v>
      </c>
      <c r="AY136" s="14" t="s">
        <v>129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85</v>
      </c>
      <c r="BK136" s="229">
        <f>ROUND(I136*H136,2)</f>
        <v>0</v>
      </c>
      <c r="BL136" s="14" t="s">
        <v>146</v>
      </c>
      <c r="BM136" s="228" t="s">
        <v>587</v>
      </c>
    </row>
    <row r="137" s="2" customFormat="1">
      <c r="A137" s="35"/>
      <c r="B137" s="36"/>
      <c r="C137" s="37"/>
      <c r="D137" s="230" t="s">
        <v>138</v>
      </c>
      <c r="E137" s="37"/>
      <c r="F137" s="231" t="s">
        <v>495</v>
      </c>
      <c r="G137" s="37"/>
      <c r="H137" s="37"/>
      <c r="I137" s="232"/>
      <c r="J137" s="37"/>
      <c r="K137" s="37"/>
      <c r="L137" s="41"/>
      <c r="M137" s="233"/>
      <c r="N137" s="23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138</v>
      </c>
      <c r="AU137" s="14" t="s">
        <v>87</v>
      </c>
    </row>
    <row r="138" s="2" customFormat="1" ht="16.5" customHeight="1">
      <c r="A138" s="35"/>
      <c r="B138" s="36"/>
      <c r="C138" s="240" t="s">
        <v>146</v>
      </c>
      <c r="D138" s="240" t="s">
        <v>266</v>
      </c>
      <c r="E138" s="241" t="s">
        <v>267</v>
      </c>
      <c r="F138" s="242" t="s">
        <v>268</v>
      </c>
      <c r="G138" s="243" t="s">
        <v>269</v>
      </c>
      <c r="H138" s="244">
        <v>99.299999999999997</v>
      </c>
      <c r="I138" s="245"/>
      <c r="J138" s="246">
        <f>ROUND(I138*H138,2)</f>
        <v>0</v>
      </c>
      <c r="K138" s="247"/>
      <c r="L138" s="248"/>
      <c r="M138" s="249" t="s">
        <v>1</v>
      </c>
      <c r="N138" s="250" t="s">
        <v>42</v>
      </c>
      <c r="O138" s="88"/>
      <c r="P138" s="226">
        <f>O138*H138</f>
        <v>0</v>
      </c>
      <c r="Q138" s="226">
        <v>1</v>
      </c>
      <c r="R138" s="226">
        <f>Q138*H138</f>
        <v>99.299999999999997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167</v>
      </c>
      <c r="AT138" s="228" t="s">
        <v>266</v>
      </c>
      <c r="AU138" s="228" t="s">
        <v>87</v>
      </c>
      <c r="AY138" s="14" t="s">
        <v>129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85</v>
      </c>
      <c r="BK138" s="229">
        <f>ROUND(I138*H138,2)</f>
        <v>0</v>
      </c>
      <c r="BL138" s="14" t="s">
        <v>146</v>
      </c>
      <c r="BM138" s="228" t="s">
        <v>588</v>
      </c>
    </row>
    <row r="139" s="2" customFormat="1">
      <c r="A139" s="35"/>
      <c r="B139" s="36"/>
      <c r="C139" s="37"/>
      <c r="D139" s="230" t="s">
        <v>138</v>
      </c>
      <c r="E139" s="37"/>
      <c r="F139" s="231" t="s">
        <v>268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138</v>
      </c>
      <c r="AU139" s="14" t="s">
        <v>87</v>
      </c>
    </row>
    <row r="140" s="12" customFormat="1" ht="22.8" customHeight="1">
      <c r="A140" s="12"/>
      <c r="B140" s="200"/>
      <c r="C140" s="201"/>
      <c r="D140" s="202" t="s">
        <v>76</v>
      </c>
      <c r="E140" s="214" t="s">
        <v>146</v>
      </c>
      <c r="F140" s="214" t="s">
        <v>297</v>
      </c>
      <c r="G140" s="201"/>
      <c r="H140" s="201"/>
      <c r="I140" s="204"/>
      <c r="J140" s="215">
        <f>BK140</f>
        <v>0</v>
      </c>
      <c r="K140" s="201"/>
      <c r="L140" s="206"/>
      <c r="M140" s="207"/>
      <c r="N140" s="208"/>
      <c r="O140" s="208"/>
      <c r="P140" s="209">
        <f>SUM(P141:P142)</f>
        <v>0</v>
      </c>
      <c r="Q140" s="208"/>
      <c r="R140" s="209">
        <f>SUM(R141:R142)</f>
        <v>0</v>
      </c>
      <c r="S140" s="208"/>
      <c r="T140" s="210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1" t="s">
        <v>85</v>
      </c>
      <c r="AT140" s="212" t="s">
        <v>76</v>
      </c>
      <c r="AU140" s="212" t="s">
        <v>85</v>
      </c>
      <c r="AY140" s="211" t="s">
        <v>129</v>
      </c>
      <c r="BK140" s="213">
        <f>SUM(BK141:BK142)</f>
        <v>0</v>
      </c>
    </row>
    <row r="141" s="2" customFormat="1" ht="24.15" customHeight="1">
      <c r="A141" s="35"/>
      <c r="B141" s="36"/>
      <c r="C141" s="216" t="s">
        <v>87</v>
      </c>
      <c r="D141" s="216" t="s">
        <v>132</v>
      </c>
      <c r="E141" s="217" t="s">
        <v>299</v>
      </c>
      <c r="F141" s="218" t="s">
        <v>300</v>
      </c>
      <c r="G141" s="219" t="s">
        <v>222</v>
      </c>
      <c r="H141" s="220">
        <v>19.859999999999999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42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146</v>
      </c>
      <c r="AT141" s="228" t="s">
        <v>132</v>
      </c>
      <c r="AU141" s="228" t="s">
        <v>87</v>
      </c>
      <c r="AY141" s="14" t="s">
        <v>129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85</v>
      </c>
      <c r="BK141" s="229">
        <f>ROUND(I141*H141,2)</f>
        <v>0</v>
      </c>
      <c r="BL141" s="14" t="s">
        <v>146</v>
      </c>
      <c r="BM141" s="228" t="s">
        <v>589</v>
      </c>
    </row>
    <row r="142" s="2" customFormat="1">
      <c r="A142" s="35"/>
      <c r="B142" s="36"/>
      <c r="C142" s="37"/>
      <c r="D142" s="230" t="s">
        <v>138</v>
      </c>
      <c r="E142" s="37"/>
      <c r="F142" s="231" t="s">
        <v>302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138</v>
      </c>
      <c r="AU142" s="14" t="s">
        <v>87</v>
      </c>
    </row>
    <row r="143" s="12" customFormat="1" ht="22.8" customHeight="1">
      <c r="A143" s="12"/>
      <c r="B143" s="200"/>
      <c r="C143" s="201"/>
      <c r="D143" s="202" t="s">
        <v>76</v>
      </c>
      <c r="E143" s="214" t="s">
        <v>167</v>
      </c>
      <c r="F143" s="214" t="s">
        <v>364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SUM(P144:P159)</f>
        <v>0</v>
      </c>
      <c r="Q143" s="208"/>
      <c r="R143" s="209">
        <f>SUM(R144:R159)</f>
        <v>1.64029</v>
      </c>
      <c r="S143" s="208"/>
      <c r="T143" s="210">
        <f>SUM(T144:T159)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85</v>
      </c>
      <c r="AT143" s="212" t="s">
        <v>76</v>
      </c>
      <c r="AU143" s="212" t="s">
        <v>85</v>
      </c>
      <c r="AY143" s="211" t="s">
        <v>129</v>
      </c>
      <c r="BK143" s="213">
        <f>SUM(BK144:BK159)</f>
        <v>0</v>
      </c>
    </row>
    <row r="144" s="2" customFormat="1" ht="24.15" customHeight="1">
      <c r="A144" s="35"/>
      <c r="B144" s="36"/>
      <c r="C144" s="216" t="s">
        <v>360</v>
      </c>
      <c r="D144" s="216" t="s">
        <v>132</v>
      </c>
      <c r="E144" s="217" t="s">
        <v>590</v>
      </c>
      <c r="F144" s="218" t="s">
        <v>591</v>
      </c>
      <c r="G144" s="219" t="s">
        <v>377</v>
      </c>
      <c r="H144" s="220">
        <v>10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42</v>
      </c>
      <c r="O144" s="88"/>
      <c r="P144" s="226">
        <f>O144*H144</f>
        <v>0</v>
      </c>
      <c r="Q144" s="226">
        <v>0.00016000000000000001</v>
      </c>
      <c r="R144" s="226">
        <f>Q144*H144</f>
        <v>0.0016000000000000001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146</v>
      </c>
      <c r="AT144" s="228" t="s">
        <v>132</v>
      </c>
      <c r="AU144" s="228" t="s">
        <v>87</v>
      </c>
      <c r="AY144" s="14" t="s">
        <v>129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85</v>
      </c>
      <c r="BK144" s="229">
        <f>ROUND(I144*H144,2)</f>
        <v>0</v>
      </c>
      <c r="BL144" s="14" t="s">
        <v>146</v>
      </c>
      <c r="BM144" s="228" t="s">
        <v>592</v>
      </c>
    </row>
    <row r="145" s="2" customFormat="1">
      <c r="A145" s="35"/>
      <c r="B145" s="36"/>
      <c r="C145" s="37"/>
      <c r="D145" s="230" t="s">
        <v>138</v>
      </c>
      <c r="E145" s="37"/>
      <c r="F145" s="231" t="s">
        <v>593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138</v>
      </c>
      <c r="AU145" s="14" t="s">
        <v>87</v>
      </c>
    </row>
    <row r="146" s="2" customFormat="1" ht="24.15" customHeight="1">
      <c r="A146" s="35"/>
      <c r="B146" s="36"/>
      <c r="C146" s="240" t="s">
        <v>208</v>
      </c>
      <c r="D146" s="240" t="s">
        <v>266</v>
      </c>
      <c r="E146" s="241" t="s">
        <v>594</v>
      </c>
      <c r="F146" s="242" t="s">
        <v>595</v>
      </c>
      <c r="G146" s="243" t="s">
        <v>377</v>
      </c>
      <c r="H146" s="244">
        <v>10</v>
      </c>
      <c r="I146" s="245"/>
      <c r="J146" s="246">
        <f>ROUND(I146*H146,2)</f>
        <v>0</v>
      </c>
      <c r="K146" s="247"/>
      <c r="L146" s="248"/>
      <c r="M146" s="249" t="s">
        <v>1</v>
      </c>
      <c r="N146" s="250" t="s">
        <v>42</v>
      </c>
      <c r="O146" s="88"/>
      <c r="P146" s="226">
        <f>O146*H146</f>
        <v>0</v>
      </c>
      <c r="Q146" s="226">
        <v>0.0038</v>
      </c>
      <c r="R146" s="226">
        <f>Q146*H146</f>
        <v>0.037999999999999999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167</v>
      </c>
      <c r="AT146" s="228" t="s">
        <v>266</v>
      </c>
      <c r="AU146" s="228" t="s">
        <v>87</v>
      </c>
      <c r="AY146" s="14" t="s">
        <v>129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85</v>
      </c>
      <c r="BK146" s="229">
        <f>ROUND(I146*H146,2)</f>
        <v>0</v>
      </c>
      <c r="BL146" s="14" t="s">
        <v>146</v>
      </c>
      <c r="BM146" s="228" t="s">
        <v>596</v>
      </c>
    </row>
    <row r="147" s="2" customFormat="1">
      <c r="A147" s="35"/>
      <c r="B147" s="36"/>
      <c r="C147" s="37"/>
      <c r="D147" s="230" t="s">
        <v>138</v>
      </c>
      <c r="E147" s="37"/>
      <c r="F147" s="231" t="s">
        <v>595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138</v>
      </c>
      <c r="AU147" s="14" t="s">
        <v>87</v>
      </c>
    </row>
    <row r="148" s="2" customFormat="1" ht="21.75" customHeight="1">
      <c r="A148" s="35"/>
      <c r="B148" s="36"/>
      <c r="C148" s="216" t="s">
        <v>314</v>
      </c>
      <c r="D148" s="216" t="s">
        <v>132</v>
      </c>
      <c r="E148" s="217" t="s">
        <v>597</v>
      </c>
      <c r="F148" s="218" t="s">
        <v>598</v>
      </c>
      <c r="G148" s="219" t="s">
        <v>377</v>
      </c>
      <c r="H148" s="220">
        <v>1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42</v>
      </c>
      <c r="O148" s="88"/>
      <c r="P148" s="226">
        <f>O148*H148</f>
        <v>0</v>
      </c>
      <c r="Q148" s="226">
        <v>0.00072000000000000005</v>
      </c>
      <c r="R148" s="226">
        <f>Q148*H148</f>
        <v>0.00072000000000000005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146</v>
      </c>
      <c r="AT148" s="228" t="s">
        <v>132</v>
      </c>
      <c r="AU148" s="228" t="s">
        <v>87</v>
      </c>
      <c r="AY148" s="14" t="s">
        <v>129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85</v>
      </c>
      <c r="BK148" s="229">
        <f>ROUND(I148*H148,2)</f>
        <v>0</v>
      </c>
      <c r="BL148" s="14" t="s">
        <v>146</v>
      </c>
      <c r="BM148" s="228" t="s">
        <v>599</v>
      </c>
    </row>
    <row r="149" s="2" customFormat="1">
      <c r="A149" s="35"/>
      <c r="B149" s="36"/>
      <c r="C149" s="37"/>
      <c r="D149" s="230" t="s">
        <v>138</v>
      </c>
      <c r="E149" s="37"/>
      <c r="F149" s="231" t="s">
        <v>600</v>
      </c>
      <c r="G149" s="37"/>
      <c r="H149" s="37"/>
      <c r="I149" s="232"/>
      <c r="J149" s="37"/>
      <c r="K149" s="37"/>
      <c r="L149" s="41"/>
      <c r="M149" s="233"/>
      <c r="N149" s="23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138</v>
      </c>
      <c r="AU149" s="14" t="s">
        <v>87</v>
      </c>
    </row>
    <row r="150" s="2" customFormat="1" ht="24.15" customHeight="1">
      <c r="A150" s="35"/>
      <c r="B150" s="36"/>
      <c r="C150" s="240" t="s">
        <v>7</v>
      </c>
      <c r="D150" s="240" t="s">
        <v>266</v>
      </c>
      <c r="E150" s="241" t="s">
        <v>601</v>
      </c>
      <c r="F150" s="242" t="s">
        <v>602</v>
      </c>
      <c r="G150" s="243" t="s">
        <v>377</v>
      </c>
      <c r="H150" s="244">
        <v>1</v>
      </c>
      <c r="I150" s="245"/>
      <c r="J150" s="246">
        <f>ROUND(I150*H150,2)</f>
        <v>0</v>
      </c>
      <c r="K150" s="247"/>
      <c r="L150" s="248"/>
      <c r="M150" s="249" t="s">
        <v>1</v>
      </c>
      <c r="N150" s="250" t="s">
        <v>42</v>
      </c>
      <c r="O150" s="88"/>
      <c r="P150" s="226">
        <f>O150*H150</f>
        <v>0</v>
      </c>
      <c r="Q150" s="226">
        <v>0.012</v>
      </c>
      <c r="R150" s="226">
        <f>Q150*H150</f>
        <v>0.012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167</v>
      </c>
      <c r="AT150" s="228" t="s">
        <v>266</v>
      </c>
      <c r="AU150" s="228" t="s">
        <v>87</v>
      </c>
      <c r="AY150" s="14" t="s">
        <v>129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85</v>
      </c>
      <c r="BK150" s="229">
        <f>ROUND(I150*H150,2)</f>
        <v>0</v>
      </c>
      <c r="BL150" s="14" t="s">
        <v>146</v>
      </c>
      <c r="BM150" s="228" t="s">
        <v>603</v>
      </c>
    </row>
    <row r="151" s="2" customFormat="1">
      <c r="A151" s="35"/>
      <c r="B151" s="36"/>
      <c r="C151" s="37"/>
      <c r="D151" s="230" t="s">
        <v>138</v>
      </c>
      <c r="E151" s="37"/>
      <c r="F151" s="231" t="s">
        <v>602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138</v>
      </c>
      <c r="AU151" s="14" t="s">
        <v>87</v>
      </c>
    </row>
    <row r="152" s="2" customFormat="1" ht="16.5" customHeight="1">
      <c r="A152" s="35"/>
      <c r="B152" s="36"/>
      <c r="C152" s="216" t="s">
        <v>342</v>
      </c>
      <c r="D152" s="216" t="s">
        <v>132</v>
      </c>
      <c r="E152" s="217" t="s">
        <v>604</v>
      </c>
      <c r="F152" s="218" t="s">
        <v>605</v>
      </c>
      <c r="G152" s="219" t="s">
        <v>377</v>
      </c>
      <c r="H152" s="220">
        <v>11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42</v>
      </c>
      <c r="O152" s="88"/>
      <c r="P152" s="226">
        <f>O152*H152</f>
        <v>0</v>
      </c>
      <c r="Q152" s="226">
        <v>0.12303</v>
      </c>
      <c r="R152" s="226">
        <f>Q152*H152</f>
        <v>1.3533299999999999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146</v>
      </c>
      <c r="AT152" s="228" t="s">
        <v>132</v>
      </c>
      <c r="AU152" s="228" t="s">
        <v>87</v>
      </c>
      <c r="AY152" s="14" t="s">
        <v>129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85</v>
      </c>
      <c r="BK152" s="229">
        <f>ROUND(I152*H152,2)</f>
        <v>0</v>
      </c>
      <c r="BL152" s="14" t="s">
        <v>146</v>
      </c>
      <c r="BM152" s="228" t="s">
        <v>606</v>
      </c>
    </row>
    <row r="153" s="2" customFormat="1">
      <c r="A153" s="35"/>
      <c r="B153" s="36"/>
      <c r="C153" s="37"/>
      <c r="D153" s="230" t="s">
        <v>138</v>
      </c>
      <c r="E153" s="37"/>
      <c r="F153" s="231" t="s">
        <v>605</v>
      </c>
      <c r="G153" s="37"/>
      <c r="H153" s="37"/>
      <c r="I153" s="232"/>
      <c r="J153" s="37"/>
      <c r="K153" s="37"/>
      <c r="L153" s="41"/>
      <c r="M153" s="233"/>
      <c r="N153" s="23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138</v>
      </c>
      <c r="AU153" s="14" t="s">
        <v>87</v>
      </c>
    </row>
    <row r="154" s="2" customFormat="1" ht="24.15" customHeight="1">
      <c r="A154" s="35"/>
      <c r="B154" s="36"/>
      <c r="C154" s="240" t="s">
        <v>347</v>
      </c>
      <c r="D154" s="240" t="s">
        <v>266</v>
      </c>
      <c r="E154" s="241" t="s">
        <v>607</v>
      </c>
      <c r="F154" s="242" t="s">
        <v>608</v>
      </c>
      <c r="G154" s="243" t="s">
        <v>377</v>
      </c>
      <c r="H154" s="244">
        <v>11</v>
      </c>
      <c r="I154" s="245"/>
      <c r="J154" s="246">
        <f>ROUND(I154*H154,2)</f>
        <v>0</v>
      </c>
      <c r="K154" s="247"/>
      <c r="L154" s="248"/>
      <c r="M154" s="249" t="s">
        <v>1</v>
      </c>
      <c r="N154" s="250" t="s">
        <v>42</v>
      </c>
      <c r="O154" s="88"/>
      <c r="P154" s="226">
        <f>O154*H154</f>
        <v>0</v>
      </c>
      <c r="Q154" s="226">
        <v>0.013299999999999999</v>
      </c>
      <c r="R154" s="226">
        <f>Q154*H154</f>
        <v>0.14629999999999999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167</v>
      </c>
      <c r="AT154" s="228" t="s">
        <v>266</v>
      </c>
      <c r="AU154" s="228" t="s">
        <v>87</v>
      </c>
      <c r="AY154" s="14" t="s">
        <v>129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85</v>
      </c>
      <c r="BK154" s="229">
        <f>ROUND(I154*H154,2)</f>
        <v>0</v>
      </c>
      <c r="BL154" s="14" t="s">
        <v>146</v>
      </c>
      <c r="BM154" s="228" t="s">
        <v>609</v>
      </c>
    </row>
    <row r="155" s="2" customFormat="1">
      <c r="A155" s="35"/>
      <c r="B155" s="36"/>
      <c r="C155" s="37"/>
      <c r="D155" s="230" t="s">
        <v>138</v>
      </c>
      <c r="E155" s="37"/>
      <c r="F155" s="231" t="s">
        <v>608</v>
      </c>
      <c r="G155" s="37"/>
      <c r="H155" s="37"/>
      <c r="I155" s="232"/>
      <c r="J155" s="37"/>
      <c r="K155" s="37"/>
      <c r="L155" s="41"/>
      <c r="M155" s="233"/>
      <c r="N155" s="23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138</v>
      </c>
      <c r="AU155" s="14" t="s">
        <v>87</v>
      </c>
    </row>
    <row r="156" s="2" customFormat="1" ht="16.5" customHeight="1">
      <c r="A156" s="35"/>
      <c r="B156" s="36"/>
      <c r="C156" s="216" t="s">
        <v>172</v>
      </c>
      <c r="D156" s="216" t="s">
        <v>132</v>
      </c>
      <c r="E156" s="217" t="s">
        <v>610</v>
      </c>
      <c r="F156" s="218" t="s">
        <v>611</v>
      </c>
      <c r="G156" s="219" t="s">
        <v>294</v>
      </c>
      <c r="H156" s="220">
        <v>343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42</v>
      </c>
      <c r="O156" s="88"/>
      <c r="P156" s="226">
        <f>O156*H156</f>
        <v>0</v>
      </c>
      <c r="Q156" s="226">
        <v>0.00019000000000000001</v>
      </c>
      <c r="R156" s="226">
        <f>Q156*H156</f>
        <v>0.065170000000000006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146</v>
      </c>
      <c r="AT156" s="228" t="s">
        <v>132</v>
      </c>
      <c r="AU156" s="228" t="s">
        <v>87</v>
      </c>
      <c r="AY156" s="14" t="s">
        <v>129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85</v>
      </c>
      <c r="BK156" s="229">
        <f>ROUND(I156*H156,2)</f>
        <v>0</v>
      </c>
      <c r="BL156" s="14" t="s">
        <v>146</v>
      </c>
      <c r="BM156" s="228" t="s">
        <v>612</v>
      </c>
    </row>
    <row r="157" s="2" customFormat="1">
      <c r="A157" s="35"/>
      <c r="B157" s="36"/>
      <c r="C157" s="37"/>
      <c r="D157" s="230" t="s">
        <v>138</v>
      </c>
      <c r="E157" s="37"/>
      <c r="F157" s="231" t="s">
        <v>613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138</v>
      </c>
      <c r="AU157" s="14" t="s">
        <v>87</v>
      </c>
    </row>
    <row r="158" s="2" customFormat="1" ht="21.75" customHeight="1">
      <c r="A158" s="35"/>
      <c r="B158" s="36"/>
      <c r="C158" s="216" t="s">
        <v>167</v>
      </c>
      <c r="D158" s="216" t="s">
        <v>132</v>
      </c>
      <c r="E158" s="217" t="s">
        <v>614</v>
      </c>
      <c r="F158" s="218" t="s">
        <v>615</v>
      </c>
      <c r="G158" s="219" t="s">
        <v>294</v>
      </c>
      <c r="H158" s="220">
        <v>331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42</v>
      </c>
      <c r="O158" s="88"/>
      <c r="P158" s="226">
        <f>O158*H158</f>
        <v>0</v>
      </c>
      <c r="Q158" s="226">
        <v>6.9999999999999994E-05</v>
      </c>
      <c r="R158" s="226">
        <f>Q158*H158</f>
        <v>0.02317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146</v>
      </c>
      <c r="AT158" s="228" t="s">
        <v>132</v>
      </c>
      <c r="AU158" s="228" t="s">
        <v>87</v>
      </c>
      <c r="AY158" s="14" t="s">
        <v>129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85</v>
      </c>
      <c r="BK158" s="229">
        <f>ROUND(I158*H158,2)</f>
        <v>0</v>
      </c>
      <c r="BL158" s="14" t="s">
        <v>146</v>
      </c>
      <c r="BM158" s="228" t="s">
        <v>616</v>
      </c>
    </row>
    <row r="159" s="2" customFormat="1">
      <c r="A159" s="35"/>
      <c r="B159" s="36"/>
      <c r="C159" s="37"/>
      <c r="D159" s="230" t="s">
        <v>138</v>
      </c>
      <c r="E159" s="37"/>
      <c r="F159" s="231" t="s">
        <v>617</v>
      </c>
      <c r="G159" s="37"/>
      <c r="H159" s="37"/>
      <c r="I159" s="232"/>
      <c r="J159" s="37"/>
      <c r="K159" s="37"/>
      <c r="L159" s="41"/>
      <c r="M159" s="233"/>
      <c r="N159" s="23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138</v>
      </c>
      <c r="AU159" s="14" t="s">
        <v>87</v>
      </c>
    </row>
    <row r="160" s="12" customFormat="1" ht="22.8" customHeight="1">
      <c r="A160" s="12"/>
      <c r="B160" s="200"/>
      <c r="C160" s="201"/>
      <c r="D160" s="202" t="s">
        <v>76</v>
      </c>
      <c r="E160" s="214" t="s">
        <v>473</v>
      </c>
      <c r="F160" s="214" t="s">
        <v>474</v>
      </c>
      <c r="G160" s="201"/>
      <c r="H160" s="201"/>
      <c r="I160" s="204"/>
      <c r="J160" s="215">
        <f>BK160</f>
        <v>0</v>
      </c>
      <c r="K160" s="201"/>
      <c r="L160" s="206"/>
      <c r="M160" s="207"/>
      <c r="N160" s="208"/>
      <c r="O160" s="208"/>
      <c r="P160" s="209">
        <f>SUM(P161:P162)</f>
        <v>0</v>
      </c>
      <c r="Q160" s="208"/>
      <c r="R160" s="209">
        <f>SUM(R161:R162)</f>
        <v>0</v>
      </c>
      <c r="S160" s="208"/>
      <c r="T160" s="210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1" t="s">
        <v>85</v>
      </c>
      <c r="AT160" s="212" t="s">
        <v>76</v>
      </c>
      <c r="AU160" s="212" t="s">
        <v>85</v>
      </c>
      <c r="AY160" s="211" t="s">
        <v>129</v>
      </c>
      <c r="BK160" s="213">
        <f>SUM(BK161:BK162)</f>
        <v>0</v>
      </c>
    </row>
    <row r="161" s="2" customFormat="1" ht="24.15" customHeight="1">
      <c r="A161" s="35"/>
      <c r="B161" s="36"/>
      <c r="C161" s="216" t="s">
        <v>271</v>
      </c>
      <c r="D161" s="216" t="s">
        <v>132</v>
      </c>
      <c r="E161" s="217" t="s">
        <v>561</v>
      </c>
      <c r="F161" s="218" t="s">
        <v>562</v>
      </c>
      <c r="G161" s="219" t="s">
        <v>269</v>
      </c>
      <c r="H161" s="220">
        <v>100.94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42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146</v>
      </c>
      <c r="AT161" s="228" t="s">
        <v>132</v>
      </c>
      <c r="AU161" s="228" t="s">
        <v>87</v>
      </c>
      <c r="AY161" s="14" t="s">
        <v>129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85</v>
      </c>
      <c r="BK161" s="229">
        <f>ROUND(I161*H161,2)</f>
        <v>0</v>
      </c>
      <c r="BL161" s="14" t="s">
        <v>146</v>
      </c>
      <c r="BM161" s="228" t="s">
        <v>618</v>
      </c>
    </row>
    <row r="162" s="2" customFormat="1">
      <c r="A162" s="35"/>
      <c r="B162" s="36"/>
      <c r="C162" s="37"/>
      <c r="D162" s="230" t="s">
        <v>138</v>
      </c>
      <c r="E162" s="37"/>
      <c r="F162" s="231" t="s">
        <v>564</v>
      </c>
      <c r="G162" s="37"/>
      <c r="H162" s="37"/>
      <c r="I162" s="232"/>
      <c r="J162" s="37"/>
      <c r="K162" s="37"/>
      <c r="L162" s="41"/>
      <c r="M162" s="233"/>
      <c r="N162" s="23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138</v>
      </c>
      <c r="AU162" s="14" t="s">
        <v>87</v>
      </c>
    </row>
    <row r="163" s="12" customFormat="1" ht="25.92" customHeight="1">
      <c r="A163" s="12"/>
      <c r="B163" s="200"/>
      <c r="C163" s="201"/>
      <c r="D163" s="202" t="s">
        <v>76</v>
      </c>
      <c r="E163" s="203" t="s">
        <v>619</v>
      </c>
      <c r="F163" s="203" t="s">
        <v>620</v>
      </c>
      <c r="G163" s="201"/>
      <c r="H163" s="201"/>
      <c r="I163" s="204"/>
      <c r="J163" s="205">
        <f>BK163</f>
        <v>0</v>
      </c>
      <c r="K163" s="201"/>
      <c r="L163" s="206"/>
      <c r="M163" s="207"/>
      <c r="N163" s="208"/>
      <c r="O163" s="208"/>
      <c r="P163" s="209">
        <f>P164</f>
        <v>0</v>
      </c>
      <c r="Q163" s="208"/>
      <c r="R163" s="209">
        <f>R164</f>
        <v>0.088800000000000004</v>
      </c>
      <c r="S163" s="208"/>
      <c r="T163" s="210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1" t="s">
        <v>87</v>
      </c>
      <c r="AT163" s="212" t="s">
        <v>76</v>
      </c>
      <c r="AU163" s="212" t="s">
        <v>77</v>
      </c>
      <c r="AY163" s="211" t="s">
        <v>129</v>
      </c>
      <c r="BK163" s="213">
        <f>BK164</f>
        <v>0</v>
      </c>
    </row>
    <row r="164" s="12" customFormat="1" ht="22.8" customHeight="1">
      <c r="A164" s="12"/>
      <c r="B164" s="200"/>
      <c r="C164" s="201"/>
      <c r="D164" s="202" t="s">
        <v>76</v>
      </c>
      <c r="E164" s="214" t="s">
        <v>621</v>
      </c>
      <c r="F164" s="214" t="s">
        <v>622</v>
      </c>
      <c r="G164" s="201"/>
      <c r="H164" s="201"/>
      <c r="I164" s="204"/>
      <c r="J164" s="215">
        <f>BK164</f>
        <v>0</v>
      </c>
      <c r="K164" s="201"/>
      <c r="L164" s="206"/>
      <c r="M164" s="207"/>
      <c r="N164" s="208"/>
      <c r="O164" s="208"/>
      <c r="P164" s="209">
        <f>SUM(P165:P170)</f>
        <v>0</v>
      </c>
      <c r="Q164" s="208"/>
      <c r="R164" s="209">
        <f>SUM(R165:R170)</f>
        <v>0.088800000000000004</v>
      </c>
      <c r="S164" s="208"/>
      <c r="T164" s="210">
        <f>SUM(T165:T170)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1" t="s">
        <v>87</v>
      </c>
      <c r="AT164" s="212" t="s">
        <v>76</v>
      </c>
      <c r="AU164" s="212" t="s">
        <v>85</v>
      </c>
      <c r="AY164" s="211" t="s">
        <v>129</v>
      </c>
      <c r="BK164" s="213">
        <f>SUM(BK165:BK170)</f>
        <v>0</v>
      </c>
    </row>
    <row r="165" s="2" customFormat="1" ht="24.15" customHeight="1">
      <c r="A165" s="35"/>
      <c r="B165" s="36"/>
      <c r="C165" s="216" t="s">
        <v>309</v>
      </c>
      <c r="D165" s="216" t="s">
        <v>132</v>
      </c>
      <c r="E165" s="217" t="s">
        <v>623</v>
      </c>
      <c r="F165" s="218" t="s">
        <v>624</v>
      </c>
      <c r="G165" s="219" t="s">
        <v>625</v>
      </c>
      <c r="H165" s="220">
        <v>10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42</v>
      </c>
      <c r="O165" s="88"/>
      <c r="P165" s="226">
        <f>O165*H165</f>
        <v>0</v>
      </c>
      <c r="Q165" s="226">
        <v>0.0033800000000000002</v>
      </c>
      <c r="R165" s="226">
        <f>Q165*H165</f>
        <v>0.033800000000000004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323</v>
      </c>
      <c r="AT165" s="228" t="s">
        <v>132</v>
      </c>
      <c r="AU165" s="228" t="s">
        <v>87</v>
      </c>
      <c r="AY165" s="14" t="s">
        <v>129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85</v>
      </c>
      <c r="BK165" s="229">
        <f>ROUND(I165*H165,2)</f>
        <v>0</v>
      </c>
      <c r="BL165" s="14" t="s">
        <v>323</v>
      </c>
      <c r="BM165" s="228" t="s">
        <v>626</v>
      </c>
    </row>
    <row r="166" s="2" customFormat="1">
      <c r="A166" s="35"/>
      <c r="B166" s="36"/>
      <c r="C166" s="37"/>
      <c r="D166" s="230" t="s">
        <v>138</v>
      </c>
      <c r="E166" s="37"/>
      <c r="F166" s="231" t="s">
        <v>627</v>
      </c>
      <c r="G166" s="37"/>
      <c r="H166" s="37"/>
      <c r="I166" s="232"/>
      <c r="J166" s="37"/>
      <c r="K166" s="37"/>
      <c r="L166" s="41"/>
      <c r="M166" s="233"/>
      <c r="N166" s="23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138</v>
      </c>
      <c r="AU166" s="14" t="s">
        <v>87</v>
      </c>
    </row>
    <row r="167" s="2" customFormat="1" ht="16.5" customHeight="1">
      <c r="A167" s="35"/>
      <c r="B167" s="36"/>
      <c r="C167" s="216" t="s">
        <v>333</v>
      </c>
      <c r="D167" s="216" t="s">
        <v>132</v>
      </c>
      <c r="E167" s="217" t="s">
        <v>628</v>
      </c>
      <c r="F167" s="218" t="s">
        <v>629</v>
      </c>
      <c r="G167" s="219" t="s">
        <v>377</v>
      </c>
      <c r="H167" s="220">
        <v>5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42</v>
      </c>
      <c r="O167" s="88"/>
      <c r="P167" s="226">
        <f>O167*H167</f>
        <v>0</v>
      </c>
      <c r="Q167" s="226">
        <v>0.0050000000000000001</v>
      </c>
      <c r="R167" s="226">
        <f>Q167*H167</f>
        <v>0.025000000000000001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323</v>
      </c>
      <c r="AT167" s="228" t="s">
        <v>132</v>
      </c>
      <c r="AU167" s="228" t="s">
        <v>87</v>
      </c>
      <c r="AY167" s="14" t="s">
        <v>129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85</v>
      </c>
      <c r="BK167" s="229">
        <f>ROUND(I167*H167,2)</f>
        <v>0</v>
      </c>
      <c r="BL167" s="14" t="s">
        <v>323</v>
      </c>
      <c r="BM167" s="228" t="s">
        <v>630</v>
      </c>
    </row>
    <row r="168" s="2" customFormat="1">
      <c r="A168" s="35"/>
      <c r="B168" s="36"/>
      <c r="C168" s="37"/>
      <c r="D168" s="230" t="s">
        <v>138</v>
      </c>
      <c r="E168" s="37"/>
      <c r="F168" s="231" t="s">
        <v>631</v>
      </c>
      <c r="G168" s="37"/>
      <c r="H168" s="37"/>
      <c r="I168" s="232"/>
      <c r="J168" s="37"/>
      <c r="K168" s="37"/>
      <c r="L168" s="41"/>
      <c r="M168" s="233"/>
      <c r="N168" s="23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138</v>
      </c>
      <c r="AU168" s="14" t="s">
        <v>87</v>
      </c>
    </row>
    <row r="169" s="2" customFormat="1" ht="21.75" customHeight="1">
      <c r="A169" s="35"/>
      <c r="B169" s="36"/>
      <c r="C169" s="216" t="s">
        <v>328</v>
      </c>
      <c r="D169" s="216" t="s">
        <v>132</v>
      </c>
      <c r="E169" s="217" t="s">
        <v>632</v>
      </c>
      <c r="F169" s="218" t="s">
        <v>633</v>
      </c>
      <c r="G169" s="219" t="s">
        <v>377</v>
      </c>
      <c r="H169" s="220">
        <v>5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42</v>
      </c>
      <c r="O169" s="88"/>
      <c r="P169" s="226">
        <f>O169*H169</f>
        <v>0</v>
      </c>
      <c r="Q169" s="226">
        <v>0.0060000000000000001</v>
      </c>
      <c r="R169" s="226">
        <f>Q169*H169</f>
        <v>0.029999999999999999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323</v>
      </c>
      <c r="AT169" s="228" t="s">
        <v>132</v>
      </c>
      <c r="AU169" s="228" t="s">
        <v>87</v>
      </c>
      <c r="AY169" s="14" t="s">
        <v>129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85</v>
      </c>
      <c r="BK169" s="229">
        <f>ROUND(I169*H169,2)</f>
        <v>0</v>
      </c>
      <c r="BL169" s="14" t="s">
        <v>323</v>
      </c>
      <c r="BM169" s="228" t="s">
        <v>634</v>
      </c>
    </row>
    <row r="170" s="2" customFormat="1">
      <c r="A170" s="35"/>
      <c r="B170" s="36"/>
      <c r="C170" s="37"/>
      <c r="D170" s="230" t="s">
        <v>138</v>
      </c>
      <c r="E170" s="37"/>
      <c r="F170" s="231" t="s">
        <v>635</v>
      </c>
      <c r="G170" s="37"/>
      <c r="H170" s="37"/>
      <c r="I170" s="232"/>
      <c r="J170" s="37"/>
      <c r="K170" s="37"/>
      <c r="L170" s="41"/>
      <c r="M170" s="233"/>
      <c r="N170" s="23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138</v>
      </c>
      <c r="AU170" s="14" t="s">
        <v>87</v>
      </c>
    </row>
    <row r="171" s="12" customFormat="1" ht="25.92" customHeight="1">
      <c r="A171" s="12"/>
      <c r="B171" s="200"/>
      <c r="C171" s="201"/>
      <c r="D171" s="202" t="s">
        <v>76</v>
      </c>
      <c r="E171" s="203" t="s">
        <v>266</v>
      </c>
      <c r="F171" s="203" t="s">
        <v>569</v>
      </c>
      <c r="G171" s="201"/>
      <c r="H171" s="201"/>
      <c r="I171" s="204"/>
      <c r="J171" s="205">
        <f>BK171</f>
        <v>0</v>
      </c>
      <c r="K171" s="201"/>
      <c r="L171" s="206"/>
      <c r="M171" s="207"/>
      <c r="N171" s="208"/>
      <c r="O171" s="208"/>
      <c r="P171" s="209">
        <f>P172</f>
        <v>0</v>
      </c>
      <c r="Q171" s="208"/>
      <c r="R171" s="209">
        <f>R172</f>
        <v>0.30957000000000001</v>
      </c>
      <c r="S171" s="208"/>
      <c r="T171" s="210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141</v>
      </c>
      <c r="AT171" s="212" t="s">
        <v>76</v>
      </c>
      <c r="AU171" s="212" t="s">
        <v>77</v>
      </c>
      <c r="AY171" s="211" t="s">
        <v>129</v>
      </c>
      <c r="BK171" s="213">
        <f>BK172</f>
        <v>0</v>
      </c>
    </row>
    <row r="172" s="12" customFormat="1" ht="22.8" customHeight="1">
      <c r="A172" s="12"/>
      <c r="B172" s="200"/>
      <c r="C172" s="201"/>
      <c r="D172" s="202" t="s">
        <v>76</v>
      </c>
      <c r="E172" s="214" t="s">
        <v>636</v>
      </c>
      <c r="F172" s="214" t="s">
        <v>637</v>
      </c>
      <c r="G172" s="201"/>
      <c r="H172" s="201"/>
      <c r="I172" s="204"/>
      <c r="J172" s="215">
        <f>BK172</f>
        <v>0</v>
      </c>
      <c r="K172" s="201"/>
      <c r="L172" s="206"/>
      <c r="M172" s="207"/>
      <c r="N172" s="208"/>
      <c r="O172" s="208"/>
      <c r="P172" s="209">
        <f>SUM(P173:P188)</f>
        <v>0</v>
      </c>
      <c r="Q172" s="208"/>
      <c r="R172" s="209">
        <f>SUM(R173:R188)</f>
        <v>0.30957000000000001</v>
      </c>
      <c r="S172" s="208"/>
      <c r="T172" s="210">
        <f>SUM(T173:T188)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1" t="s">
        <v>141</v>
      </c>
      <c r="AT172" s="212" t="s">
        <v>76</v>
      </c>
      <c r="AU172" s="212" t="s">
        <v>85</v>
      </c>
      <c r="AY172" s="211" t="s">
        <v>129</v>
      </c>
      <c r="BK172" s="213">
        <f>SUM(BK173:BK188)</f>
        <v>0</v>
      </c>
    </row>
    <row r="173" s="2" customFormat="1" ht="24.15" customHeight="1">
      <c r="A173" s="35"/>
      <c r="B173" s="36"/>
      <c r="C173" s="216" t="s">
        <v>412</v>
      </c>
      <c r="D173" s="216" t="s">
        <v>132</v>
      </c>
      <c r="E173" s="217" t="s">
        <v>638</v>
      </c>
      <c r="F173" s="218" t="s">
        <v>639</v>
      </c>
      <c r="G173" s="219" t="s">
        <v>294</v>
      </c>
      <c r="H173" s="220">
        <v>66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42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575</v>
      </c>
      <c r="AT173" s="228" t="s">
        <v>132</v>
      </c>
      <c r="AU173" s="228" t="s">
        <v>87</v>
      </c>
      <c r="AY173" s="14" t="s">
        <v>129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85</v>
      </c>
      <c r="BK173" s="229">
        <f>ROUND(I173*H173,2)</f>
        <v>0</v>
      </c>
      <c r="BL173" s="14" t="s">
        <v>575</v>
      </c>
      <c r="BM173" s="228" t="s">
        <v>640</v>
      </c>
    </row>
    <row r="174" s="2" customFormat="1">
      <c r="A174" s="35"/>
      <c r="B174" s="36"/>
      <c r="C174" s="37"/>
      <c r="D174" s="230" t="s">
        <v>138</v>
      </c>
      <c r="E174" s="37"/>
      <c r="F174" s="231" t="s">
        <v>641</v>
      </c>
      <c r="G174" s="37"/>
      <c r="H174" s="37"/>
      <c r="I174" s="232"/>
      <c r="J174" s="37"/>
      <c r="K174" s="37"/>
      <c r="L174" s="41"/>
      <c r="M174" s="233"/>
      <c r="N174" s="23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138</v>
      </c>
      <c r="AU174" s="14" t="s">
        <v>87</v>
      </c>
    </row>
    <row r="175" s="2" customFormat="1" ht="24.15" customHeight="1">
      <c r="A175" s="35"/>
      <c r="B175" s="36"/>
      <c r="C175" s="240" t="s">
        <v>417</v>
      </c>
      <c r="D175" s="240" t="s">
        <v>266</v>
      </c>
      <c r="E175" s="241" t="s">
        <v>642</v>
      </c>
      <c r="F175" s="242" t="s">
        <v>643</v>
      </c>
      <c r="G175" s="243" t="s">
        <v>294</v>
      </c>
      <c r="H175" s="244">
        <v>66</v>
      </c>
      <c r="I175" s="245"/>
      <c r="J175" s="246">
        <f>ROUND(I175*H175,2)</f>
        <v>0</v>
      </c>
      <c r="K175" s="247"/>
      <c r="L175" s="248"/>
      <c r="M175" s="249" t="s">
        <v>1</v>
      </c>
      <c r="N175" s="250" t="s">
        <v>42</v>
      </c>
      <c r="O175" s="88"/>
      <c r="P175" s="226">
        <f>O175*H175</f>
        <v>0</v>
      </c>
      <c r="Q175" s="226">
        <v>0.00027999999999999998</v>
      </c>
      <c r="R175" s="226">
        <f>Q175*H175</f>
        <v>0.01848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644</v>
      </c>
      <c r="AT175" s="228" t="s">
        <v>266</v>
      </c>
      <c r="AU175" s="228" t="s">
        <v>87</v>
      </c>
      <c r="AY175" s="14" t="s">
        <v>129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85</v>
      </c>
      <c r="BK175" s="229">
        <f>ROUND(I175*H175,2)</f>
        <v>0</v>
      </c>
      <c r="BL175" s="14" t="s">
        <v>644</v>
      </c>
      <c r="BM175" s="228" t="s">
        <v>645</v>
      </c>
    </row>
    <row r="176" s="2" customFormat="1">
      <c r="A176" s="35"/>
      <c r="B176" s="36"/>
      <c r="C176" s="37"/>
      <c r="D176" s="230" t="s">
        <v>138</v>
      </c>
      <c r="E176" s="37"/>
      <c r="F176" s="231" t="s">
        <v>643</v>
      </c>
      <c r="G176" s="37"/>
      <c r="H176" s="37"/>
      <c r="I176" s="232"/>
      <c r="J176" s="37"/>
      <c r="K176" s="37"/>
      <c r="L176" s="41"/>
      <c r="M176" s="233"/>
      <c r="N176" s="234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138</v>
      </c>
      <c r="AU176" s="14" t="s">
        <v>87</v>
      </c>
    </row>
    <row r="177" s="2" customFormat="1" ht="24.15" customHeight="1">
      <c r="A177" s="35"/>
      <c r="B177" s="36"/>
      <c r="C177" s="216" t="s">
        <v>179</v>
      </c>
      <c r="D177" s="216" t="s">
        <v>132</v>
      </c>
      <c r="E177" s="217" t="s">
        <v>646</v>
      </c>
      <c r="F177" s="218" t="s">
        <v>647</v>
      </c>
      <c r="G177" s="219" t="s">
        <v>294</v>
      </c>
      <c r="H177" s="220">
        <v>277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42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575</v>
      </c>
      <c r="AT177" s="228" t="s">
        <v>132</v>
      </c>
      <c r="AU177" s="228" t="s">
        <v>87</v>
      </c>
      <c r="AY177" s="14" t="s">
        <v>129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85</v>
      </c>
      <c r="BK177" s="229">
        <f>ROUND(I177*H177,2)</f>
        <v>0</v>
      </c>
      <c r="BL177" s="14" t="s">
        <v>575</v>
      </c>
      <c r="BM177" s="228" t="s">
        <v>648</v>
      </c>
    </row>
    <row r="178" s="2" customFormat="1">
      <c r="A178" s="35"/>
      <c r="B178" s="36"/>
      <c r="C178" s="37"/>
      <c r="D178" s="230" t="s">
        <v>138</v>
      </c>
      <c r="E178" s="37"/>
      <c r="F178" s="231" t="s">
        <v>649</v>
      </c>
      <c r="G178" s="37"/>
      <c r="H178" s="37"/>
      <c r="I178" s="232"/>
      <c r="J178" s="37"/>
      <c r="K178" s="37"/>
      <c r="L178" s="41"/>
      <c r="M178" s="233"/>
      <c r="N178" s="23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138</v>
      </c>
      <c r="AU178" s="14" t="s">
        <v>87</v>
      </c>
    </row>
    <row r="179" s="2" customFormat="1" ht="24.15" customHeight="1">
      <c r="A179" s="35"/>
      <c r="B179" s="36"/>
      <c r="C179" s="240" t="s">
        <v>184</v>
      </c>
      <c r="D179" s="240" t="s">
        <v>266</v>
      </c>
      <c r="E179" s="241" t="s">
        <v>650</v>
      </c>
      <c r="F179" s="242" t="s">
        <v>651</v>
      </c>
      <c r="G179" s="243" t="s">
        <v>294</v>
      </c>
      <c r="H179" s="244">
        <v>277</v>
      </c>
      <c r="I179" s="245"/>
      <c r="J179" s="246">
        <f>ROUND(I179*H179,2)</f>
        <v>0</v>
      </c>
      <c r="K179" s="247"/>
      <c r="L179" s="248"/>
      <c r="M179" s="249" t="s">
        <v>1</v>
      </c>
      <c r="N179" s="250" t="s">
        <v>42</v>
      </c>
      <c r="O179" s="88"/>
      <c r="P179" s="226">
        <f>O179*H179</f>
        <v>0</v>
      </c>
      <c r="Q179" s="226">
        <v>0.0010499999999999999</v>
      </c>
      <c r="R179" s="226">
        <f>Q179*H179</f>
        <v>0.29085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644</v>
      </c>
      <c r="AT179" s="228" t="s">
        <v>266</v>
      </c>
      <c r="AU179" s="228" t="s">
        <v>87</v>
      </c>
      <c r="AY179" s="14" t="s">
        <v>129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85</v>
      </c>
      <c r="BK179" s="229">
        <f>ROUND(I179*H179,2)</f>
        <v>0</v>
      </c>
      <c r="BL179" s="14" t="s">
        <v>644</v>
      </c>
      <c r="BM179" s="228" t="s">
        <v>652</v>
      </c>
    </row>
    <row r="180" s="2" customFormat="1">
      <c r="A180" s="35"/>
      <c r="B180" s="36"/>
      <c r="C180" s="37"/>
      <c r="D180" s="230" t="s">
        <v>138</v>
      </c>
      <c r="E180" s="37"/>
      <c r="F180" s="231" t="s">
        <v>651</v>
      </c>
      <c r="G180" s="37"/>
      <c r="H180" s="37"/>
      <c r="I180" s="232"/>
      <c r="J180" s="37"/>
      <c r="K180" s="37"/>
      <c r="L180" s="41"/>
      <c r="M180" s="233"/>
      <c r="N180" s="234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138</v>
      </c>
      <c r="AU180" s="14" t="s">
        <v>87</v>
      </c>
    </row>
    <row r="181" s="2" customFormat="1" ht="24.15" customHeight="1">
      <c r="A181" s="35"/>
      <c r="B181" s="36"/>
      <c r="C181" s="216" t="s">
        <v>351</v>
      </c>
      <c r="D181" s="216" t="s">
        <v>132</v>
      </c>
      <c r="E181" s="217" t="s">
        <v>653</v>
      </c>
      <c r="F181" s="218" t="s">
        <v>654</v>
      </c>
      <c r="G181" s="219" t="s">
        <v>377</v>
      </c>
      <c r="H181" s="220">
        <v>2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42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575</v>
      </c>
      <c r="AT181" s="228" t="s">
        <v>132</v>
      </c>
      <c r="AU181" s="228" t="s">
        <v>87</v>
      </c>
      <c r="AY181" s="14" t="s">
        <v>129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85</v>
      </c>
      <c r="BK181" s="229">
        <f>ROUND(I181*H181,2)</f>
        <v>0</v>
      </c>
      <c r="BL181" s="14" t="s">
        <v>575</v>
      </c>
      <c r="BM181" s="228" t="s">
        <v>655</v>
      </c>
    </row>
    <row r="182" s="2" customFormat="1">
      <c r="A182" s="35"/>
      <c r="B182" s="36"/>
      <c r="C182" s="37"/>
      <c r="D182" s="230" t="s">
        <v>138</v>
      </c>
      <c r="E182" s="37"/>
      <c r="F182" s="231" t="s">
        <v>656</v>
      </c>
      <c r="G182" s="37"/>
      <c r="H182" s="37"/>
      <c r="I182" s="232"/>
      <c r="J182" s="37"/>
      <c r="K182" s="37"/>
      <c r="L182" s="41"/>
      <c r="M182" s="233"/>
      <c r="N182" s="234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138</v>
      </c>
      <c r="AU182" s="14" t="s">
        <v>87</v>
      </c>
    </row>
    <row r="183" s="2" customFormat="1" ht="16.5" customHeight="1">
      <c r="A183" s="35"/>
      <c r="B183" s="36"/>
      <c r="C183" s="240" t="s">
        <v>356</v>
      </c>
      <c r="D183" s="240" t="s">
        <v>266</v>
      </c>
      <c r="E183" s="241" t="s">
        <v>657</v>
      </c>
      <c r="F183" s="242" t="s">
        <v>658</v>
      </c>
      <c r="G183" s="243" t="s">
        <v>377</v>
      </c>
      <c r="H183" s="244">
        <v>2</v>
      </c>
      <c r="I183" s="245"/>
      <c r="J183" s="246">
        <f>ROUND(I183*H183,2)</f>
        <v>0</v>
      </c>
      <c r="K183" s="247"/>
      <c r="L183" s="248"/>
      <c r="M183" s="249" t="s">
        <v>1</v>
      </c>
      <c r="N183" s="250" t="s">
        <v>42</v>
      </c>
      <c r="O183" s="88"/>
      <c r="P183" s="226">
        <f>O183*H183</f>
        <v>0</v>
      </c>
      <c r="Q183" s="226">
        <v>0.00012</v>
      </c>
      <c r="R183" s="226">
        <f>Q183*H183</f>
        <v>0.00024000000000000001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644</v>
      </c>
      <c r="AT183" s="228" t="s">
        <v>266</v>
      </c>
      <c r="AU183" s="228" t="s">
        <v>87</v>
      </c>
      <c r="AY183" s="14" t="s">
        <v>129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85</v>
      </c>
      <c r="BK183" s="229">
        <f>ROUND(I183*H183,2)</f>
        <v>0</v>
      </c>
      <c r="BL183" s="14" t="s">
        <v>644</v>
      </c>
      <c r="BM183" s="228" t="s">
        <v>659</v>
      </c>
    </row>
    <row r="184" s="2" customFormat="1">
      <c r="A184" s="35"/>
      <c r="B184" s="36"/>
      <c r="C184" s="37"/>
      <c r="D184" s="230" t="s">
        <v>138</v>
      </c>
      <c r="E184" s="37"/>
      <c r="F184" s="231" t="s">
        <v>658</v>
      </c>
      <c r="G184" s="37"/>
      <c r="H184" s="37"/>
      <c r="I184" s="232"/>
      <c r="J184" s="37"/>
      <c r="K184" s="37"/>
      <c r="L184" s="41"/>
      <c r="M184" s="233"/>
      <c r="N184" s="234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138</v>
      </c>
      <c r="AU184" s="14" t="s">
        <v>87</v>
      </c>
    </row>
    <row r="185" s="2" customFormat="1" ht="16.5" customHeight="1">
      <c r="A185" s="35"/>
      <c r="B185" s="36"/>
      <c r="C185" s="216" t="s">
        <v>8</v>
      </c>
      <c r="D185" s="216" t="s">
        <v>132</v>
      </c>
      <c r="E185" s="217" t="s">
        <v>660</v>
      </c>
      <c r="F185" s="218" t="s">
        <v>661</v>
      </c>
      <c r="G185" s="219" t="s">
        <v>377</v>
      </c>
      <c r="H185" s="220">
        <v>2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42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575</v>
      </c>
      <c r="AT185" s="228" t="s">
        <v>132</v>
      </c>
      <c r="AU185" s="228" t="s">
        <v>87</v>
      </c>
      <c r="AY185" s="14" t="s">
        <v>129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85</v>
      </c>
      <c r="BK185" s="229">
        <f>ROUND(I185*H185,2)</f>
        <v>0</v>
      </c>
      <c r="BL185" s="14" t="s">
        <v>575</v>
      </c>
      <c r="BM185" s="228" t="s">
        <v>662</v>
      </c>
    </row>
    <row r="186" s="2" customFormat="1">
      <c r="A186" s="35"/>
      <c r="B186" s="36"/>
      <c r="C186" s="37"/>
      <c r="D186" s="230" t="s">
        <v>138</v>
      </c>
      <c r="E186" s="37"/>
      <c r="F186" s="231" t="s">
        <v>663</v>
      </c>
      <c r="G186" s="37"/>
      <c r="H186" s="37"/>
      <c r="I186" s="232"/>
      <c r="J186" s="37"/>
      <c r="K186" s="37"/>
      <c r="L186" s="41"/>
      <c r="M186" s="233"/>
      <c r="N186" s="234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138</v>
      </c>
      <c r="AU186" s="14" t="s">
        <v>87</v>
      </c>
    </row>
    <row r="187" s="2" customFormat="1" ht="21.75" customHeight="1">
      <c r="A187" s="35"/>
      <c r="B187" s="36"/>
      <c r="C187" s="216" t="s">
        <v>323</v>
      </c>
      <c r="D187" s="216" t="s">
        <v>132</v>
      </c>
      <c r="E187" s="217" t="s">
        <v>664</v>
      </c>
      <c r="F187" s="218" t="s">
        <v>665</v>
      </c>
      <c r="G187" s="219" t="s">
        <v>294</v>
      </c>
      <c r="H187" s="220">
        <v>331</v>
      </c>
      <c r="I187" s="221"/>
      <c r="J187" s="222">
        <f>ROUND(I187*H187,2)</f>
        <v>0</v>
      </c>
      <c r="K187" s="223"/>
      <c r="L187" s="41"/>
      <c r="M187" s="224" t="s">
        <v>1</v>
      </c>
      <c r="N187" s="225" t="s">
        <v>42</v>
      </c>
      <c r="O187" s="88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575</v>
      </c>
      <c r="AT187" s="228" t="s">
        <v>132</v>
      </c>
      <c r="AU187" s="228" t="s">
        <v>87</v>
      </c>
      <c r="AY187" s="14" t="s">
        <v>129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85</v>
      </c>
      <c r="BK187" s="229">
        <f>ROUND(I187*H187,2)</f>
        <v>0</v>
      </c>
      <c r="BL187" s="14" t="s">
        <v>575</v>
      </c>
      <c r="BM187" s="228" t="s">
        <v>666</v>
      </c>
    </row>
    <row r="188" s="2" customFormat="1">
      <c r="A188" s="35"/>
      <c r="B188" s="36"/>
      <c r="C188" s="37"/>
      <c r="D188" s="230" t="s">
        <v>138</v>
      </c>
      <c r="E188" s="37"/>
      <c r="F188" s="231" t="s">
        <v>667</v>
      </c>
      <c r="G188" s="37"/>
      <c r="H188" s="37"/>
      <c r="I188" s="232"/>
      <c r="J188" s="37"/>
      <c r="K188" s="37"/>
      <c r="L188" s="41"/>
      <c r="M188" s="236"/>
      <c r="N188" s="237"/>
      <c r="O188" s="238"/>
      <c r="P188" s="238"/>
      <c r="Q188" s="238"/>
      <c r="R188" s="238"/>
      <c r="S188" s="238"/>
      <c r="T188" s="23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138</v>
      </c>
      <c r="AU188" s="14" t="s">
        <v>87</v>
      </c>
    </row>
    <row r="189" s="2" customFormat="1" ht="6.96" customHeight="1">
      <c r="A189" s="35"/>
      <c r="B189" s="63"/>
      <c r="C189" s="64"/>
      <c r="D189" s="64"/>
      <c r="E189" s="64"/>
      <c r="F189" s="64"/>
      <c r="G189" s="64"/>
      <c r="H189" s="64"/>
      <c r="I189" s="64"/>
      <c r="J189" s="64"/>
      <c r="K189" s="64"/>
      <c r="L189" s="41"/>
      <c r="M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</row>
  </sheetData>
  <sheetProtection sheet="1" autoFilter="0" formatColumns="0" formatRows="0" objects="1" scenarios="1" spinCount="100000" saltValue="i2o4sSai8f6PyiJE2L3kb+v+rDcXMOQ9RU9aBLEL6Z0wewIC9BJr3VeI+tIsktA4s09vNyAvhRy9Z9dnchV8Jg==" hashValue="ciBCIg4+4ZVN1WU2df/cPM/86ObGFPlAP8LULWPIUtbeoU57VD/D9ykhRQW1PdKL2a9YkT4nURbI6gikVeOWTA==" algorithmName="SHA-512" password="CC35"/>
  <autoFilter ref="C124:K18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NOTEBOOK3A\Notebook3</dc:creator>
  <cp:lastModifiedBy>NOTEBOOK3A\Notebook3</cp:lastModifiedBy>
  <dcterms:created xsi:type="dcterms:W3CDTF">2022-03-11T09:21:36Z</dcterms:created>
  <dcterms:modified xsi:type="dcterms:W3CDTF">2022-03-11T09:21:43Z</dcterms:modified>
</cp:coreProperties>
</file>