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áce\PROS\Zakázky\2022\32 Hřiště Husinec\"/>
    </mc:Choice>
  </mc:AlternateContent>
  <xr:revisionPtr revIDLastSave="0" documentId="8_{DE7BF70E-995B-4EEF-B1F8-CBA62A5BDF0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1 Pol" sheetId="12" r:id="rId4"/>
    <sheet name="SO 01 2 Pol" sheetId="13" r:id="rId5"/>
    <sheet name="SO 02 1 Pol" sheetId="14" r:id="rId6"/>
    <sheet name="SO 02 2 Pol" sheetId="15" r:id="rId7"/>
    <sheet name="SO 03 1 Pol" sheetId="16" r:id="rId8"/>
    <sheet name="SO 03 2 Pol" sheetId="17" r:id="rId9"/>
    <sheet name="SO 04 1 Pol" sheetId="18" r:id="rId10"/>
    <sheet name="SO 05 1 Pol" sheetId="19" r:id="rId11"/>
    <sheet name="SO 06 1 Pol" sheetId="20" r:id="rId12"/>
    <sheet name="SO 07 1 Pol" sheetId="21" r:id="rId13"/>
    <sheet name="SO 08 1 Pol" sheetId="22" r:id="rId14"/>
    <sheet name="SO 09 1 Pol" sheetId="23" r:id="rId15"/>
    <sheet name="SO 10 1 Pol" sheetId="24" r:id="rId16"/>
    <sheet name="SO 11 1 Pol" sheetId="25" r:id="rId17"/>
    <sheet name="SO VRN 1 Pol" sheetId="26" r:id="rId18"/>
  </sheets>
  <externalReferences>
    <externalReference r:id="rId19"/>
  </externalReferences>
  <definedNames>
    <definedName name="CelkemDPHVypocet" localSheetId="1">Stavba!$H$67</definedName>
    <definedName name="CenaCelkem">Stavba!$G$29</definedName>
    <definedName name="CenaCelkemBezDPH">Stavba!$G$28</definedName>
    <definedName name="CenaCelkemVypocet" localSheetId="1">Stavba!$I$67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_xlnm.Print_Titles" localSheetId="4">'SO 01 2 Pol'!$1:$7</definedName>
    <definedName name="_xlnm.Print_Titles" localSheetId="5">'SO 02 1 Pol'!$1:$7</definedName>
    <definedName name="_xlnm.Print_Titles" localSheetId="6">'SO 02 2 Pol'!$1:$7</definedName>
    <definedName name="_xlnm.Print_Titles" localSheetId="7">'SO 03 1 Pol'!$1:$7</definedName>
    <definedName name="_xlnm.Print_Titles" localSheetId="8">'SO 03 2 Pol'!$1:$7</definedName>
    <definedName name="_xlnm.Print_Titles" localSheetId="9">'SO 04 1 Pol'!$1:$7</definedName>
    <definedName name="_xlnm.Print_Titles" localSheetId="10">'SO 05 1 Pol'!$1:$7</definedName>
    <definedName name="_xlnm.Print_Titles" localSheetId="11">'SO 06 1 Pol'!$1:$7</definedName>
    <definedName name="_xlnm.Print_Titles" localSheetId="12">'SO 07 1 Pol'!$1:$7</definedName>
    <definedName name="_xlnm.Print_Titles" localSheetId="13">'SO 08 1 Pol'!$1:$7</definedName>
    <definedName name="_xlnm.Print_Titles" localSheetId="14">'SO 09 1 Pol'!$1:$7</definedName>
    <definedName name="_xlnm.Print_Titles" localSheetId="15">'SO 10 1 Pol'!$1:$7</definedName>
    <definedName name="_xlnm.Print_Titles" localSheetId="16">'SO 11 1 Pol'!$1:$7</definedName>
    <definedName name="_xlnm.Print_Titles" localSheetId="17">'SO VRN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Pol'!$A$1:$Y$176</definedName>
    <definedName name="_xlnm.Print_Area" localSheetId="4">'SO 01 2 Pol'!$A$1:$Y$58</definedName>
    <definedName name="_xlnm.Print_Area" localSheetId="5">'SO 02 1 Pol'!$A$1:$Y$139</definedName>
    <definedName name="_xlnm.Print_Area" localSheetId="6">'SO 02 2 Pol'!$A$1:$Y$61</definedName>
    <definedName name="_xlnm.Print_Area" localSheetId="7">'SO 03 1 Pol'!$A$1:$Y$141</definedName>
    <definedName name="_xlnm.Print_Area" localSheetId="8">'SO 03 2 Pol'!$A$1:$Y$77</definedName>
    <definedName name="_xlnm.Print_Area" localSheetId="9">'SO 04 1 Pol'!$A$1:$Y$120</definedName>
    <definedName name="_xlnm.Print_Area" localSheetId="10">'SO 05 1 Pol'!$A$1:$Y$137</definedName>
    <definedName name="_xlnm.Print_Area" localSheetId="11">'SO 06 1 Pol'!$A$1:$Y$42</definedName>
    <definedName name="_xlnm.Print_Area" localSheetId="12">'SO 07 1 Pol'!$A$1:$Y$31</definedName>
    <definedName name="_xlnm.Print_Area" localSheetId="13">'SO 08 1 Pol'!$A$1:$Y$78</definedName>
    <definedName name="_xlnm.Print_Area" localSheetId="14">'SO 09 1 Pol'!$A$1:$Y$129</definedName>
    <definedName name="_xlnm.Print_Area" localSheetId="15">'SO 10 1 Pol'!$A$1:$Y$130</definedName>
    <definedName name="_xlnm.Print_Area" localSheetId="16">'SO 11 1 Pol'!$A$1:$Y$86</definedName>
    <definedName name="_xlnm.Print_Area" localSheetId="17">'SO VRN 1 Pol'!$A$1:$Y$36</definedName>
    <definedName name="_xlnm.Print_Area" localSheetId="1">Stavba!$A$1:$J$93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Stavba!$F$67</definedName>
    <definedName name="ZakladDPHZakl">Stavba!$G$25</definedName>
    <definedName name="ZakladDPHZaklVypocet" localSheetId="1">Stavba!$G$67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2" i="1" l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26" i="26"/>
  <c r="G9" i="26"/>
  <c r="M9" i="26" s="1"/>
  <c r="I9" i="26"/>
  <c r="I8" i="26" s="1"/>
  <c r="K9" i="26"/>
  <c r="K8" i="26" s="1"/>
  <c r="O9" i="26"/>
  <c r="Q9" i="26"/>
  <c r="Q8" i="26" s="1"/>
  <c r="V9" i="26"/>
  <c r="V8" i="26" s="1"/>
  <c r="G10" i="26"/>
  <c r="I10" i="26"/>
  <c r="K10" i="26"/>
  <c r="M10" i="26"/>
  <c r="O10" i="26"/>
  <c r="Q10" i="26"/>
  <c r="V10" i="26"/>
  <c r="G11" i="26"/>
  <c r="I11" i="26"/>
  <c r="K11" i="26"/>
  <c r="M11" i="26"/>
  <c r="O11" i="26"/>
  <c r="Q11" i="26"/>
  <c r="V11" i="26"/>
  <c r="G12" i="26"/>
  <c r="G8" i="26" s="1"/>
  <c r="I12" i="26"/>
  <c r="K12" i="26"/>
  <c r="O12" i="26"/>
  <c r="O8" i="26" s="1"/>
  <c r="Q12" i="26"/>
  <c r="V12" i="26"/>
  <c r="G13" i="26"/>
  <c r="M13" i="26" s="1"/>
  <c r="I13" i="26"/>
  <c r="K13" i="26"/>
  <c r="O13" i="26"/>
  <c r="Q13" i="26"/>
  <c r="V13" i="26"/>
  <c r="G14" i="26"/>
  <c r="I14" i="26"/>
  <c r="K14" i="26"/>
  <c r="M14" i="26"/>
  <c r="O14" i="26"/>
  <c r="Q14" i="26"/>
  <c r="V14" i="26"/>
  <c r="G15" i="26"/>
  <c r="I15" i="26"/>
  <c r="K15" i="26"/>
  <c r="M15" i="26"/>
  <c r="O15" i="26"/>
  <c r="Q15" i="26"/>
  <c r="V15" i="26"/>
  <c r="G16" i="26"/>
  <c r="M16" i="26" s="1"/>
  <c r="I16" i="26"/>
  <c r="K16" i="26"/>
  <c r="O16" i="26"/>
  <c r="Q16" i="26"/>
  <c r="V16" i="26"/>
  <c r="G22" i="26"/>
  <c r="M22" i="26" s="1"/>
  <c r="I22" i="26"/>
  <c r="K22" i="26"/>
  <c r="O22" i="26"/>
  <c r="Q22" i="26"/>
  <c r="V22" i="26"/>
  <c r="G23" i="26"/>
  <c r="I23" i="26"/>
  <c r="K23" i="26"/>
  <c r="M23" i="26"/>
  <c r="O23" i="26"/>
  <c r="Q23" i="26"/>
  <c r="V23" i="26"/>
  <c r="G24" i="26"/>
  <c r="I24" i="26"/>
  <c r="K24" i="26"/>
  <c r="M24" i="26"/>
  <c r="O24" i="26"/>
  <c r="Q24" i="26"/>
  <c r="V24" i="26"/>
  <c r="AE26" i="26"/>
  <c r="G76" i="25"/>
  <c r="G9" i="25"/>
  <c r="M9" i="25" s="1"/>
  <c r="I9" i="25"/>
  <c r="I8" i="25" s="1"/>
  <c r="K9" i="25"/>
  <c r="K8" i="25" s="1"/>
  <c r="O9" i="25"/>
  <c r="Q9" i="25"/>
  <c r="Q8" i="25" s="1"/>
  <c r="V9" i="25"/>
  <c r="V8" i="25" s="1"/>
  <c r="G14" i="25"/>
  <c r="I14" i="25"/>
  <c r="K14" i="25"/>
  <c r="M14" i="25"/>
  <c r="O14" i="25"/>
  <c r="Q14" i="25"/>
  <c r="V14" i="25"/>
  <c r="G19" i="25"/>
  <c r="I19" i="25"/>
  <c r="K19" i="25"/>
  <c r="M19" i="25"/>
  <c r="O19" i="25"/>
  <c r="Q19" i="25"/>
  <c r="V19" i="25"/>
  <c r="G24" i="25"/>
  <c r="G8" i="25" s="1"/>
  <c r="I24" i="25"/>
  <c r="K24" i="25"/>
  <c r="O24" i="25"/>
  <c r="O8" i="25" s="1"/>
  <c r="Q24" i="25"/>
  <c r="V24" i="25"/>
  <c r="G28" i="25"/>
  <c r="M28" i="25" s="1"/>
  <c r="I28" i="25"/>
  <c r="K28" i="25"/>
  <c r="O28" i="25"/>
  <c r="Q28" i="25"/>
  <c r="V28" i="25"/>
  <c r="G30" i="25"/>
  <c r="I30" i="25"/>
  <c r="K30" i="25"/>
  <c r="M30" i="25"/>
  <c r="O30" i="25"/>
  <c r="Q30" i="25"/>
  <c r="V30" i="25"/>
  <c r="G35" i="25"/>
  <c r="I35" i="25"/>
  <c r="K35" i="25"/>
  <c r="M35" i="25"/>
  <c r="O35" i="25"/>
  <c r="Q35" i="25"/>
  <c r="V35" i="25"/>
  <c r="G37" i="25"/>
  <c r="M37" i="25" s="1"/>
  <c r="I37" i="25"/>
  <c r="K37" i="25"/>
  <c r="O37" i="25"/>
  <c r="Q37" i="25"/>
  <c r="V37" i="25"/>
  <c r="G39" i="25"/>
  <c r="M39" i="25" s="1"/>
  <c r="I39" i="25"/>
  <c r="K39" i="25"/>
  <c r="O39" i="25"/>
  <c r="Q39" i="25"/>
  <c r="V39" i="25"/>
  <c r="G41" i="25"/>
  <c r="I41" i="25"/>
  <c r="K41" i="25"/>
  <c r="M41" i="25"/>
  <c r="O41" i="25"/>
  <c r="Q41" i="25"/>
  <c r="V41" i="25"/>
  <c r="G43" i="25"/>
  <c r="I43" i="25"/>
  <c r="K43" i="25"/>
  <c r="M43" i="25"/>
  <c r="O43" i="25"/>
  <c r="Q43" i="25"/>
  <c r="V43" i="25"/>
  <c r="G47" i="25"/>
  <c r="M47" i="25" s="1"/>
  <c r="I47" i="25"/>
  <c r="K47" i="25"/>
  <c r="O47" i="25"/>
  <c r="Q47" i="25"/>
  <c r="V47" i="25"/>
  <c r="G51" i="25"/>
  <c r="M51" i="25" s="1"/>
  <c r="I51" i="25"/>
  <c r="K51" i="25"/>
  <c r="O51" i="25"/>
  <c r="Q51" i="25"/>
  <c r="V51" i="25"/>
  <c r="G54" i="25"/>
  <c r="I54" i="25"/>
  <c r="K54" i="25"/>
  <c r="M54" i="25"/>
  <c r="O54" i="25"/>
  <c r="Q54" i="25"/>
  <c r="V54" i="25"/>
  <c r="G56" i="25"/>
  <c r="I56" i="25"/>
  <c r="K56" i="25"/>
  <c r="M56" i="25"/>
  <c r="O56" i="25"/>
  <c r="Q56" i="25"/>
  <c r="V56" i="25"/>
  <c r="G58" i="25"/>
  <c r="M58" i="25" s="1"/>
  <c r="I58" i="25"/>
  <c r="K58" i="25"/>
  <c r="O58" i="25"/>
  <c r="Q58" i="25"/>
  <c r="V58" i="25"/>
  <c r="G60" i="25"/>
  <c r="M60" i="25" s="1"/>
  <c r="I60" i="25"/>
  <c r="K60" i="25"/>
  <c r="O60" i="25"/>
  <c r="Q60" i="25"/>
  <c r="V60" i="25"/>
  <c r="G62" i="25"/>
  <c r="I62" i="25"/>
  <c r="K62" i="25"/>
  <c r="M62" i="25"/>
  <c r="O62" i="25"/>
  <c r="Q62" i="25"/>
  <c r="V62" i="25"/>
  <c r="G64" i="25"/>
  <c r="I64" i="25"/>
  <c r="K64" i="25"/>
  <c r="M64" i="25"/>
  <c r="O64" i="25"/>
  <c r="Q64" i="25"/>
  <c r="V64" i="25"/>
  <c r="G66" i="25"/>
  <c r="O66" i="25"/>
  <c r="G67" i="25"/>
  <c r="M67" i="25" s="1"/>
  <c r="M66" i="25" s="1"/>
  <c r="I67" i="25"/>
  <c r="I66" i="25" s="1"/>
  <c r="K67" i="25"/>
  <c r="K66" i="25" s="1"/>
  <c r="O67" i="25"/>
  <c r="Q67" i="25"/>
  <c r="Q66" i="25" s="1"/>
  <c r="V67" i="25"/>
  <c r="V66" i="25" s="1"/>
  <c r="G71" i="25"/>
  <c r="I71" i="25"/>
  <c r="K71" i="25"/>
  <c r="M71" i="25"/>
  <c r="O71" i="25"/>
  <c r="Q71" i="25"/>
  <c r="V71" i="25"/>
  <c r="G74" i="25"/>
  <c r="G73" i="25" s="1"/>
  <c r="I74" i="25"/>
  <c r="I73" i="25" s="1"/>
  <c r="K74" i="25"/>
  <c r="K73" i="25" s="1"/>
  <c r="O74" i="25"/>
  <c r="O73" i="25" s="1"/>
  <c r="Q74" i="25"/>
  <c r="Q73" i="25" s="1"/>
  <c r="V74" i="25"/>
  <c r="V73" i="25" s="1"/>
  <c r="AE76" i="25"/>
  <c r="AF76" i="25"/>
  <c r="G120" i="24"/>
  <c r="G9" i="24"/>
  <c r="G8" i="24" s="1"/>
  <c r="I9" i="24"/>
  <c r="I8" i="24" s="1"/>
  <c r="K9" i="24"/>
  <c r="K8" i="24" s="1"/>
  <c r="O9" i="24"/>
  <c r="O8" i="24" s="1"/>
  <c r="Q9" i="24"/>
  <c r="Q8" i="24" s="1"/>
  <c r="V9" i="24"/>
  <c r="V8" i="24" s="1"/>
  <c r="G12" i="24"/>
  <c r="I12" i="24"/>
  <c r="K12" i="24"/>
  <c r="M12" i="24"/>
  <c r="O12" i="24"/>
  <c r="Q12" i="24"/>
  <c r="V12" i="24"/>
  <c r="G14" i="24"/>
  <c r="I14" i="24"/>
  <c r="K14" i="24"/>
  <c r="M14" i="24"/>
  <c r="O14" i="24"/>
  <c r="Q14" i="24"/>
  <c r="V14" i="24"/>
  <c r="G16" i="24"/>
  <c r="I16" i="24"/>
  <c r="K16" i="24"/>
  <c r="M16" i="24"/>
  <c r="O16" i="24"/>
  <c r="Q16" i="24"/>
  <c r="V16" i="24"/>
  <c r="G18" i="24"/>
  <c r="M18" i="24" s="1"/>
  <c r="I18" i="24"/>
  <c r="K18" i="24"/>
  <c r="O18" i="24"/>
  <c r="Q18" i="24"/>
  <c r="V18" i="24"/>
  <c r="G20" i="24"/>
  <c r="I20" i="24"/>
  <c r="K20" i="24"/>
  <c r="M20" i="24"/>
  <c r="O20" i="24"/>
  <c r="Q20" i="24"/>
  <c r="V20" i="24"/>
  <c r="K22" i="24"/>
  <c r="V22" i="24"/>
  <c r="G23" i="24"/>
  <c r="G22" i="24" s="1"/>
  <c r="I23" i="24"/>
  <c r="I22" i="24" s="1"/>
  <c r="K23" i="24"/>
  <c r="M23" i="24"/>
  <c r="O23" i="24"/>
  <c r="O22" i="24" s="1"/>
  <c r="Q23" i="24"/>
  <c r="Q22" i="24" s="1"/>
  <c r="V23" i="24"/>
  <c r="G25" i="24"/>
  <c r="M25" i="24" s="1"/>
  <c r="I25" i="24"/>
  <c r="K25" i="24"/>
  <c r="O25" i="24"/>
  <c r="Q25" i="24"/>
  <c r="V25" i="24"/>
  <c r="G27" i="24"/>
  <c r="I27" i="24"/>
  <c r="K27" i="24"/>
  <c r="M27" i="24"/>
  <c r="O27" i="24"/>
  <c r="Q27" i="24"/>
  <c r="V27" i="24"/>
  <c r="G30" i="24"/>
  <c r="I30" i="24"/>
  <c r="I29" i="24" s="1"/>
  <c r="K30" i="24"/>
  <c r="M30" i="24"/>
  <c r="O30" i="24"/>
  <c r="Q30" i="24"/>
  <c r="Q29" i="24" s="1"/>
  <c r="V30" i="24"/>
  <c r="G32" i="24"/>
  <c r="G29" i="24" s="1"/>
  <c r="I32" i="24"/>
  <c r="K32" i="24"/>
  <c r="O32" i="24"/>
  <c r="O29" i="24" s="1"/>
  <c r="Q32" i="24"/>
  <c r="V32" i="24"/>
  <c r="G34" i="24"/>
  <c r="I34" i="24"/>
  <c r="K34" i="24"/>
  <c r="M34" i="24"/>
  <c r="O34" i="24"/>
  <c r="Q34" i="24"/>
  <c r="V34" i="24"/>
  <c r="G37" i="24"/>
  <c r="M37" i="24" s="1"/>
  <c r="I37" i="24"/>
  <c r="K37" i="24"/>
  <c r="K29" i="24" s="1"/>
  <c r="O37" i="24"/>
  <c r="Q37" i="24"/>
  <c r="V37" i="24"/>
  <c r="V29" i="24" s="1"/>
  <c r="G41" i="24"/>
  <c r="I41" i="24"/>
  <c r="K41" i="24"/>
  <c r="M41" i="24"/>
  <c r="O41" i="24"/>
  <c r="Q41" i="24"/>
  <c r="V41" i="24"/>
  <c r="G43" i="24"/>
  <c r="G44" i="24"/>
  <c r="I44" i="24"/>
  <c r="I43" i="24" s="1"/>
  <c r="K44" i="24"/>
  <c r="M44" i="24"/>
  <c r="O44" i="24"/>
  <c r="Q44" i="24"/>
  <c r="Q43" i="24" s="1"/>
  <c r="V44" i="24"/>
  <c r="G46" i="24"/>
  <c r="M46" i="24" s="1"/>
  <c r="I46" i="24"/>
  <c r="K46" i="24"/>
  <c r="K43" i="24" s="1"/>
  <c r="O46" i="24"/>
  <c r="Q46" i="24"/>
  <c r="V46" i="24"/>
  <c r="V43" i="24" s="1"/>
  <c r="G49" i="24"/>
  <c r="I49" i="24"/>
  <c r="K49" i="24"/>
  <c r="M49" i="24"/>
  <c r="O49" i="24"/>
  <c r="Q49" i="24"/>
  <c r="V49" i="24"/>
  <c r="G51" i="24"/>
  <c r="M51" i="24" s="1"/>
  <c r="I51" i="24"/>
  <c r="K51" i="24"/>
  <c r="O51" i="24"/>
  <c r="O43" i="24" s="1"/>
  <c r="Q51" i="24"/>
  <c r="V51" i="24"/>
  <c r="I53" i="24"/>
  <c r="Q53" i="24"/>
  <c r="G54" i="24"/>
  <c r="M54" i="24" s="1"/>
  <c r="I54" i="24"/>
  <c r="K54" i="24"/>
  <c r="K53" i="24" s="1"/>
  <c r="O54" i="24"/>
  <c r="O53" i="24" s="1"/>
  <c r="Q54" i="24"/>
  <c r="V54" i="24"/>
  <c r="V53" i="24" s="1"/>
  <c r="G57" i="24"/>
  <c r="I57" i="24"/>
  <c r="K57" i="24"/>
  <c r="M57" i="24"/>
  <c r="O57" i="24"/>
  <c r="Q57" i="24"/>
  <c r="V57" i="24"/>
  <c r="G59" i="24"/>
  <c r="M59" i="24" s="1"/>
  <c r="I59" i="24"/>
  <c r="K59" i="24"/>
  <c r="O59" i="24"/>
  <c r="Q59" i="24"/>
  <c r="V59" i="24"/>
  <c r="G62" i="24"/>
  <c r="M62" i="24" s="1"/>
  <c r="I62" i="24"/>
  <c r="K62" i="24"/>
  <c r="K61" i="24" s="1"/>
  <c r="O62" i="24"/>
  <c r="O61" i="24" s="1"/>
  <c r="Q62" i="24"/>
  <c r="V62" i="24"/>
  <c r="V61" i="24" s="1"/>
  <c r="G64" i="24"/>
  <c r="I64" i="24"/>
  <c r="K64" i="24"/>
  <c r="M64" i="24"/>
  <c r="O64" i="24"/>
  <c r="Q64" i="24"/>
  <c r="V64" i="24"/>
  <c r="G66" i="24"/>
  <c r="M66" i="24" s="1"/>
  <c r="I66" i="24"/>
  <c r="K66" i="24"/>
  <c r="O66" i="24"/>
  <c r="Q66" i="24"/>
  <c r="V66" i="24"/>
  <c r="G69" i="24"/>
  <c r="I69" i="24"/>
  <c r="I61" i="24" s="1"/>
  <c r="K69" i="24"/>
  <c r="M69" i="24"/>
  <c r="O69" i="24"/>
  <c r="Q69" i="24"/>
  <c r="Q61" i="24" s="1"/>
  <c r="V69" i="24"/>
  <c r="G71" i="24"/>
  <c r="M71" i="24" s="1"/>
  <c r="I71" i="24"/>
  <c r="K71" i="24"/>
  <c r="O71" i="24"/>
  <c r="Q71" i="24"/>
  <c r="V71" i="24"/>
  <c r="G74" i="24"/>
  <c r="I74" i="24"/>
  <c r="K74" i="24"/>
  <c r="M74" i="24"/>
  <c r="O74" i="24"/>
  <c r="Q74" i="24"/>
  <c r="V74" i="24"/>
  <c r="G76" i="24"/>
  <c r="M76" i="24" s="1"/>
  <c r="I76" i="24"/>
  <c r="K76" i="24"/>
  <c r="O76" i="24"/>
  <c r="Q76" i="24"/>
  <c r="V76" i="24"/>
  <c r="G80" i="24"/>
  <c r="I80" i="24"/>
  <c r="K80" i="24"/>
  <c r="M80" i="24"/>
  <c r="O80" i="24"/>
  <c r="Q80" i="24"/>
  <c r="V80" i="24"/>
  <c r="G82" i="24"/>
  <c r="M82" i="24" s="1"/>
  <c r="I82" i="24"/>
  <c r="K82" i="24"/>
  <c r="O82" i="24"/>
  <c r="Q82" i="24"/>
  <c r="V82" i="24"/>
  <c r="I84" i="24"/>
  <c r="Q84" i="24"/>
  <c r="G85" i="24"/>
  <c r="G84" i="24" s="1"/>
  <c r="I85" i="24"/>
  <c r="K85" i="24"/>
  <c r="K84" i="24" s="1"/>
  <c r="O85" i="24"/>
  <c r="O84" i="24" s="1"/>
  <c r="Q85" i="24"/>
  <c r="V85" i="24"/>
  <c r="V84" i="24" s="1"/>
  <c r="I86" i="24"/>
  <c r="Q86" i="24"/>
  <c r="G87" i="24"/>
  <c r="M87" i="24" s="1"/>
  <c r="M86" i="24" s="1"/>
  <c r="I87" i="24"/>
  <c r="K87" i="24"/>
  <c r="K86" i="24" s="1"/>
  <c r="O87" i="24"/>
  <c r="O86" i="24" s="1"/>
  <c r="Q87" i="24"/>
  <c r="V87" i="24"/>
  <c r="V86" i="24" s="1"/>
  <c r="G91" i="24"/>
  <c r="I91" i="24"/>
  <c r="K91" i="24"/>
  <c r="M91" i="24"/>
  <c r="O91" i="24"/>
  <c r="Q91" i="24"/>
  <c r="V91" i="24"/>
  <c r="G92" i="24"/>
  <c r="M92" i="24" s="1"/>
  <c r="I92" i="24"/>
  <c r="K92" i="24"/>
  <c r="O92" i="24"/>
  <c r="Q92" i="24"/>
  <c r="V92" i="24"/>
  <c r="G106" i="24"/>
  <c r="M106" i="24" s="1"/>
  <c r="I106" i="24"/>
  <c r="K106" i="24"/>
  <c r="K105" i="24" s="1"/>
  <c r="O106" i="24"/>
  <c r="O105" i="24" s="1"/>
  <c r="Q106" i="24"/>
  <c r="V106" i="24"/>
  <c r="V105" i="24" s="1"/>
  <c r="G113" i="24"/>
  <c r="I113" i="24"/>
  <c r="K113" i="24"/>
  <c r="M113" i="24"/>
  <c r="O113" i="24"/>
  <c r="Q113" i="24"/>
  <c r="V113" i="24"/>
  <c r="G115" i="24"/>
  <c r="M115" i="24" s="1"/>
  <c r="I115" i="24"/>
  <c r="K115" i="24"/>
  <c r="O115" i="24"/>
  <c r="Q115" i="24"/>
  <c r="V115" i="24"/>
  <c r="G116" i="24"/>
  <c r="I116" i="24"/>
  <c r="I105" i="24" s="1"/>
  <c r="K116" i="24"/>
  <c r="M116" i="24"/>
  <c r="O116" i="24"/>
  <c r="Q116" i="24"/>
  <c r="Q105" i="24" s="1"/>
  <c r="V116" i="24"/>
  <c r="G117" i="24"/>
  <c r="M117" i="24" s="1"/>
  <c r="I117" i="24"/>
  <c r="K117" i="24"/>
  <c r="O117" i="24"/>
  <c r="Q117" i="24"/>
  <c r="V117" i="24"/>
  <c r="G118" i="24"/>
  <c r="I118" i="24"/>
  <c r="K118" i="24"/>
  <c r="M118" i="24"/>
  <c r="O118" i="24"/>
  <c r="Q118" i="24"/>
  <c r="V118" i="24"/>
  <c r="AE120" i="24"/>
  <c r="G119" i="23"/>
  <c r="G9" i="23"/>
  <c r="M9" i="23" s="1"/>
  <c r="I9" i="23"/>
  <c r="I8" i="23" s="1"/>
  <c r="K9" i="23"/>
  <c r="K8" i="23" s="1"/>
  <c r="O9" i="23"/>
  <c r="Q9" i="23"/>
  <c r="Q8" i="23" s="1"/>
  <c r="V9" i="23"/>
  <c r="V8" i="23" s="1"/>
  <c r="G13" i="23"/>
  <c r="I13" i="23"/>
  <c r="K13" i="23"/>
  <c r="M13" i="23"/>
  <c r="O13" i="23"/>
  <c r="Q13" i="23"/>
  <c r="V13" i="23"/>
  <c r="G15" i="23"/>
  <c r="I15" i="23"/>
  <c r="K15" i="23"/>
  <c r="M15" i="23"/>
  <c r="O15" i="23"/>
  <c r="Q15" i="23"/>
  <c r="V15" i="23"/>
  <c r="G17" i="23"/>
  <c r="G8" i="23" s="1"/>
  <c r="I17" i="23"/>
  <c r="K17" i="23"/>
  <c r="O17" i="23"/>
  <c r="O8" i="23" s="1"/>
  <c r="Q17" i="23"/>
  <c r="V17" i="23"/>
  <c r="G21" i="23"/>
  <c r="M21" i="23" s="1"/>
  <c r="I21" i="23"/>
  <c r="K21" i="23"/>
  <c r="O21" i="23"/>
  <c r="Q21" i="23"/>
  <c r="V21" i="23"/>
  <c r="G23" i="23"/>
  <c r="I23" i="23"/>
  <c r="K23" i="23"/>
  <c r="M23" i="23"/>
  <c r="O23" i="23"/>
  <c r="Q23" i="23"/>
  <c r="V23" i="23"/>
  <c r="G27" i="23"/>
  <c r="I27" i="23"/>
  <c r="K27" i="23"/>
  <c r="M27" i="23"/>
  <c r="O27" i="23"/>
  <c r="Q27" i="23"/>
  <c r="V27" i="23"/>
  <c r="G29" i="23"/>
  <c r="M29" i="23" s="1"/>
  <c r="I29" i="23"/>
  <c r="K29" i="23"/>
  <c r="O29" i="23"/>
  <c r="Q29" i="23"/>
  <c r="V29" i="23"/>
  <c r="G32" i="23"/>
  <c r="I32" i="23"/>
  <c r="K32" i="23"/>
  <c r="M32" i="23"/>
  <c r="O32" i="23"/>
  <c r="Q32" i="23"/>
  <c r="V32" i="23"/>
  <c r="G36" i="23"/>
  <c r="I36" i="23"/>
  <c r="K36" i="23"/>
  <c r="M36" i="23"/>
  <c r="O36" i="23"/>
  <c r="Q36" i="23"/>
  <c r="V36" i="23"/>
  <c r="G38" i="23"/>
  <c r="I38" i="23"/>
  <c r="K38" i="23"/>
  <c r="M38" i="23"/>
  <c r="O38" i="23"/>
  <c r="Q38" i="23"/>
  <c r="V38" i="23"/>
  <c r="G42" i="23"/>
  <c r="M42" i="23" s="1"/>
  <c r="I42" i="23"/>
  <c r="K42" i="23"/>
  <c r="O42" i="23"/>
  <c r="Q42" i="23"/>
  <c r="V42" i="23"/>
  <c r="G44" i="23"/>
  <c r="I44" i="23"/>
  <c r="K44" i="23"/>
  <c r="M44" i="23"/>
  <c r="O44" i="23"/>
  <c r="Q44" i="23"/>
  <c r="V44" i="23"/>
  <c r="G46" i="23"/>
  <c r="I46" i="23"/>
  <c r="K46" i="23"/>
  <c r="M46" i="23"/>
  <c r="O46" i="23"/>
  <c r="Q46" i="23"/>
  <c r="V46" i="23"/>
  <c r="G48" i="23"/>
  <c r="I48" i="23"/>
  <c r="K48" i="23"/>
  <c r="M48" i="23"/>
  <c r="O48" i="23"/>
  <c r="Q48" i="23"/>
  <c r="V48" i="23"/>
  <c r="G50" i="23"/>
  <c r="M50" i="23" s="1"/>
  <c r="I50" i="23"/>
  <c r="K50" i="23"/>
  <c r="O50" i="23"/>
  <c r="Q50" i="23"/>
  <c r="V50" i="23"/>
  <c r="G53" i="23"/>
  <c r="I53" i="23"/>
  <c r="O53" i="23"/>
  <c r="Q53" i="23"/>
  <c r="G54" i="23"/>
  <c r="I54" i="23"/>
  <c r="K54" i="23"/>
  <c r="K53" i="23" s="1"/>
  <c r="M54" i="23"/>
  <c r="M53" i="23" s="1"/>
  <c r="O54" i="23"/>
  <c r="Q54" i="23"/>
  <c r="V54" i="23"/>
  <c r="V53" i="23" s="1"/>
  <c r="G56" i="23"/>
  <c r="I56" i="23"/>
  <c r="K56" i="23"/>
  <c r="M56" i="23"/>
  <c r="O56" i="23"/>
  <c r="Q56" i="23"/>
  <c r="V56" i="23"/>
  <c r="G58" i="23"/>
  <c r="O58" i="23"/>
  <c r="G59" i="23"/>
  <c r="M59" i="23" s="1"/>
  <c r="M58" i="23" s="1"/>
  <c r="I59" i="23"/>
  <c r="I58" i="23" s="1"/>
  <c r="K59" i="23"/>
  <c r="K58" i="23" s="1"/>
  <c r="O59" i="23"/>
  <c r="Q59" i="23"/>
  <c r="Q58" i="23" s="1"/>
  <c r="V59" i="23"/>
  <c r="V58" i="23" s="1"/>
  <c r="G64" i="23"/>
  <c r="G63" i="23" s="1"/>
  <c r="I64" i="23"/>
  <c r="K64" i="23"/>
  <c r="M64" i="23"/>
  <c r="O64" i="23"/>
  <c r="O63" i="23" s="1"/>
  <c r="Q64" i="23"/>
  <c r="V64" i="23"/>
  <c r="G66" i="23"/>
  <c r="M66" i="23" s="1"/>
  <c r="I66" i="23"/>
  <c r="K66" i="23"/>
  <c r="O66" i="23"/>
  <c r="Q66" i="23"/>
  <c r="V66" i="23"/>
  <c r="G68" i="23"/>
  <c r="M68" i="23" s="1"/>
  <c r="I68" i="23"/>
  <c r="I63" i="23" s="1"/>
  <c r="K68" i="23"/>
  <c r="O68" i="23"/>
  <c r="Q68" i="23"/>
  <c r="Q63" i="23" s="1"/>
  <c r="V68" i="23"/>
  <c r="G70" i="23"/>
  <c r="I70" i="23"/>
  <c r="K70" i="23"/>
  <c r="K63" i="23" s="1"/>
  <c r="M70" i="23"/>
  <c r="O70" i="23"/>
  <c r="Q70" i="23"/>
  <c r="V70" i="23"/>
  <c r="V63" i="23" s="1"/>
  <c r="G73" i="23"/>
  <c r="I73" i="23"/>
  <c r="K73" i="23"/>
  <c r="M73" i="23"/>
  <c r="O73" i="23"/>
  <c r="Q73" i="23"/>
  <c r="V73" i="23"/>
  <c r="G75" i="23"/>
  <c r="M75" i="23" s="1"/>
  <c r="I75" i="23"/>
  <c r="K75" i="23"/>
  <c r="O75" i="23"/>
  <c r="Q75" i="23"/>
  <c r="V75" i="23"/>
  <c r="G78" i="23"/>
  <c r="M78" i="23" s="1"/>
  <c r="I78" i="23"/>
  <c r="K78" i="23"/>
  <c r="O78" i="23"/>
  <c r="Q78" i="23"/>
  <c r="V78" i="23"/>
  <c r="G79" i="23"/>
  <c r="I79" i="23"/>
  <c r="K79" i="23"/>
  <c r="M79" i="23"/>
  <c r="O79" i="23"/>
  <c r="Q79" i="23"/>
  <c r="V79" i="23"/>
  <c r="G81" i="23"/>
  <c r="G80" i="23" s="1"/>
  <c r="I81" i="23"/>
  <c r="I80" i="23" s="1"/>
  <c r="K81" i="23"/>
  <c r="O81" i="23"/>
  <c r="O80" i="23" s="1"/>
  <c r="Q81" i="23"/>
  <c r="Q80" i="23" s="1"/>
  <c r="V81" i="23"/>
  <c r="G83" i="23"/>
  <c r="M83" i="23" s="1"/>
  <c r="I83" i="23"/>
  <c r="K83" i="23"/>
  <c r="K80" i="23" s="1"/>
  <c r="O83" i="23"/>
  <c r="Q83" i="23"/>
  <c r="V83" i="23"/>
  <c r="V80" i="23" s="1"/>
  <c r="G86" i="23"/>
  <c r="I86" i="23"/>
  <c r="K86" i="23"/>
  <c r="M86" i="23"/>
  <c r="O86" i="23"/>
  <c r="Q86" i="23"/>
  <c r="V86" i="23"/>
  <c r="G89" i="23"/>
  <c r="I89" i="23"/>
  <c r="K89" i="23"/>
  <c r="M89" i="23"/>
  <c r="O89" i="23"/>
  <c r="Q89" i="23"/>
  <c r="V89" i="23"/>
  <c r="G91" i="23"/>
  <c r="M91" i="23" s="1"/>
  <c r="I91" i="23"/>
  <c r="K91" i="23"/>
  <c r="O91" i="23"/>
  <c r="Q91" i="23"/>
  <c r="V91" i="23"/>
  <c r="G93" i="23"/>
  <c r="M93" i="23" s="1"/>
  <c r="I93" i="23"/>
  <c r="K93" i="23"/>
  <c r="O93" i="23"/>
  <c r="Q93" i="23"/>
  <c r="V93" i="23"/>
  <c r="G97" i="23"/>
  <c r="I97" i="23"/>
  <c r="K97" i="23"/>
  <c r="M97" i="23"/>
  <c r="O97" i="23"/>
  <c r="Q97" i="23"/>
  <c r="V97" i="23"/>
  <c r="G102" i="23"/>
  <c r="G101" i="23" s="1"/>
  <c r="I102" i="23"/>
  <c r="I101" i="23" s="1"/>
  <c r="K102" i="23"/>
  <c r="O102" i="23"/>
  <c r="O101" i="23" s="1"/>
  <c r="Q102" i="23"/>
  <c r="Q101" i="23" s="1"/>
  <c r="V102" i="23"/>
  <c r="G104" i="23"/>
  <c r="M104" i="23" s="1"/>
  <c r="I104" i="23"/>
  <c r="K104" i="23"/>
  <c r="K101" i="23" s="1"/>
  <c r="O104" i="23"/>
  <c r="Q104" i="23"/>
  <c r="V104" i="23"/>
  <c r="V101" i="23" s="1"/>
  <c r="G106" i="23"/>
  <c r="I106" i="23"/>
  <c r="K106" i="23"/>
  <c r="M106" i="23"/>
  <c r="O106" i="23"/>
  <c r="Q106" i="23"/>
  <c r="V106" i="23"/>
  <c r="G109" i="23"/>
  <c r="I109" i="23"/>
  <c r="K109" i="23"/>
  <c r="M109" i="23"/>
  <c r="O109" i="23"/>
  <c r="Q109" i="23"/>
  <c r="V109" i="23"/>
  <c r="G113" i="23"/>
  <c r="M113" i="23" s="1"/>
  <c r="I113" i="23"/>
  <c r="K113" i="23"/>
  <c r="O113" i="23"/>
  <c r="Q113" i="23"/>
  <c r="V113" i="23"/>
  <c r="I115" i="23"/>
  <c r="Q115" i="23"/>
  <c r="G116" i="23"/>
  <c r="I116" i="23"/>
  <c r="K116" i="23"/>
  <c r="K115" i="23" s="1"/>
  <c r="M116" i="23"/>
  <c r="M115" i="23" s="1"/>
  <c r="O116" i="23"/>
  <c r="Q116" i="23"/>
  <c r="V116" i="23"/>
  <c r="V115" i="23" s="1"/>
  <c r="G117" i="23"/>
  <c r="G115" i="23" s="1"/>
  <c r="I117" i="23"/>
  <c r="K117" i="23"/>
  <c r="M117" i="23"/>
  <c r="O117" i="23"/>
  <c r="O115" i="23" s="1"/>
  <c r="Q117" i="23"/>
  <c r="V117" i="23"/>
  <c r="AE119" i="23"/>
  <c r="AF119" i="23"/>
  <c r="G68" i="22"/>
  <c r="G9" i="22"/>
  <c r="M9" i="22" s="1"/>
  <c r="I9" i="22"/>
  <c r="I8" i="22" s="1"/>
  <c r="K9" i="22"/>
  <c r="K8" i="22" s="1"/>
  <c r="O9" i="22"/>
  <c r="Q9" i="22"/>
  <c r="Q8" i="22" s="1"/>
  <c r="V9" i="22"/>
  <c r="V8" i="22" s="1"/>
  <c r="G11" i="22"/>
  <c r="I11" i="22"/>
  <c r="K11" i="22"/>
  <c r="M11" i="22"/>
  <c r="O11" i="22"/>
  <c r="Q11" i="22"/>
  <c r="V11" i="22"/>
  <c r="G15" i="22"/>
  <c r="I15" i="22"/>
  <c r="K15" i="22"/>
  <c r="M15" i="22"/>
  <c r="O15" i="22"/>
  <c r="Q15" i="22"/>
  <c r="V15" i="22"/>
  <c r="G17" i="22"/>
  <c r="G8" i="22" s="1"/>
  <c r="I17" i="22"/>
  <c r="K17" i="22"/>
  <c r="O17" i="22"/>
  <c r="O8" i="22" s="1"/>
  <c r="Q17" i="22"/>
  <c r="V17" i="22"/>
  <c r="G19" i="22"/>
  <c r="I19" i="22"/>
  <c r="K19" i="22"/>
  <c r="M19" i="22"/>
  <c r="O19" i="22"/>
  <c r="Q19" i="22"/>
  <c r="V19" i="22"/>
  <c r="G21" i="22"/>
  <c r="M21" i="22" s="1"/>
  <c r="I21" i="22"/>
  <c r="K21" i="22"/>
  <c r="O21" i="22"/>
  <c r="Q21" i="22"/>
  <c r="V21" i="22"/>
  <c r="G24" i="22"/>
  <c r="I24" i="22"/>
  <c r="K24" i="22"/>
  <c r="M24" i="22"/>
  <c r="O24" i="22"/>
  <c r="Q24" i="22"/>
  <c r="V24" i="22"/>
  <c r="G26" i="22"/>
  <c r="M26" i="22" s="1"/>
  <c r="I26" i="22"/>
  <c r="K26" i="22"/>
  <c r="O26" i="22"/>
  <c r="Q26" i="22"/>
  <c r="V26" i="22"/>
  <c r="G28" i="22"/>
  <c r="I28" i="22"/>
  <c r="K28" i="22"/>
  <c r="M28" i="22"/>
  <c r="O28" i="22"/>
  <c r="Q28" i="22"/>
  <c r="V28" i="22"/>
  <c r="G32" i="22"/>
  <c r="M32" i="22" s="1"/>
  <c r="I32" i="22"/>
  <c r="K32" i="22"/>
  <c r="O32" i="22"/>
  <c r="Q32" i="22"/>
  <c r="V32" i="22"/>
  <c r="G34" i="22"/>
  <c r="I34" i="22"/>
  <c r="K34" i="22"/>
  <c r="M34" i="22"/>
  <c r="O34" i="22"/>
  <c r="Q34" i="22"/>
  <c r="V34" i="22"/>
  <c r="G36" i="22"/>
  <c r="M36" i="22" s="1"/>
  <c r="I36" i="22"/>
  <c r="K36" i="22"/>
  <c r="O36" i="22"/>
  <c r="Q36" i="22"/>
  <c r="V36" i="22"/>
  <c r="G38" i="22"/>
  <c r="I38" i="22"/>
  <c r="K38" i="22"/>
  <c r="M38" i="22"/>
  <c r="O38" i="22"/>
  <c r="Q38" i="22"/>
  <c r="V38" i="22"/>
  <c r="G40" i="22"/>
  <c r="M40" i="22" s="1"/>
  <c r="I40" i="22"/>
  <c r="K40" i="22"/>
  <c r="O40" i="22"/>
  <c r="Q40" i="22"/>
  <c r="V40" i="22"/>
  <c r="G42" i="22"/>
  <c r="I42" i="22"/>
  <c r="K42" i="22"/>
  <c r="M42" i="22"/>
  <c r="O42" i="22"/>
  <c r="Q42" i="22"/>
  <c r="V42" i="22"/>
  <c r="G44" i="22"/>
  <c r="M44" i="22" s="1"/>
  <c r="I44" i="22"/>
  <c r="K44" i="22"/>
  <c r="O44" i="22"/>
  <c r="Q44" i="22"/>
  <c r="V44" i="22"/>
  <c r="G46" i="22"/>
  <c r="I46" i="22"/>
  <c r="K46" i="22"/>
  <c r="M46" i="22"/>
  <c r="O46" i="22"/>
  <c r="Q46" i="22"/>
  <c r="V46" i="22"/>
  <c r="G48" i="22"/>
  <c r="K48" i="22"/>
  <c r="O48" i="22"/>
  <c r="V48" i="22"/>
  <c r="G49" i="22"/>
  <c r="I49" i="22"/>
  <c r="I48" i="22" s="1"/>
  <c r="K49" i="22"/>
  <c r="M49" i="22"/>
  <c r="M48" i="22" s="1"/>
  <c r="O49" i="22"/>
  <c r="Q49" i="22"/>
  <c r="Q48" i="22" s="1"/>
  <c r="V49" i="22"/>
  <c r="G52" i="22"/>
  <c r="I52" i="22"/>
  <c r="I51" i="22" s="1"/>
  <c r="K52" i="22"/>
  <c r="M52" i="22"/>
  <c r="O52" i="22"/>
  <c r="Q52" i="22"/>
  <c r="Q51" i="22" s="1"/>
  <c r="V52" i="22"/>
  <c r="G55" i="22"/>
  <c r="M55" i="22" s="1"/>
  <c r="I55" i="22"/>
  <c r="K55" i="22"/>
  <c r="K51" i="22" s="1"/>
  <c r="O55" i="22"/>
  <c r="Q55" i="22"/>
  <c r="V55" i="22"/>
  <c r="V51" i="22" s="1"/>
  <c r="G56" i="22"/>
  <c r="I56" i="22"/>
  <c r="K56" i="22"/>
  <c r="M56" i="22"/>
  <c r="O56" i="22"/>
  <c r="Q56" i="22"/>
  <c r="V56" i="22"/>
  <c r="G58" i="22"/>
  <c r="G51" i="22" s="1"/>
  <c r="I58" i="22"/>
  <c r="K58" i="22"/>
  <c r="O58" i="22"/>
  <c r="O51" i="22" s="1"/>
  <c r="Q58" i="22"/>
  <c r="V58" i="22"/>
  <c r="G59" i="22"/>
  <c r="I59" i="22"/>
  <c r="K59" i="22"/>
  <c r="M59" i="22"/>
  <c r="O59" i="22"/>
  <c r="Q59" i="22"/>
  <c r="V59" i="22"/>
  <c r="G61" i="22"/>
  <c r="M61" i="22" s="1"/>
  <c r="I61" i="22"/>
  <c r="K61" i="22"/>
  <c r="O61" i="22"/>
  <c r="Q61" i="22"/>
  <c r="V61" i="22"/>
  <c r="G63" i="22"/>
  <c r="I63" i="22"/>
  <c r="K63" i="22"/>
  <c r="M63" i="22"/>
  <c r="O63" i="22"/>
  <c r="Q63" i="22"/>
  <c r="V63" i="22"/>
  <c r="G65" i="22"/>
  <c r="K65" i="22"/>
  <c r="O65" i="22"/>
  <c r="V65" i="22"/>
  <c r="G66" i="22"/>
  <c r="I66" i="22"/>
  <c r="I65" i="22" s="1"/>
  <c r="K66" i="22"/>
  <c r="M66" i="22"/>
  <c r="M65" i="22" s="1"/>
  <c r="O66" i="22"/>
  <c r="Q66" i="22"/>
  <c r="Q65" i="22" s="1"/>
  <c r="V66" i="22"/>
  <c r="AE68" i="22"/>
  <c r="G21" i="21"/>
  <c r="G8" i="21"/>
  <c r="O8" i="21"/>
  <c r="G9" i="21"/>
  <c r="M9" i="21" s="1"/>
  <c r="M8" i="21" s="1"/>
  <c r="I9" i="21"/>
  <c r="I8" i="21" s="1"/>
  <c r="K9" i="21"/>
  <c r="K8" i="21" s="1"/>
  <c r="O9" i="21"/>
  <c r="Q9" i="21"/>
  <c r="Q8" i="21" s="1"/>
  <c r="V9" i="21"/>
  <c r="V8" i="21" s="1"/>
  <c r="G11" i="21"/>
  <c r="I11" i="21"/>
  <c r="K11" i="21"/>
  <c r="M11" i="21"/>
  <c r="O11" i="21"/>
  <c r="Q11" i="21"/>
  <c r="V11" i="21"/>
  <c r="G14" i="21"/>
  <c r="G13" i="21" s="1"/>
  <c r="I14" i="21"/>
  <c r="I13" i="21" s="1"/>
  <c r="K14" i="21"/>
  <c r="O14" i="21"/>
  <c r="O13" i="21" s="1"/>
  <c r="Q14" i="21"/>
  <c r="Q13" i="21" s="1"/>
  <c r="V14" i="21"/>
  <c r="G16" i="21"/>
  <c r="M16" i="21" s="1"/>
  <c r="I16" i="21"/>
  <c r="K16" i="21"/>
  <c r="K13" i="21" s="1"/>
  <c r="O16" i="21"/>
  <c r="Q16" i="21"/>
  <c r="V16" i="21"/>
  <c r="V13" i="21" s="1"/>
  <c r="K18" i="21"/>
  <c r="V18" i="21"/>
  <c r="G19" i="21"/>
  <c r="G18" i="21" s="1"/>
  <c r="I19" i="21"/>
  <c r="I18" i="21" s="1"/>
  <c r="K19" i="21"/>
  <c r="M19" i="21"/>
  <c r="M18" i="21" s="1"/>
  <c r="O19" i="21"/>
  <c r="O18" i="21" s="1"/>
  <c r="Q19" i="21"/>
  <c r="Q18" i="21" s="1"/>
  <c r="V19" i="21"/>
  <c r="AE21" i="21"/>
  <c r="AF21" i="21"/>
  <c r="G32" i="20"/>
  <c r="G9" i="20"/>
  <c r="M9" i="20" s="1"/>
  <c r="I9" i="20"/>
  <c r="I8" i="20" s="1"/>
  <c r="K9" i="20"/>
  <c r="K8" i="20" s="1"/>
  <c r="O9" i="20"/>
  <c r="Q9" i="20"/>
  <c r="Q8" i="20" s="1"/>
  <c r="V9" i="20"/>
  <c r="V8" i="20" s="1"/>
  <c r="G12" i="20"/>
  <c r="I12" i="20"/>
  <c r="K12" i="20"/>
  <c r="M12" i="20"/>
  <c r="O12" i="20"/>
  <c r="Q12" i="20"/>
  <c r="V12" i="20"/>
  <c r="G14" i="20"/>
  <c r="I14" i="20"/>
  <c r="K14" i="20"/>
  <c r="M14" i="20"/>
  <c r="O14" i="20"/>
  <c r="Q14" i="20"/>
  <c r="V14" i="20"/>
  <c r="G16" i="20"/>
  <c r="G8" i="20" s="1"/>
  <c r="I16" i="20"/>
  <c r="K16" i="20"/>
  <c r="O16" i="20"/>
  <c r="O8" i="20" s="1"/>
  <c r="Q16" i="20"/>
  <c r="V16" i="20"/>
  <c r="G18" i="20"/>
  <c r="I18" i="20"/>
  <c r="K18" i="20"/>
  <c r="M18" i="20"/>
  <c r="O18" i="20"/>
  <c r="Q18" i="20"/>
  <c r="V18" i="20"/>
  <c r="G20" i="20"/>
  <c r="I20" i="20"/>
  <c r="K20" i="20"/>
  <c r="M20" i="20"/>
  <c r="O20" i="20"/>
  <c r="Q20" i="20"/>
  <c r="V20" i="20"/>
  <c r="G23" i="20"/>
  <c r="G22" i="20" s="1"/>
  <c r="I23" i="20"/>
  <c r="I22" i="20" s="1"/>
  <c r="K23" i="20"/>
  <c r="K22" i="20" s="1"/>
  <c r="O23" i="20"/>
  <c r="O22" i="20" s="1"/>
  <c r="Q23" i="20"/>
  <c r="Q22" i="20" s="1"/>
  <c r="V23" i="20"/>
  <c r="V22" i="20" s="1"/>
  <c r="G27" i="20"/>
  <c r="I27" i="20"/>
  <c r="K27" i="20"/>
  <c r="K26" i="20" s="1"/>
  <c r="M27" i="20"/>
  <c r="O27" i="20"/>
  <c r="Q27" i="20"/>
  <c r="V27" i="20"/>
  <c r="V26" i="20" s="1"/>
  <c r="G28" i="20"/>
  <c r="G26" i="20" s="1"/>
  <c r="I28" i="20"/>
  <c r="K28" i="20"/>
  <c r="M28" i="20"/>
  <c r="O28" i="20"/>
  <c r="O26" i="20" s="1"/>
  <c r="Q28" i="20"/>
  <c r="V28" i="20"/>
  <c r="G29" i="20"/>
  <c r="M29" i="20" s="1"/>
  <c r="I29" i="20"/>
  <c r="K29" i="20"/>
  <c r="O29" i="20"/>
  <c r="Q29" i="20"/>
  <c r="V29" i="20"/>
  <c r="G30" i="20"/>
  <c r="M30" i="20" s="1"/>
  <c r="I30" i="20"/>
  <c r="I26" i="20" s="1"/>
  <c r="K30" i="20"/>
  <c r="O30" i="20"/>
  <c r="Q30" i="20"/>
  <c r="Q26" i="20" s="1"/>
  <c r="V30" i="20"/>
  <c r="AE32" i="20"/>
  <c r="G127" i="19"/>
  <c r="G9" i="19"/>
  <c r="M9" i="19" s="1"/>
  <c r="I9" i="19"/>
  <c r="I8" i="19" s="1"/>
  <c r="K9" i="19"/>
  <c r="K8" i="19" s="1"/>
  <c r="O9" i="19"/>
  <c r="Q9" i="19"/>
  <c r="Q8" i="19" s="1"/>
  <c r="V9" i="19"/>
  <c r="V8" i="19" s="1"/>
  <c r="G12" i="19"/>
  <c r="I12" i="19"/>
  <c r="K12" i="19"/>
  <c r="M12" i="19"/>
  <c r="O12" i="19"/>
  <c r="Q12" i="19"/>
  <c r="V12" i="19"/>
  <c r="G14" i="19"/>
  <c r="I14" i="19"/>
  <c r="K14" i="19"/>
  <c r="M14" i="19"/>
  <c r="O14" i="19"/>
  <c r="Q14" i="19"/>
  <c r="V14" i="19"/>
  <c r="G20" i="19"/>
  <c r="G8" i="19" s="1"/>
  <c r="I20" i="19"/>
  <c r="K20" i="19"/>
  <c r="O20" i="19"/>
  <c r="O8" i="19" s="1"/>
  <c r="Q20" i="19"/>
  <c r="V20" i="19"/>
  <c r="G22" i="19"/>
  <c r="I22" i="19"/>
  <c r="K22" i="19"/>
  <c r="M22" i="19"/>
  <c r="O22" i="19"/>
  <c r="Q22" i="19"/>
  <c r="V22" i="19"/>
  <c r="G26" i="19"/>
  <c r="I26" i="19"/>
  <c r="K26" i="19"/>
  <c r="M26" i="19"/>
  <c r="O26" i="19"/>
  <c r="Q26" i="19"/>
  <c r="V26" i="19"/>
  <c r="G28" i="19"/>
  <c r="I28" i="19"/>
  <c r="K28" i="19"/>
  <c r="M28" i="19"/>
  <c r="O28" i="19"/>
  <c r="Q28" i="19"/>
  <c r="V28" i="19"/>
  <c r="G30" i="19"/>
  <c r="M30" i="19" s="1"/>
  <c r="I30" i="19"/>
  <c r="K30" i="19"/>
  <c r="O30" i="19"/>
  <c r="Q30" i="19"/>
  <c r="V30" i="19"/>
  <c r="G37" i="19"/>
  <c r="I37" i="19"/>
  <c r="K37" i="19"/>
  <c r="M37" i="19"/>
  <c r="O37" i="19"/>
  <c r="Q37" i="19"/>
  <c r="V37" i="19"/>
  <c r="G39" i="19"/>
  <c r="I39" i="19"/>
  <c r="K39" i="19"/>
  <c r="M39" i="19"/>
  <c r="O39" i="19"/>
  <c r="Q39" i="19"/>
  <c r="V39" i="19"/>
  <c r="G42" i="19"/>
  <c r="I42" i="19"/>
  <c r="K42" i="19"/>
  <c r="M42" i="19"/>
  <c r="O42" i="19"/>
  <c r="Q42" i="19"/>
  <c r="V42" i="19"/>
  <c r="G44" i="19"/>
  <c r="M44" i="19" s="1"/>
  <c r="I44" i="19"/>
  <c r="K44" i="19"/>
  <c r="O44" i="19"/>
  <c r="Q44" i="19"/>
  <c r="V44" i="19"/>
  <c r="G46" i="19"/>
  <c r="I46" i="19"/>
  <c r="K46" i="19"/>
  <c r="M46" i="19"/>
  <c r="O46" i="19"/>
  <c r="Q46" i="19"/>
  <c r="V46" i="19"/>
  <c r="G48" i="19"/>
  <c r="I48" i="19"/>
  <c r="K48" i="19"/>
  <c r="M48" i="19"/>
  <c r="O48" i="19"/>
  <c r="Q48" i="19"/>
  <c r="V48" i="19"/>
  <c r="G50" i="19"/>
  <c r="I50" i="19"/>
  <c r="K50" i="19"/>
  <c r="M50" i="19"/>
  <c r="O50" i="19"/>
  <c r="Q50" i="19"/>
  <c r="V50" i="19"/>
  <c r="G52" i="19"/>
  <c r="M52" i="19" s="1"/>
  <c r="I52" i="19"/>
  <c r="K52" i="19"/>
  <c r="O52" i="19"/>
  <c r="Q52" i="19"/>
  <c r="V52" i="19"/>
  <c r="G54" i="19"/>
  <c r="I54" i="19"/>
  <c r="K54" i="19"/>
  <c r="M54" i="19"/>
  <c r="O54" i="19"/>
  <c r="Q54" i="19"/>
  <c r="V54" i="19"/>
  <c r="G57" i="19"/>
  <c r="I57" i="19"/>
  <c r="I56" i="19" s="1"/>
  <c r="K57" i="19"/>
  <c r="M57" i="19"/>
  <c r="O57" i="19"/>
  <c r="Q57" i="19"/>
  <c r="Q56" i="19" s="1"/>
  <c r="V57" i="19"/>
  <c r="G59" i="19"/>
  <c r="G56" i="19" s="1"/>
  <c r="I59" i="19"/>
  <c r="K59" i="19"/>
  <c r="O59" i="19"/>
  <c r="O56" i="19" s="1"/>
  <c r="Q59" i="19"/>
  <c r="V59" i="19"/>
  <c r="G61" i="19"/>
  <c r="I61" i="19"/>
  <c r="K61" i="19"/>
  <c r="M61" i="19"/>
  <c r="O61" i="19"/>
  <c r="Q61" i="19"/>
  <c r="V61" i="19"/>
  <c r="G63" i="19"/>
  <c r="M63" i="19" s="1"/>
  <c r="I63" i="19"/>
  <c r="K63" i="19"/>
  <c r="K56" i="19" s="1"/>
  <c r="O63" i="19"/>
  <c r="Q63" i="19"/>
  <c r="V63" i="19"/>
  <c r="V56" i="19" s="1"/>
  <c r="G65" i="19"/>
  <c r="I65" i="19"/>
  <c r="K65" i="19"/>
  <c r="M65" i="19"/>
  <c r="O65" i="19"/>
  <c r="Q65" i="19"/>
  <c r="V65" i="19"/>
  <c r="G67" i="19"/>
  <c r="M67" i="19" s="1"/>
  <c r="I67" i="19"/>
  <c r="K67" i="19"/>
  <c r="O67" i="19"/>
  <c r="Q67" i="19"/>
  <c r="V67" i="19"/>
  <c r="G69" i="19"/>
  <c r="I69" i="19"/>
  <c r="K69" i="19"/>
  <c r="M69" i="19"/>
  <c r="O69" i="19"/>
  <c r="Q69" i="19"/>
  <c r="V69" i="19"/>
  <c r="G71" i="19"/>
  <c r="M71" i="19" s="1"/>
  <c r="I71" i="19"/>
  <c r="K71" i="19"/>
  <c r="O71" i="19"/>
  <c r="Q71" i="19"/>
  <c r="V71" i="19"/>
  <c r="G73" i="19"/>
  <c r="I73" i="19"/>
  <c r="K73" i="19"/>
  <c r="M73" i="19"/>
  <c r="O73" i="19"/>
  <c r="Q73" i="19"/>
  <c r="V73" i="19"/>
  <c r="G75" i="19"/>
  <c r="O75" i="19"/>
  <c r="G76" i="19"/>
  <c r="I76" i="19"/>
  <c r="I75" i="19" s="1"/>
  <c r="K76" i="19"/>
  <c r="M76" i="19"/>
  <c r="O76" i="19"/>
  <c r="Q76" i="19"/>
  <c r="Q75" i="19" s="1"/>
  <c r="V76" i="19"/>
  <c r="G78" i="19"/>
  <c r="M78" i="19" s="1"/>
  <c r="I78" i="19"/>
  <c r="K78" i="19"/>
  <c r="K75" i="19" s="1"/>
  <c r="O78" i="19"/>
  <c r="Q78" i="19"/>
  <c r="V78" i="19"/>
  <c r="V75" i="19" s="1"/>
  <c r="G82" i="19"/>
  <c r="I82" i="19"/>
  <c r="K82" i="19"/>
  <c r="M82" i="19"/>
  <c r="O82" i="19"/>
  <c r="Q82" i="19"/>
  <c r="V82" i="19"/>
  <c r="G87" i="19"/>
  <c r="I87" i="19"/>
  <c r="I86" i="19" s="1"/>
  <c r="K87" i="19"/>
  <c r="K86" i="19" s="1"/>
  <c r="M87" i="19"/>
  <c r="O87" i="19"/>
  <c r="Q87" i="19"/>
  <c r="Q86" i="19" s="1"/>
  <c r="V87" i="19"/>
  <c r="V86" i="19" s="1"/>
  <c r="G90" i="19"/>
  <c r="I90" i="19"/>
  <c r="K90" i="19"/>
  <c r="M90" i="19"/>
  <c r="O90" i="19"/>
  <c r="Q90" i="19"/>
  <c r="V90" i="19"/>
  <c r="G93" i="19"/>
  <c r="I93" i="19"/>
  <c r="K93" i="19"/>
  <c r="M93" i="19"/>
  <c r="O93" i="19"/>
  <c r="Q93" i="19"/>
  <c r="V93" i="19"/>
  <c r="G95" i="19"/>
  <c r="G86" i="19" s="1"/>
  <c r="I95" i="19"/>
  <c r="K95" i="19"/>
  <c r="O95" i="19"/>
  <c r="O86" i="19" s="1"/>
  <c r="Q95" i="19"/>
  <c r="V95" i="19"/>
  <c r="I97" i="19"/>
  <c r="Q97" i="19"/>
  <c r="G98" i="19"/>
  <c r="G97" i="19" s="1"/>
  <c r="I98" i="19"/>
  <c r="K98" i="19"/>
  <c r="K97" i="19" s="1"/>
  <c r="M98" i="19"/>
  <c r="M97" i="19" s="1"/>
  <c r="O98" i="19"/>
  <c r="O97" i="19" s="1"/>
  <c r="Q98" i="19"/>
  <c r="V98" i="19"/>
  <c r="V97" i="19" s="1"/>
  <c r="G100" i="19"/>
  <c r="I100" i="19"/>
  <c r="K100" i="19"/>
  <c r="M100" i="19"/>
  <c r="O100" i="19"/>
  <c r="Q100" i="19"/>
  <c r="V100" i="19"/>
  <c r="G102" i="19"/>
  <c r="O102" i="19"/>
  <c r="G103" i="19"/>
  <c r="I103" i="19"/>
  <c r="I102" i="19" s="1"/>
  <c r="K103" i="19"/>
  <c r="K102" i="19" s="1"/>
  <c r="M103" i="19"/>
  <c r="M102" i="19" s="1"/>
  <c r="O103" i="19"/>
  <c r="Q103" i="19"/>
  <c r="Q102" i="19" s="1"/>
  <c r="V103" i="19"/>
  <c r="V102" i="19" s="1"/>
  <c r="K105" i="19"/>
  <c r="V105" i="19"/>
  <c r="G106" i="19"/>
  <c r="G105" i="19" s="1"/>
  <c r="I106" i="19"/>
  <c r="I105" i="19" s="1"/>
  <c r="K106" i="19"/>
  <c r="M106" i="19"/>
  <c r="M105" i="19" s="1"/>
  <c r="O106" i="19"/>
  <c r="O105" i="19" s="1"/>
  <c r="Q106" i="19"/>
  <c r="Q105" i="19" s="1"/>
  <c r="V106" i="19"/>
  <c r="G107" i="19"/>
  <c r="O107" i="19"/>
  <c r="G108" i="19"/>
  <c r="I108" i="19"/>
  <c r="I107" i="19" s="1"/>
  <c r="K108" i="19"/>
  <c r="K107" i="19" s="1"/>
  <c r="M108" i="19"/>
  <c r="M107" i="19" s="1"/>
  <c r="O108" i="19"/>
  <c r="Q108" i="19"/>
  <c r="Q107" i="19" s="1"/>
  <c r="V108" i="19"/>
  <c r="V107" i="19" s="1"/>
  <c r="G112" i="19"/>
  <c r="I112" i="19"/>
  <c r="K112" i="19"/>
  <c r="M112" i="19"/>
  <c r="O112" i="19"/>
  <c r="Q112" i="19"/>
  <c r="V112" i="19"/>
  <c r="G115" i="19"/>
  <c r="G114" i="19" s="1"/>
  <c r="I115" i="19"/>
  <c r="I114" i="19" s="1"/>
  <c r="K115" i="19"/>
  <c r="K114" i="19" s="1"/>
  <c r="O115" i="19"/>
  <c r="O114" i="19" s="1"/>
  <c r="Q115" i="19"/>
  <c r="Q114" i="19" s="1"/>
  <c r="V115" i="19"/>
  <c r="V114" i="19" s="1"/>
  <c r="AE127" i="19"/>
  <c r="AF127" i="19"/>
  <c r="G110" i="18"/>
  <c r="G9" i="18"/>
  <c r="M9" i="18" s="1"/>
  <c r="I9" i="18"/>
  <c r="I8" i="18" s="1"/>
  <c r="K9" i="18"/>
  <c r="K8" i="18" s="1"/>
  <c r="O9" i="18"/>
  <c r="Q9" i="18"/>
  <c r="Q8" i="18" s="1"/>
  <c r="V9" i="18"/>
  <c r="V8" i="18" s="1"/>
  <c r="G11" i="18"/>
  <c r="I11" i="18"/>
  <c r="K11" i="18"/>
  <c r="M11" i="18"/>
  <c r="O11" i="18"/>
  <c r="Q11" i="18"/>
  <c r="V11" i="18"/>
  <c r="G13" i="18"/>
  <c r="I13" i="18"/>
  <c r="K13" i="18"/>
  <c r="M13" i="18"/>
  <c r="O13" i="18"/>
  <c r="Q13" i="18"/>
  <c r="V13" i="18"/>
  <c r="G17" i="18"/>
  <c r="G8" i="18" s="1"/>
  <c r="I17" i="18"/>
  <c r="K17" i="18"/>
  <c r="O17" i="18"/>
  <c r="O8" i="18" s="1"/>
  <c r="Q17" i="18"/>
  <c r="V17" i="18"/>
  <c r="G19" i="18"/>
  <c r="M19" i="18" s="1"/>
  <c r="I19" i="18"/>
  <c r="K19" i="18"/>
  <c r="O19" i="18"/>
  <c r="Q19" i="18"/>
  <c r="V19" i="18"/>
  <c r="G21" i="18"/>
  <c r="I21" i="18"/>
  <c r="K21" i="18"/>
  <c r="M21" i="18"/>
  <c r="O21" i="18"/>
  <c r="Q21" i="18"/>
  <c r="V21" i="18"/>
  <c r="G24" i="18"/>
  <c r="I24" i="18"/>
  <c r="K24" i="18"/>
  <c r="M24" i="18"/>
  <c r="O24" i="18"/>
  <c r="Q24" i="18"/>
  <c r="V24" i="18"/>
  <c r="G26" i="18"/>
  <c r="M26" i="18" s="1"/>
  <c r="I26" i="18"/>
  <c r="K26" i="18"/>
  <c r="O26" i="18"/>
  <c r="Q26" i="18"/>
  <c r="V26" i="18"/>
  <c r="G28" i="18"/>
  <c r="I28" i="18"/>
  <c r="K28" i="18"/>
  <c r="M28" i="18"/>
  <c r="O28" i="18"/>
  <c r="Q28" i="18"/>
  <c r="V28" i="18"/>
  <c r="G32" i="18"/>
  <c r="I32" i="18"/>
  <c r="K32" i="18"/>
  <c r="M32" i="18"/>
  <c r="O32" i="18"/>
  <c r="Q32" i="18"/>
  <c r="V32" i="18"/>
  <c r="G37" i="18"/>
  <c r="I37" i="18"/>
  <c r="K37" i="18"/>
  <c r="M37" i="18"/>
  <c r="O37" i="18"/>
  <c r="Q37" i="18"/>
  <c r="V37" i="18"/>
  <c r="G39" i="18"/>
  <c r="M39" i="18" s="1"/>
  <c r="I39" i="18"/>
  <c r="K39" i="18"/>
  <c r="O39" i="18"/>
  <c r="Q39" i="18"/>
  <c r="V39" i="18"/>
  <c r="G41" i="18"/>
  <c r="I41" i="18"/>
  <c r="K41" i="18"/>
  <c r="M41" i="18"/>
  <c r="O41" i="18"/>
  <c r="Q41" i="18"/>
  <c r="V41" i="18"/>
  <c r="G43" i="18"/>
  <c r="I43" i="18"/>
  <c r="K43" i="18"/>
  <c r="M43" i="18"/>
  <c r="O43" i="18"/>
  <c r="Q43" i="18"/>
  <c r="V43" i="18"/>
  <c r="G48" i="18"/>
  <c r="I48" i="18"/>
  <c r="K48" i="18"/>
  <c r="M48" i="18"/>
  <c r="O48" i="18"/>
  <c r="Q48" i="18"/>
  <c r="V48" i="18"/>
  <c r="G50" i="18"/>
  <c r="M50" i="18" s="1"/>
  <c r="I50" i="18"/>
  <c r="K50" i="18"/>
  <c r="O50" i="18"/>
  <c r="Q50" i="18"/>
  <c r="V50" i="18"/>
  <c r="G53" i="18"/>
  <c r="I53" i="18"/>
  <c r="K53" i="18"/>
  <c r="M53" i="18"/>
  <c r="O53" i="18"/>
  <c r="Q53" i="18"/>
  <c r="V53" i="18"/>
  <c r="G55" i="18"/>
  <c r="I55" i="18"/>
  <c r="K55" i="18"/>
  <c r="M55" i="18"/>
  <c r="O55" i="18"/>
  <c r="Q55" i="18"/>
  <c r="V55" i="18"/>
  <c r="G57" i="18"/>
  <c r="I57" i="18"/>
  <c r="K57" i="18"/>
  <c r="M57" i="18"/>
  <c r="O57" i="18"/>
  <c r="Q57" i="18"/>
  <c r="V57" i="18"/>
  <c r="G59" i="18"/>
  <c r="M59" i="18" s="1"/>
  <c r="I59" i="18"/>
  <c r="K59" i="18"/>
  <c r="O59" i="18"/>
  <c r="Q59" i="18"/>
  <c r="V59" i="18"/>
  <c r="G62" i="18"/>
  <c r="I62" i="18"/>
  <c r="K62" i="18"/>
  <c r="M62" i="18"/>
  <c r="O62" i="18"/>
  <c r="Q62" i="18"/>
  <c r="V62" i="18"/>
  <c r="G64" i="18"/>
  <c r="M64" i="18" s="1"/>
  <c r="I64" i="18"/>
  <c r="K64" i="18"/>
  <c r="O64" i="18"/>
  <c r="Q64" i="18"/>
  <c r="V64" i="18"/>
  <c r="G66" i="18"/>
  <c r="I66" i="18"/>
  <c r="K66" i="18"/>
  <c r="M66" i="18"/>
  <c r="O66" i="18"/>
  <c r="Q66" i="18"/>
  <c r="V66" i="18"/>
  <c r="G68" i="18"/>
  <c r="M68" i="18" s="1"/>
  <c r="I68" i="18"/>
  <c r="K68" i="18"/>
  <c r="O68" i="18"/>
  <c r="Q68" i="18"/>
  <c r="V68" i="18"/>
  <c r="G71" i="18"/>
  <c r="I71" i="18"/>
  <c r="K71" i="18"/>
  <c r="M71" i="18"/>
  <c r="O71" i="18"/>
  <c r="Q71" i="18"/>
  <c r="V71" i="18"/>
  <c r="G73" i="18"/>
  <c r="I73" i="18"/>
  <c r="K73" i="18"/>
  <c r="M73" i="18"/>
  <c r="O73" i="18"/>
  <c r="Q73" i="18"/>
  <c r="V73" i="18"/>
  <c r="G79" i="18"/>
  <c r="I79" i="18"/>
  <c r="K79" i="18"/>
  <c r="M79" i="18"/>
  <c r="O79" i="18"/>
  <c r="Q79" i="18"/>
  <c r="V79" i="18"/>
  <c r="G82" i="18"/>
  <c r="I82" i="18"/>
  <c r="I81" i="18" s="1"/>
  <c r="K82" i="18"/>
  <c r="K81" i="18" s="1"/>
  <c r="M82" i="18"/>
  <c r="O82" i="18"/>
  <c r="Q82" i="18"/>
  <c r="Q81" i="18" s="1"/>
  <c r="V82" i="18"/>
  <c r="V81" i="18" s="1"/>
  <c r="G85" i="18"/>
  <c r="I85" i="18"/>
  <c r="K85" i="18"/>
  <c r="M85" i="18"/>
  <c r="O85" i="18"/>
  <c r="Q85" i="18"/>
  <c r="V85" i="18"/>
  <c r="G86" i="18"/>
  <c r="I86" i="18"/>
  <c r="K86" i="18"/>
  <c r="M86" i="18"/>
  <c r="O86" i="18"/>
  <c r="Q86" i="18"/>
  <c r="V86" i="18"/>
  <c r="G88" i="18"/>
  <c r="G81" i="18" s="1"/>
  <c r="I88" i="18"/>
  <c r="K88" i="18"/>
  <c r="O88" i="18"/>
  <c r="O81" i="18" s="1"/>
  <c r="Q88" i="18"/>
  <c r="V88" i="18"/>
  <c r="I89" i="18"/>
  <c r="Q89" i="18"/>
  <c r="G90" i="18"/>
  <c r="G89" i="18" s="1"/>
  <c r="I90" i="18"/>
  <c r="K90" i="18"/>
  <c r="K89" i="18" s="1"/>
  <c r="M90" i="18"/>
  <c r="M89" i="18" s="1"/>
  <c r="O90" i="18"/>
  <c r="O89" i="18" s="1"/>
  <c r="Q90" i="18"/>
  <c r="V90" i="18"/>
  <c r="V89" i="18" s="1"/>
  <c r="G94" i="18"/>
  <c r="M94" i="18" s="1"/>
  <c r="M93" i="18" s="1"/>
  <c r="I94" i="18"/>
  <c r="I93" i="18" s="1"/>
  <c r="K94" i="18"/>
  <c r="K93" i="18" s="1"/>
  <c r="O94" i="18"/>
  <c r="Q94" i="18"/>
  <c r="Q93" i="18" s="1"/>
  <c r="V94" i="18"/>
  <c r="V93" i="18" s="1"/>
  <c r="G97" i="18"/>
  <c r="I97" i="18"/>
  <c r="K97" i="18"/>
  <c r="M97" i="18"/>
  <c r="O97" i="18"/>
  <c r="Q97" i="18"/>
  <c r="V97" i="18"/>
  <c r="G103" i="18"/>
  <c r="I103" i="18"/>
  <c r="K103" i="18"/>
  <c r="M103" i="18"/>
  <c r="O103" i="18"/>
  <c r="Q103" i="18"/>
  <c r="V103" i="18"/>
  <c r="G105" i="18"/>
  <c r="M105" i="18" s="1"/>
  <c r="I105" i="18"/>
  <c r="K105" i="18"/>
  <c r="O105" i="18"/>
  <c r="O93" i="18" s="1"/>
  <c r="Q105" i="18"/>
  <c r="V105" i="18"/>
  <c r="G106" i="18"/>
  <c r="M106" i="18" s="1"/>
  <c r="I106" i="18"/>
  <c r="K106" i="18"/>
  <c r="O106" i="18"/>
  <c r="Q106" i="18"/>
  <c r="V106" i="18"/>
  <c r="G107" i="18"/>
  <c r="I107" i="18"/>
  <c r="K107" i="18"/>
  <c r="M107" i="18"/>
  <c r="O107" i="18"/>
  <c r="Q107" i="18"/>
  <c r="V107" i="18"/>
  <c r="G108" i="18"/>
  <c r="I108" i="18"/>
  <c r="K108" i="18"/>
  <c r="M108" i="18"/>
  <c r="O108" i="18"/>
  <c r="Q108" i="18"/>
  <c r="V108" i="18"/>
  <c r="AE110" i="18"/>
  <c r="G67" i="17"/>
  <c r="G9" i="17"/>
  <c r="M9" i="17" s="1"/>
  <c r="I9" i="17"/>
  <c r="I8" i="17" s="1"/>
  <c r="K9" i="17"/>
  <c r="K8" i="17" s="1"/>
  <c r="O9" i="17"/>
  <c r="Q9" i="17"/>
  <c r="Q8" i="17" s="1"/>
  <c r="V9" i="17"/>
  <c r="V8" i="17" s="1"/>
  <c r="G11" i="17"/>
  <c r="I11" i="17"/>
  <c r="K11" i="17"/>
  <c r="M11" i="17"/>
  <c r="O11" i="17"/>
  <c r="Q11" i="17"/>
  <c r="V11" i="17"/>
  <c r="G13" i="17"/>
  <c r="I13" i="17"/>
  <c r="K13" i="17"/>
  <c r="M13" i="17"/>
  <c r="O13" i="17"/>
  <c r="Q13" i="17"/>
  <c r="V13" i="17"/>
  <c r="G15" i="17"/>
  <c r="G8" i="17" s="1"/>
  <c r="I15" i="17"/>
  <c r="K15" i="17"/>
  <c r="O15" i="17"/>
  <c r="O8" i="17" s="1"/>
  <c r="Q15" i="17"/>
  <c r="V15" i="17"/>
  <c r="G17" i="17"/>
  <c r="M17" i="17" s="1"/>
  <c r="I17" i="17"/>
  <c r="K17" i="17"/>
  <c r="O17" i="17"/>
  <c r="Q17" i="17"/>
  <c r="V17" i="17"/>
  <c r="G19" i="17"/>
  <c r="I19" i="17"/>
  <c r="K19" i="17"/>
  <c r="M19" i="17"/>
  <c r="O19" i="17"/>
  <c r="Q19" i="17"/>
  <c r="V19" i="17"/>
  <c r="G22" i="17"/>
  <c r="G21" i="17" s="1"/>
  <c r="I22" i="17"/>
  <c r="I21" i="17" s="1"/>
  <c r="K22" i="17"/>
  <c r="O22" i="17"/>
  <c r="O21" i="17" s="1"/>
  <c r="Q22" i="17"/>
  <c r="Q21" i="17" s="1"/>
  <c r="V22" i="17"/>
  <c r="V21" i="17" s="1"/>
  <c r="G24" i="17"/>
  <c r="M24" i="17" s="1"/>
  <c r="I24" i="17"/>
  <c r="K24" i="17"/>
  <c r="K21" i="17" s="1"/>
  <c r="O24" i="17"/>
  <c r="Q24" i="17"/>
  <c r="V24" i="17"/>
  <c r="K26" i="17"/>
  <c r="V26" i="17"/>
  <c r="G27" i="17"/>
  <c r="G26" i="17" s="1"/>
  <c r="I27" i="17"/>
  <c r="I26" i="17" s="1"/>
  <c r="K27" i="17"/>
  <c r="M27" i="17"/>
  <c r="O27" i="17"/>
  <c r="O26" i="17" s="1"/>
  <c r="Q27" i="17"/>
  <c r="Q26" i="17" s="1"/>
  <c r="V27" i="17"/>
  <c r="G29" i="17"/>
  <c r="M29" i="17" s="1"/>
  <c r="I29" i="17"/>
  <c r="K29" i="17"/>
  <c r="O29" i="17"/>
  <c r="Q29" i="17"/>
  <c r="V29" i="17"/>
  <c r="I30" i="17"/>
  <c r="Q30" i="17"/>
  <c r="G31" i="17"/>
  <c r="G30" i="17" s="1"/>
  <c r="I31" i="17"/>
  <c r="K31" i="17"/>
  <c r="K30" i="17" s="1"/>
  <c r="M31" i="17"/>
  <c r="M30" i="17" s="1"/>
  <c r="O31" i="17"/>
  <c r="O30" i="17" s="1"/>
  <c r="Q31" i="17"/>
  <c r="V31" i="17"/>
  <c r="V30" i="17" s="1"/>
  <c r="G33" i="17"/>
  <c r="G32" i="17" s="1"/>
  <c r="I33" i="17"/>
  <c r="I32" i="17" s="1"/>
  <c r="K33" i="17"/>
  <c r="K32" i="17" s="1"/>
  <c r="O33" i="17"/>
  <c r="O32" i="17" s="1"/>
  <c r="Q33" i="17"/>
  <c r="Q32" i="17" s="1"/>
  <c r="V33" i="17"/>
  <c r="V32" i="17" s="1"/>
  <c r="G35" i="17"/>
  <c r="I35" i="17"/>
  <c r="K35" i="17"/>
  <c r="M35" i="17"/>
  <c r="O35" i="17"/>
  <c r="Q35" i="17"/>
  <c r="V35" i="17"/>
  <c r="G39" i="17"/>
  <c r="I39" i="17"/>
  <c r="K39" i="17"/>
  <c r="M39" i="17"/>
  <c r="O39" i="17"/>
  <c r="Q39" i="17"/>
  <c r="V39" i="17"/>
  <c r="G41" i="17"/>
  <c r="I41" i="17"/>
  <c r="K41" i="17"/>
  <c r="M41" i="17"/>
  <c r="O41" i="17"/>
  <c r="Q41" i="17"/>
  <c r="V41" i="17"/>
  <c r="G43" i="17"/>
  <c r="I43" i="17"/>
  <c r="I42" i="17" s="1"/>
  <c r="K43" i="17"/>
  <c r="K42" i="17" s="1"/>
  <c r="M43" i="17"/>
  <c r="O43" i="17"/>
  <c r="Q43" i="17"/>
  <c r="Q42" i="17" s="1"/>
  <c r="V43" i="17"/>
  <c r="V42" i="17" s="1"/>
  <c r="G45" i="17"/>
  <c r="I45" i="17"/>
  <c r="K45" i="17"/>
  <c r="M45" i="17"/>
  <c r="O45" i="17"/>
  <c r="Q45" i="17"/>
  <c r="V45" i="17"/>
  <c r="G46" i="17"/>
  <c r="I46" i="17"/>
  <c r="K46" i="17"/>
  <c r="M46" i="17"/>
  <c r="O46" i="17"/>
  <c r="Q46" i="17"/>
  <c r="V46" i="17"/>
  <c r="G48" i="17"/>
  <c r="G42" i="17" s="1"/>
  <c r="I48" i="17"/>
  <c r="K48" i="17"/>
  <c r="O48" i="17"/>
  <c r="O42" i="17" s="1"/>
  <c r="Q48" i="17"/>
  <c r="V48" i="17"/>
  <c r="G51" i="17"/>
  <c r="I51" i="17"/>
  <c r="K51" i="17"/>
  <c r="M51" i="17"/>
  <c r="O51" i="17"/>
  <c r="Q51" i="17"/>
  <c r="V51" i="17"/>
  <c r="G53" i="17"/>
  <c r="I53" i="17"/>
  <c r="K53" i="17"/>
  <c r="M53" i="17"/>
  <c r="O53" i="17"/>
  <c r="Q53" i="17"/>
  <c r="V53" i="17"/>
  <c r="G54" i="17"/>
  <c r="I54" i="17"/>
  <c r="K54" i="17"/>
  <c r="M54" i="17"/>
  <c r="O54" i="17"/>
  <c r="Q54" i="17"/>
  <c r="V54" i="17"/>
  <c r="G57" i="17"/>
  <c r="M57" i="17" s="1"/>
  <c r="I57" i="17"/>
  <c r="K57" i="17"/>
  <c r="O57" i="17"/>
  <c r="Q57" i="17"/>
  <c r="V57" i="17"/>
  <c r="G58" i="17"/>
  <c r="I58" i="17"/>
  <c r="K58" i="17"/>
  <c r="M58" i="17"/>
  <c r="O58" i="17"/>
  <c r="Q58" i="17"/>
  <c r="V58" i="17"/>
  <c r="G62" i="17"/>
  <c r="I62" i="17"/>
  <c r="K62" i="17"/>
  <c r="M62" i="17"/>
  <c r="O62" i="17"/>
  <c r="Q62" i="17"/>
  <c r="V62" i="17"/>
  <c r="G65" i="17"/>
  <c r="I65" i="17"/>
  <c r="K65" i="17"/>
  <c r="M65" i="17"/>
  <c r="O65" i="17"/>
  <c r="Q65" i="17"/>
  <c r="V65" i="17"/>
  <c r="AE67" i="17"/>
  <c r="AF67" i="17"/>
  <c r="G131" i="16"/>
  <c r="G9" i="16"/>
  <c r="G8" i="16" s="1"/>
  <c r="I9" i="16"/>
  <c r="I8" i="16" s="1"/>
  <c r="K9" i="16"/>
  <c r="K8" i="16" s="1"/>
  <c r="O9" i="16"/>
  <c r="O8" i="16" s="1"/>
  <c r="Q9" i="16"/>
  <c r="Q8" i="16" s="1"/>
  <c r="V9" i="16"/>
  <c r="V8" i="16" s="1"/>
  <c r="G12" i="16"/>
  <c r="I12" i="16"/>
  <c r="K12" i="16"/>
  <c r="M12" i="16"/>
  <c r="O12" i="16"/>
  <c r="Q12" i="16"/>
  <c r="V12" i="16"/>
  <c r="G15" i="16"/>
  <c r="I15" i="16"/>
  <c r="K15" i="16"/>
  <c r="M15" i="16"/>
  <c r="O15" i="16"/>
  <c r="Q15" i="16"/>
  <c r="V15" i="16"/>
  <c r="G17" i="16"/>
  <c r="I17" i="16"/>
  <c r="K17" i="16"/>
  <c r="M17" i="16"/>
  <c r="O17" i="16"/>
  <c r="Q17" i="16"/>
  <c r="V17" i="16"/>
  <c r="G20" i="16"/>
  <c r="M20" i="16" s="1"/>
  <c r="I20" i="16"/>
  <c r="K20" i="16"/>
  <c r="O20" i="16"/>
  <c r="Q20" i="16"/>
  <c r="V20" i="16"/>
  <c r="G22" i="16"/>
  <c r="I22" i="16"/>
  <c r="K22" i="16"/>
  <c r="M22" i="16"/>
  <c r="O22" i="16"/>
  <c r="Q22" i="16"/>
  <c r="V22" i="16"/>
  <c r="G25" i="16"/>
  <c r="I25" i="16"/>
  <c r="K25" i="16"/>
  <c r="M25" i="16"/>
  <c r="O25" i="16"/>
  <c r="Q25" i="16"/>
  <c r="V25" i="16"/>
  <c r="G27" i="16"/>
  <c r="I27" i="16"/>
  <c r="K27" i="16"/>
  <c r="M27" i="16"/>
  <c r="O27" i="16"/>
  <c r="Q27" i="16"/>
  <c r="V27" i="16"/>
  <c r="G33" i="16"/>
  <c r="M33" i="16" s="1"/>
  <c r="I33" i="16"/>
  <c r="K33" i="16"/>
  <c r="O33" i="16"/>
  <c r="Q33" i="16"/>
  <c r="V33" i="16"/>
  <c r="G35" i="16"/>
  <c r="I35" i="16"/>
  <c r="K35" i="16"/>
  <c r="M35" i="16"/>
  <c r="O35" i="16"/>
  <c r="Q35" i="16"/>
  <c r="V35" i="16"/>
  <c r="G37" i="16"/>
  <c r="I37" i="16"/>
  <c r="K37" i="16"/>
  <c r="M37" i="16"/>
  <c r="O37" i="16"/>
  <c r="Q37" i="16"/>
  <c r="V37" i="16"/>
  <c r="G39" i="16"/>
  <c r="I39" i="16"/>
  <c r="K39" i="16"/>
  <c r="M39" i="16"/>
  <c r="O39" i="16"/>
  <c r="Q39" i="16"/>
  <c r="V39" i="16"/>
  <c r="G42" i="16"/>
  <c r="M42" i="16" s="1"/>
  <c r="I42" i="16"/>
  <c r="K42" i="16"/>
  <c r="O42" i="16"/>
  <c r="Q42" i="16"/>
  <c r="V42" i="16"/>
  <c r="G44" i="16"/>
  <c r="I44" i="16"/>
  <c r="K44" i="16"/>
  <c r="M44" i="16"/>
  <c r="O44" i="16"/>
  <c r="Q44" i="16"/>
  <c r="V44" i="16"/>
  <c r="G46" i="16"/>
  <c r="I46" i="16"/>
  <c r="K46" i="16"/>
  <c r="M46" i="16"/>
  <c r="O46" i="16"/>
  <c r="Q46" i="16"/>
  <c r="V46" i="16"/>
  <c r="G48" i="16"/>
  <c r="I48" i="16"/>
  <c r="K48" i="16"/>
  <c r="M48" i="16"/>
  <c r="O48" i="16"/>
  <c r="Q48" i="16"/>
  <c r="V48" i="16"/>
  <c r="G51" i="16"/>
  <c r="M51" i="16" s="1"/>
  <c r="I51" i="16"/>
  <c r="K51" i="16"/>
  <c r="O51" i="16"/>
  <c r="Q51" i="16"/>
  <c r="V51" i="16"/>
  <c r="G53" i="16"/>
  <c r="I53" i="16"/>
  <c r="K53" i="16"/>
  <c r="M53" i="16"/>
  <c r="O53" i="16"/>
  <c r="Q53" i="16"/>
  <c r="V53" i="16"/>
  <c r="G55" i="16"/>
  <c r="I55" i="16"/>
  <c r="K55" i="16"/>
  <c r="M55" i="16"/>
  <c r="O55" i="16"/>
  <c r="Q55" i="16"/>
  <c r="V55" i="16"/>
  <c r="G57" i="16"/>
  <c r="I57" i="16"/>
  <c r="K57" i="16"/>
  <c r="M57" i="16"/>
  <c r="O57" i="16"/>
  <c r="Q57" i="16"/>
  <c r="V57" i="16"/>
  <c r="G59" i="16"/>
  <c r="M59" i="16" s="1"/>
  <c r="I59" i="16"/>
  <c r="K59" i="16"/>
  <c r="O59" i="16"/>
  <c r="Q59" i="16"/>
  <c r="V59" i="16"/>
  <c r="G61" i="16"/>
  <c r="I61" i="16"/>
  <c r="K61" i="16"/>
  <c r="M61" i="16"/>
  <c r="O61" i="16"/>
  <c r="Q61" i="16"/>
  <c r="V61" i="16"/>
  <c r="G64" i="16"/>
  <c r="G63" i="16" s="1"/>
  <c r="I64" i="16"/>
  <c r="I63" i="16" s="1"/>
  <c r="K64" i="16"/>
  <c r="M64" i="16"/>
  <c r="O64" i="16"/>
  <c r="O63" i="16" s="1"/>
  <c r="Q64" i="16"/>
  <c r="Q63" i="16" s="1"/>
  <c r="V64" i="16"/>
  <c r="G66" i="16"/>
  <c r="M66" i="16" s="1"/>
  <c r="I66" i="16"/>
  <c r="K66" i="16"/>
  <c r="O66" i="16"/>
  <c r="Q66" i="16"/>
  <c r="V66" i="16"/>
  <c r="G68" i="16"/>
  <c r="I68" i="16"/>
  <c r="K68" i="16"/>
  <c r="M68" i="16"/>
  <c r="O68" i="16"/>
  <c r="Q68" i="16"/>
  <c r="V68" i="16"/>
  <c r="G70" i="16"/>
  <c r="I70" i="16"/>
  <c r="K70" i="16"/>
  <c r="K63" i="16" s="1"/>
  <c r="M70" i="16"/>
  <c r="O70" i="16"/>
  <c r="Q70" i="16"/>
  <c r="V70" i="16"/>
  <c r="V63" i="16" s="1"/>
  <c r="G73" i="16"/>
  <c r="G72" i="16" s="1"/>
  <c r="I73" i="16"/>
  <c r="I72" i="16" s="1"/>
  <c r="K73" i="16"/>
  <c r="K72" i="16" s="1"/>
  <c r="O73" i="16"/>
  <c r="O72" i="16" s="1"/>
  <c r="Q73" i="16"/>
  <c r="Q72" i="16" s="1"/>
  <c r="V73" i="16"/>
  <c r="V72" i="16" s="1"/>
  <c r="G75" i="16"/>
  <c r="I75" i="16"/>
  <c r="K75" i="16"/>
  <c r="M75" i="16"/>
  <c r="O75" i="16"/>
  <c r="Q75" i="16"/>
  <c r="V75" i="16"/>
  <c r="G77" i="16"/>
  <c r="I77" i="16"/>
  <c r="K77" i="16"/>
  <c r="M77" i="16"/>
  <c r="O77" i="16"/>
  <c r="Q77" i="16"/>
  <c r="V77" i="16"/>
  <c r="G79" i="16"/>
  <c r="I79" i="16"/>
  <c r="K79" i="16"/>
  <c r="M79" i="16"/>
  <c r="O79" i="16"/>
  <c r="Q79" i="16"/>
  <c r="V79" i="16"/>
  <c r="G81" i="16"/>
  <c r="M81" i="16" s="1"/>
  <c r="I81" i="16"/>
  <c r="K81" i="16"/>
  <c r="O81" i="16"/>
  <c r="Q81" i="16"/>
  <c r="V81" i="16"/>
  <c r="G83" i="16"/>
  <c r="I83" i="16"/>
  <c r="K83" i="16"/>
  <c r="M83" i="16"/>
  <c r="O83" i="16"/>
  <c r="Q83" i="16"/>
  <c r="V83" i="16"/>
  <c r="G85" i="16"/>
  <c r="I85" i="16"/>
  <c r="K85" i="16"/>
  <c r="M85" i="16"/>
  <c r="O85" i="16"/>
  <c r="Q85" i="16"/>
  <c r="V85" i="16"/>
  <c r="G87" i="16"/>
  <c r="I87" i="16"/>
  <c r="K87" i="16"/>
  <c r="M87" i="16"/>
  <c r="O87" i="16"/>
  <c r="Q87" i="16"/>
  <c r="V87" i="16"/>
  <c r="G88" i="16"/>
  <c r="M88" i="16" s="1"/>
  <c r="I88" i="16"/>
  <c r="K88" i="16"/>
  <c r="O88" i="16"/>
  <c r="Q88" i="16"/>
  <c r="V88" i="16"/>
  <c r="G89" i="16"/>
  <c r="I89" i="16"/>
  <c r="K89" i="16"/>
  <c r="M89" i="16"/>
  <c r="O89" i="16"/>
  <c r="Q89" i="16"/>
  <c r="V89" i="16"/>
  <c r="G90" i="16"/>
  <c r="I90" i="16"/>
  <c r="K90" i="16"/>
  <c r="M90" i="16"/>
  <c r="O90" i="16"/>
  <c r="Q90" i="16"/>
  <c r="V90" i="16"/>
  <c r="G95" i="16"/>
  <c r="G94" i="16" s="1"/>
  <c r="I95" i="16"/>
  <c r="I94" i="16" s="1"/>
  <c r="K95" i="16"/>
  <c r="K94" i="16" s="1"/>
  <c r="O95" i="16"/>
  <c r="O94" i="16" s="1"/>
  <c r="Q95" i="16"/>
  <c r="Q94" i="16" s="1"/>
  <c r="V95" i="16"/>
  <c r="V94" i="16" s="1"/>
  <c r="G97" i="16"/>
  <c r="I97" i="16"/>
  <c r="K97" i="16"/>
  <c r="M97" i="16"/>
  <c r="O97" i="16"/>
  <c r="Q97" i="16"/>
  <c r="V97" i="16"/>
  <c r="K99" i="16"/>
  <c r="V99" i="16"/>
  <c r="G100" i="16"/>
  <c r="G99" i="16" s="1"/>
  <c r="I100" i="16"/>
  <c r="I99" i="16" s="1"/>
  <c r="K100" i="16"/>
  <c r="M100" i="16"/>
  <c r="O100" i="16"/>
  <c r="O99" i="16" s="1"/>
  <c r="Q100" i="16"/>
  <c r="Q99" i="16" s="1"/>
  <c r="V100" i="16"/>
  <c r="G102" i="16"/>
  <c r="M102" i="16" s="1"/>
  <c r="I102" i="16"/>
  <c r="K102" i="16"/>
  <c r="O102" i="16"/>
  <c r="Q102" i="16"/>
  <c r="V102" i="16"/>
  <c r="G103" i="16"/>
  <c r="I103" i="16"/>
  <c r="K103" i="16"/>
  <c r="M103" i="16"/>
  <c r="O103" i="16"/>
  <c r="Q103" i="16"/>
  <c r="V103" i="16"/>
  <c r="G105" i="16"/>
  <c r="G104" i="16" s="1"/>
  <c r="I105" i="16"/>
  <c r="I104" i="16" s="1"/>
  <c r="K105" i="16"/>
  <c r="M105" i="16"/>
  <c r="O105" i="16"/>
  <c r="O104" i="16" s="1"/>
  <c r="Q105" i="16"/>
  <c r="Q104" i="16" s="1"/>
  <c r="V105" i="16"/>
  <c r="G107" i="16"/>
  <c r="M107" i="16" s="1"/>
  <c r="I107" i="16"/>
  <c r="K107" i="16"/>
  <c r="O107" i="16"/>
  <c r="Q107" i="16"/>
  <c r="V107" i="16"/>
  <c r="G109" i="16"/>
  <c r="I109" i="16"/>
  <c r="K109" i="16"/>
  <c r="M109" i="16"/>
  <c r="O109" i="16"/>
  <c r="Q109" i="16"/>
  <c r="V109" i="16"/>
  <c r="G113" i="16"/>
  <c r="I113" i="16"/>
  <c r="K113" i="16"/>
  <c r="K104" i="16" s="1"/>
  <c r="M113" i="16"/>
  <c r="O113" i="16"/>
  <c r="Q113" i="16"/>
  <c r="V113" i="16"/>
  <c r="V104" i="16" s="1"/>
  <c r="G117" i="16"/>
  <c r="I117" i="16"/>
  <c r="K117" i="16"/>
  <c r="M117" i="16"/>
  <c r="O117" i="16"/>
  <c r="Q117" i="16"/>
  <c r="V117" i="16"/>
  <c r="G121" i="16"/>
  <c r="O121" i="16"/>
  <c r="G122" i="16"/>
  <c r="I122" i="16"/>
  <c r="I121" i="16" s="1"/>
  <c r="K122" i="16"/>
  <c r="K121" i="16" s="1"/>
  <c r="M122" i="16"/>
  <c r="M121" i="16" s="1"/>
  <c r="O122" i="16"/>
  <c r="Q122" i="16"/>
  <c r="Q121" i="16" s="1"/>
  <c r="V122" i="16"/>
  <c r="V121" i="16" s="1"/>
  <c r="G124" i="16"/>
  <c r="I124" i="16"/>
  <c r="K124" i="16"/>
  <c r="M124" i="16"/>
  <c r="O124" i="16"/>
  <c r="Q124" i="16"/>
  <c r="V124" i="16"/>
  <c r="G129" i="16"/>
  <c r="G128" i="16" s="1"/>
  <c r="I129" i="16"/>
  <c r="I128" i="16" s="1"/>
  <c r="K129" i="16"/>
  <c r="K128" i="16" s="1"/>
  <c r="O129" i="16"/>
  <c r="O128" i="16" s="1"/>
  <c r="Q129" i="16"/>
  <c r="Q128" i="16" s="1"/>
  <c r="V129" i="16"/>
  <c r="V128" i="16" s="1"/>
  <c r="AE131" i="16"/>
  <c r="AF131" i="16"/>
  <c r="G51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1" i="15"/>
  <c r="I11" i="15"/>
  <c r="K11" i="15"/>
  <c r="M11" i="15"/>
  <c r="O11" i="15"/>
  <c r="Q11" i="15"/>
  <c r="V11" i="15"/>
  <c r="G13" i="15"/>
  <c r="I13" i="15"/>
  <c r="K13" i="15"/>
  <c r="M13" i="15"/>
  <c r="O13" i="15"/>
  <c r="Q13" i="15"/>
  <c r="V13" i="15"/>
  <c r="G15" i="15"/>
  <c r="G8" i="15" s="1"/>
  <c r="I15" i="15"/>
  <c r="K15" i="15"/>
  <c r="O15" i="15"/>
  <c r="O8" i="15" s="1"/>
  <c r="Q15" i="15"/>
  <c r="V15" i="15"/>
  <c r="G17" i="15"/>
  <c r="M17" i="15" s="1"/>
  <c r="I17" i="15"/>
  <c r="K17" i="15"/>
  <c r="O17" i="15"/>
  <c r="Q17" i="15"/>
  <c r="V17" i="15"/>
  <c r="G19" i="15"/>
  <c r="I19" i="15"/>
  <c r="K19" i="15"/>
  <c r="M19" i="15"/>
  <c r="O19" i="15"/>
  <c r="Q19" i="15"/>
  <c r="V19" i="15"/>
  <c r="G22" i="15"/>
  <c r="G21" i="15" s="1"/>
  <c r="I22" i="15"/>
  <c r="I21" i="15" s="1"/>
  <c r="K22" i="15"/>
  <c r="K21" i="15" s="1"/>
  <c r="O22" i="15"/>
  <c r="O21" i="15" s="1"/>
  <c r="Q22" i="15"/>
  <c r="Q21" i="15" s="1"/>
  <c r="V22" i="15"/>
  <c r="V21" i="15" s="1"/>
  <c r="G24" i="15"/>
  <c r="I24" i="15"/>
  <c r="K24" i="15"/>
  <c r="M24" i="15"/>
  <c r="O24" i="15"/>
  <c r="Q24" i="15"/>
  <c r="V24" i="15"/>
  <c r="K26" i="15"/>
  <c r="V26" i="15"/>
  <c r="G27" i="15"/>
  <c r="G26" i="15" s="1"/>
  <c r="I27" i="15"/>
  <c r="I26" i="15" s="1"/>
  <c r="K27" i="15"/>
  <c r="M27" i="15"/>
  <c r="M26" i="15" s="1"/>
  <c r="O27" i="15"/>
  <c r="O26" i="15" s="1"/>
  <c r="Q27" i="15"/>
  <c r="Q26" i="15" s="1"/>
  <c r="V27" i="15"/>
  <c r="G28" i="15"/>
  <c r="O28" i="15"/>
  <c r="G29" i="15"/>
  <c r="I29" i="15"/>
  <c r="I28" i="15" s="1"/>
  <c r="K29" i="15"/>
  <c r="K28" i="15" s="1"/>
  <c r="M29" i="15"/>
  <c r="M28" i="15" s="1"/>
  <c r="O29" i="15"/>
  <c r="Q29" i="15"/>
  <c r="Q28" i="15" s="1"/>
  <c r="V29" i="15"/>
  <c r="V28" i="15" s="1"/>
  <c r="G31" i="15"/>
  <c r="I31" i="15"/>
  <c r="I30" i="15" s="1"/>
  <c r="K31" i="15"/>
  <c r="M31" i="15"/>
  <c r="O31" i="15"/>
  <c r="Q31" i="15"/>
  <c r="Q30" i="15" s="1"/>
  <c r="V31" i="15"/>
  <c r="G33" i="15"/>
  <c r="G30" i="15" s="1"/>
  <c r="I33" i="15"/>
  <c r="K33" i="15"/>
  <c r="O33" i="15"/>
  <c r="O30" i="15" s="1"/>
  <c r="Q33" i="15"/>
  <c r="V33" i="15"/>
  <c r="G34" i="15"/>
  <c r="I34" i="15"/>
  <c r="K34" i="15"/>
  <c r="M34" i="15"/>
  <c r="O34" i="15"/>
  <c r="Q34" i="15"/>
  <c r="V34" i="15"/>
  <c r="G37" i="15"/>
  <c r="M37" i="15" s="1"/>
  <c r="I37" i="15"/>
  <c r="K37" i="15"/>
  <c r="K30" i="15" s="1"/>
  <c r="O37" i="15"/>
  <c r="Q37" i="15"/>
  <c r="V37" i="15"/>
  <c r="V30" i="15" s="1"/>
  <c r="G38" i="15"/>
  <c r="I38" i="15"/>
  <c r="K38" i="15"/>
  <c r="M38" i="15"/>
  <c r="O38" i="15"/>
  <c r="Q38" i="15"/>
  <c r="V38" i="15"/>
  <c r="G41" i="15"/>
  <c r="AF51" i="15" s="1"/>
  <c r="I41" i="15"/>
  <c r="K41" i="15"/>
  <c r="O41" i="15"/>
  <c r="Q41" i="15"/>
  <c r="V41" i="15"/>
  <c r="G42" i="15"/>
  <c r="I42" i="15"/>
  <c r="K42" i="15"/>
  <c r="M42" i="15"/>
  <c r="O42" i="15"/>
  <c r="Q42" i="15"/>
  <c r="V42" i="15"/>
  <c r="G46" i="15"/>
  <c r="I46" i="15"/>
  <c r="K46" i="15"/>
  <c r="M46" i="15"/>
  <c r="O46" i="15"/>
  <c r="Q46" i="15"/>
  <c r="V46" i="15"/>
  <c r="G49" i="15"/>
  <c r="I49" i="15"/>
  <c r="K49" i="15"/>
  <c r="M49" i="15"/>
  <c r="O49" i="15"/>
  <c r="Q49" i="15"/>
  <c r="V49" i="15"/>
  <c r="AE51" i="15"/>
  <c r="G129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2" i="14"/>
  <c r="I12" i="14"/>
  <c r="K12" i="14"/>
  <c r="M12" i="14"/>
  <c r="O12" i="14"/>
  <c r="Q12" i="14"/>
  <c r="V12" i="14"/>
  <c r="G15" i="14"/>
  <c r="I15" i="14"/>
  <c r="K15" i="14"/>
  <c r="M15" i="14"/>
  <c r="O15" i="14"/>
  <c r="Q15" i="14"/>
  <c r="V15" i="14"/>
  <c r="G17" i="14"/>
  <c r="G8" i="14" s="1"/>
  <c r="I17" i="14"/>
  <c r="K17" i="14"/>
  <c r="O17" i="14"/>
  <c r="O8" i="14" s="1"/>
  <c r="Q17" i="14"/>
  <c r="V17" i="14"/>
  <c r="G20" i="14"/>
  <c r="M20" i="14" s="1"/>
  <c r="I20" i="14"/>
  <c r="K20" i="14"/>
  <c r="O20" i="14"/>
  <c r="Q20" i="14"/>
  <c r="V20" i="14"/>
  <c r="G22" i="14"/>
  <c r="I22" i="14"/>
  <c r="K22" i="14"/>
  <c r="M22" i="14"/>
  <c r="O22" i="14"/>
  <c r="Q22" i="14"/>
  <c r="V22" i="14"/>
  <c r="G25" i="14"/>
  <c r="I25" i="14"/>
  <c r="K25" i="14"/>
  <c r="M25" i="14"/>
  <c r="O25" i="14"/>
  <c r="Q25" i="14"/>
  <c r="V25" i="14"/>
  <c r="G27" i="14"/>
  <c r="M27" i="14" s="1"/>
  <c r="I27" i="14"/>
  <c r="K27" i="14"/>
  <c r="O27" i="14"/>
  <c r="Q27" i="14"/>
  <c r="V27" i="14"/>
  <c r="G33" i="14"/>
  <c r="M33" i="14" s="1"/>
  <c r="I33" i="14"/>
  <c r="K33" i="14"/>
  <c r="O33" i="14"/>
  <c r="Q33" i="14"/>
  <c r="V33" i="14"/>
  <c r="G35" i="14"/>
  <c r="I35" i="14"/>
  <c r="K35" i="14"/>
  <c r="M35" i="14"/>
  <c r="O35" i="14"/>
  <c r="Q35" i="14"/>
  <c r="V35" i="14"/>
  <c r="G37" i="14"/>
  <c r="I37" i="14"/>
  <c r="K37" i="14"/>
  <c r="M37" i="14"/>
  <c r="O37" i="14"/>
  <c r="Q37" i="14"/>
  <c r="V37" i="14"/>
  <c r="G39" i="14"/>
  <c r="M39" i="14" s="1"/>
  <c r="I39" i="14"/>
  <c r="K39" i="14"/>
  <c r="O39" i="14"/>
  <c r="Q39" i="14"/>
  <c r="V39" i="14"/>
  <c r="G42" i="14"/>
  <c r="I42" i="14"/>
  <c r="K42" i="14"/>
  <c r="M42" i="14"/>
  <c r="O42" i="14"/>
  <c r="Q42" i="14"/>
  <c r="V42" i="14"/>
  <c r="G44" i="14"/>
  <c r="I44" i="14"/>
  <c r="K44" i="14"/>
  <c r="M44" i="14"/>
  <c r="O44" i="14"/>
  <c r="Q44" i="14"/>
  <c r="V44" i="14"/>
  <c r="G46" i="14"/>
  <c r="I46" i="14"/>
  <c r="K46" i="14"/>
  <c r="M46" i="14"/>
  <c r="O46" i="14"/>
  <c r="Q46" i="14"/>
  <c r="V46" i="14"/>
  <c r="G48" i="14"/>
  <c r="M48" i="14" s="1"/>
  <c r="I48" i="14"/>
  <c r="K48" i="14"/>
  <c r="O48" i="14"/>
  <c r="Q48" i="14"/>
  <c r="V48" i="14"/>
  <c r="G50" i="14"/>
  <c r="I50" i="14"/>
  <c r="K50" i="14"/>
  <c r="M50" i="14"/>
  <c r="O50" i="14"/>
  <c r="Q50" i="14"/>
  <c r="V50" i="14"/>
  <c r="G52" i="14"/>
  <c r="I52" i="14"/>
  <c r="K52" i="14"/>
  <c r="M52" i="14"/>
  <c r="O52" i="14"/>
  <c r="Q52" i="14"/>
  <c r="V52" i="14"/>
  <c r="G54" i="14"/>
  <c r="I54" i="14"/>
  <c r="K54" i="14"/>
  <c r="M54" i="14"/>
  <c r="O54" i="14"/>
  <c r="Q54" i="14"/>
  <c r="V54" i="14"/>
  <c r="G56" i="14"/>
  <c r="M56" i="14" s="1"/>
  <c r="I56" i="14"/>
  <c r="K56" i="14"/>
  <c r="O56" i="14"/>
  <c r="Q56" i="14"/>
  <c r="V56" i="14"/>
  <c r="G58" i="14"/>
  <c r="I58" i="14"/>
  <c r="K58" i="14"/>
  <c r="M58" i="14"/>
  <c r="O58" i="14"/>
  <c r="Q58" i="14"/>
  <c r="V58" i="14"/>
  <c r="G60" i="14"/>
  <c r="I60" i="14"/>
  <c r="K60" i="14"/>
  <c r="M60" i="14"/>
  <c r="O60" i="14"/>
  <c r="Q60" i="14"/>
  <c r="V60" i="14"/>
  <c r="G63" i="14"/>
  <c r="G62" i="14" s="1"/>
  <c r="I63" i="14"/>
  <c r="I62" i="14" s="1"/>
  <c r="K63" i="14"/>
  <c r="K62" i="14" s="1"/>
  <c r="O63" i="14"/>
  <c r="O62" i="14" s="1"/>
  <c r="Q63" i="14"/>
  <c r="Q62" i="14" s="1"/>
  <c r="V63" i="14"/>
  <c r="V62" i="14" s="1"/>
  <c r="G65" i="14"/>
  <c r="I65" i="14"/>
  <c r="K65" i="14"/>
  <c r="M65" i="14"/>
  <c r="O65" i="14"/>
  <c r="Q65" i="14"/>
  <c r="V65" i="14"/>
  <c r="G67" i="14"/>
  <c r="I67" i="14"/>
  <c r="K67" i="14"/>
  <c r="M67" i="14"/>
  <c r="O67" i="14"/>
  <c r="Q67" i="14"/>
  <c r="V67" i="14"/>
  <c r="G69" i="14"/>
  <c r="I69" i="14"/>
  <c r="K69" i="14"/>
  <c r="M69" i="14"/>
  <c r="O69" i="14"/>
  <c r="Q69" i="14"/>
  <c r="V69" i="14"/>
  <c r="G72" i="14"/>
  <c r="I72" i="14"/>
  <c r="I71" i="14" s="1"/>
  <c r="K72" i="14"/>
  <c r="K71" i="14" s="1"/>
  <c r="M72" i="14"/>
  <c r="O72" i="14"/>
  <c r="Q72" i="14"/>
  <c r="Q71" i="14" s="1"/>
  <c r="V72" i="14"/>
  <c r="V71" i="14" s="1"/>
  <c r="G74" i="14"/>
  <c r="I74" i="14"/>
  <c r="K74" i="14"/>
  <c r="M74" i="14"/>
  <c r="O74" i="14"/>
  <c r="Q74" i="14"/>
  <c r="V74" i="14"/>
  <c r="G76" i="14"/>
  <c r="I76" i="14"/>
  <c r="K76" i="14"/>
  <c r="M76" i="14"/>
  <c r="O76" i="14"/>
  <c r="Q76" i="14"/>
  <c r="V76" i="14"/>
  <c r="G78" i="14"/>
  <c r="G71" i="14" s="1"/>
  <c r="I78" i="14"/>
  <c r="K78" i="14"/>
  <c r="O78" i="14"/>
  <c r="O71" i="14" s="1"/>
  <c r="Q78" i="14"/>
  <c r="V78" i="14"/>
  <c r="G80" i="14"/>
  <c r="I80" i="14"/>
  <c r="K80" i="14"/>
  <c r="M80" i="14"/>
  <c r="O80" i="14"/>
  <c r="Q80" i="14"/>
  <c r="V80" i="14"/>
  <c r="G82" i="14"/>
  <c r="I82" i="14"/>
  <c r="K82" i="14"/>
  <c r="M82" i="14"/>
  <c r="O82" i="14"/>
  <c r="Q82" i="14"/>
  <c r="V82" i="14"/>
  <c r="G83" i="14"/>
  <c r="I83" i="14"/>
  <c r="K83" i="14"/>
  <c r="M83" i="14"/>
  <c r="O83" i="14"/>
  <c r="Q83" i="14"/>
  <c r="V83" i="14"/>
  <c r="G85" i="14"/>
  <c r="M85" i="14" s="1"/>
  <c r="I85" i="14"/>
  <c r="K85" i="14"/>
  <c r="O85" i="14"/>
  <c r="Q85" i="14"/>
  <c r="V85" i="14"/>
  <c r="G86" i="14"/>
  <c r="I86" i="14"/>
  <c r="K86" i="14"/>
  <c r="M86" i="14"/>
  <c r="O86" i="14"/>
  <c r="Q86" i="14"/>
  <c r="V86" i="14"/>
  <c r="G87" i="14"/>
  <c r="I87" i="14"/>
  <c r="K87" i="14"/>
  <c r="M87" i="14"/>
  <c r="O87" i="14"/>
  <c r="Q87" i="14"/>
  <c r="V87" i="14"/>
  <c r="G92" i="14"/>
  <c r="G91" i="14" s="1"/>
  <c r="I92" i="14"/>
  <c r="I91" i="14" s="1"/>
  <c r="K92" i="14"/>
  <c r="K91" i="14" s="1"/>
  <c r="O92" i="14"/>
  <c r="O91" i="14" s="1"/>
  <c r="Q92" i="14"/>
  <c r="Q91" i="14" s="1"/>
  <c r="V92" i="14"/>
  <c r="V91" i="14" s="1"/>
  <c r="G95" i="14"/>
  <c r="I95" i="14"/>
  <c r="K95" i="14"/>
  <c r="M95" i="14"/>
  <c r="O95" i="14"/>
  <c r="Q95" i="14"/>
  <c r="V95" i="14"/>
  <c r="K97" i="14"/>
  <c r="V97" i="14"/>
  <c r="G98" i="14"/>
  <c r="G97" i="14" s="1"/>
  <c r="I98" i="14"/>
  <c r="I97" i="14" s="1"/>
  <c r="K98" i="14"/>
  <c r="M98" i="14"/>
  <c r="O98" i="14"/>
  <c r="O97" i="14" s="1"/>
  <c r="Q98" i="14"/>
  <c r="Q97" i="14" s="1"/>
  <c r="V98" i="14"/>
  <c r="G100" i="14"/>
  <c r="M100" i="14" s="1"/>
  <c r="I100" i="14"/>
  <c r="K100" i="14"/>
  <c r="O100" i="14"/>
  <c r="Q100" i="14"/>
  <c r="V100" i="14"/>
  <c r="G101" i="14"/>
  <c r="I101" i="14"/>
  <c r="K101" i="14"/>
  <c r="M101" i="14"/>
  <c r="O101" i="14"/>
  <c r="Q101" i="14"/>
  <c r="V101" i="14"/>
  <c r="G103" i="14"/>
  <c r="G102" i="14" s="1"/>
  <c r="I103" i="14"/>
  <c r="I102" i="14" s="1"/>
  <c r="K103" i="14"/>
  <c r="M103" i="14"/>
  <c r="O103" i="14"/>
  <c r="O102" i="14" s="1"/>
  <c r="Q103" i="14"/>
  <c r="Q102" i="14" s="1"/>
  <c r="V103" i="14"/>
  <c r="G105" i="14"/>
  <c r="M105" i="14" s="1"/>
  <c r="I105" i="14"/>
  <c r="K105" i="14"/>
  <c r="O105" i="14"/>
  <c r="Q105" i="14"/>
  <c r="V105" i="14"/>
  <c r="G107" i="14"/>
  <c r="I107" i="14"/>
  <c r="K107" i="14"/>
  <c r="M107" i="14"/>
  <c r="O107" i="14"/>
  <c r="Q107" i="14"/>
  <c r="V107" i="14"/>
  <c r="G111" i="14"/>
  <c r="I111" i="14"/>
  <c r="K111" i="14"/>
  <c r="K102" i="14" s="1"/>
  <c r="M111" i="14"/>
  <c r="O111" i="14"/>
  <c r="Q111" i="14"/>
  <c r="V111" i="14"/>
  <c r="V102" i="14" s="1"/>
  <c r="G115" i="14"/>
  <c r="I115" i="14"/>
  <c r="K115" i="14"/>
  <c r="M115" i="14"/>
  <c r="O115" i="14"/>
  <c r="Q115" i="14"/>
  <c r="V115" i="14"/>
  <c r="G119" i="14"/>
  <c r="O119" i="14"/>
  <c r="G120" i="14"/>
  <c r="I120" i="14"/>
  <c r="I119" i="14" s="1"/>
  <c r="K120" i="14"/>
  <c r="K119" i="14" s="1"/>
  <c r="M120" i="14"/>
  <c r="M119" i="14" s="1"/>
  <c r="O120" i="14"/>
  <c r="Q120" i="14"/>
  <c r="Q119" i="14" s="1"/>
  <c r="V120" i="14"/>
  <c r="V119" i="14" s="1"/>
  <c r="G122" i="14"/>
  <c r="I122" i="14"/>
  <c r="K122" i="14"/>
  <c r="M122" i="14"/>
  <c r="O122" i="14"/>
  <c r="Q122" i="14"/>
  <c r="V122" i="14"/>
  <c r="G127" i="14"/>
  <c r="G126" i="14" s="1"/>
  <c r="I127" i="14"/>
  <c r="I126" i="14" s="1"/>
  <c r="K127" i="14"/>
  <c r="K126" i="14" s="1"/>
  <c r="O127" i="14"/>
  <c r="O126" i="14" s="1"/>
  <c r="Q127" i="14"/>
  <c r="Q126" i="14" s="1"/>
  <c r="V127" i="14"/>
  <c r="V126" i="14" s="1"/>
  <c r="AE129" i="14"/>
  <c r="AF129" i="14"/>
  <c r="G48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G13" i="13"/>
  <c r="I13" i="13"/>
  <c r="K13" i="13"/>
  <c r="M13" i="13"/>
  <c r="O13" i="13"/>
  <c r="Q13" i="13"/>
  <c r="V13" i="13"/>
  <c r="G16" i="13"/>
  <c r="G8" i="13" s="1"/>
  <c r="I16" i="13"/>
  <c r="K16" i="13"/>
  <c r="O16" i="13"/>
  <c r="O8" i="13" s="1"/>
  <c r="Q16" i="13"/>
  <c r="V16" i="13"/>
  <c r="G18" i="13"/>
  <c r="M18" i="13" s="1"/>
  <c r="I18" i="13"/>
  <c r="K18" i="13"/>
  <c r="O18" i="13"/>
  <c r="Q18" i="13"/>
  <c r="V18" i="13"/>
  <c r="G20" i="13"/>
  <c r="I20" i="13"/>
  <c r="K20" i="13"/>
  <c r="M20" i="13"/>
  <c r="O20" i="13"/>
  <c r="Q20" i="13"/>
  <c r="V20" i="13"/>
  <c r="G22" i="13"/>
  <c r="I22" i="13"/>
  <c r="K22" i="13"/>
  <c r="M22" i="13"/>
  <c r="O22" i="13"/>
  <c r="Q22" i="13"/>
  <c r="V22" i="13"/>
  <c r="G24" i="13"/>
  <c r="M24" i="13" s="1"/>
  <c r="I24" i="13"/>
  <c r="K24" i="13"/>
  <c r="O24" i="13"/>
  <c r="Q24" i="13"/>
  <c r="V24" i="13"/>
  <c r="G26" i="13"/>
  <c r="I26" i="13"/>
  <c r="O26" i="13"/>
  <c r="Q26" i="13"/>
  <c r="G27" i="13"/>
  <c r="I27" i="13"/>
  <c r="K27" i="13"/>
  <c r="K26" i="13" s="1"/>
  <c r="M27" i="13"/>
  <c r="M26" i="13" s="1"/>
  <c r="O27" i="13"/>
  <c r="Q27" i="13"/>
  <c r="V27" i="13"/>
  <c r="V26" i="13" s="1"/>
  <c r="G29" i="13"/>
  <c r="I29" i="13"/>
  <c r="K29" i="13"/>
  <c r="M29" i="13"/>
  <c r="O29" i="13"/>
  <c r="Q29" i="13"/>
  <c r="V29" i="13"/>
  <c r="G31" i="13"/>
  <c r="G32" i="13"/>
  <c r="M32" i="13" s="1"/>
  <c r="I32" i="13"/>
  <c r="I31" i="13" s="1"/>
  <c r="K32" i="13"/>
  <c r="K31" i="13" s="1"/>
  <c r="O32" i="13"/>
  <c r="Q32" i="13"/>
  <c r="Q31" i="13" s="1"/>
  <c r="V32" i="13"/>
  <c r="V31" i="13" s="1"/>
  <c r="G34" i="13"/>
  <c r="I34" i="13"/>
  <c r="K34" i="13"/>
  <c r="M34" i="13"/>
  <c r="O34" i="13"/>
  <c r="Q34" i="13"/>
  <c r="V34" i="13"/>
  <c r="G37" i="13"/>
  <c r="I37" i="13"/>
  <c r="K37" i="13"/>
  <c r="M37" i="13"/>
  <c r="O37" i="13"/>
  <c r="Q37" i="13"/>
  <c r="V37" i="13"/>
  <c r="G39" i="13"/>
  <c r="M39" i="13" s="1"/>
  <c r="I39" i="13"/>
  <c r="K39" i="13"/>
  <c r="O39" i="13"/>
  <c r="O31" i="13" s="1"/>
  <c r="Q39" i="13"/>
  <c r="V39" i="13"/>
  <c r="G43" i="13"/>
  <c r="M43" i="13" s="1"/>
  <c r="I43" i="13"/>
  <c r="K43" i="13"/>
  <c r="O43" i="13"/>
  <c r="Q43" i="13"/>
  <c r="V43" i="13"/>
  <c r="G46" i="13"/>
  <c r="M46" i="13" s="1"/>
  <c r="I46" i="13"/>
  <c r="K46" i="13"/>
  <c r="O46" i="13"/>
  <c r="Q46" i="13"/>
  <c r="V46" i="13"/>
  <c r="AE48" i="13"/>
  <c r="G166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6" i="12"/>
  <c r="I16" i="12"/>
  <c r="K16" i="12"/>
  <c r="M16" i="12"/>
  <c r="O16" i="12"/>
  <c r="Q16" i="12"/>
  <c r="V16" i="12"/>
  <c r="G18" i="12"/>
  <c r="G8" i="12" s="1"/>
  <c r="I18" i="12"/>
  <c r="K18" i="12"/>
  <c r="O18" i="12"/>
  <c r="O8" i="12" s="1"/>
  <c r="Q18" i="12"/>
  <c r="V18" i="12"/>
  <c r="G22" i="12"/>
  <c r="M22" i="12" s="1"/>
  <c r="I22" i="12"/>
  <c r="K22" i="12"/>
  <c r="O22" i="12"/>
  <c r="Q22" i="12"/>
  <c r="V22" i="12"/>
  <c r="G24" i="12"/>
  <c r="I24" i="12"/>
  <c r="K24" i="12"/>
  <c r="M24" i="12"/>
  <c r="O24" i="12"/>
  <c r="Q24" i="12"/>
  <c r="V24" i="12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Q28" i="12"/>
  <c r="V28" i="12"/>
  <c r="G34" i="12"/>
  <c r="M34" i="12" s="1"/>
  <c r="I34" i="12"/>
  <c r="K34" i="12"/>
  <c r="O34" i="12"/>
  <c r="Q34" i="12"/>
  <c r="V34" i="12"/>
  <c r="G36" i="12"/>
  <c r="I36" i="12"/>
  <c r="K36" i="12"/>
  <c r="M36" i="12"/>
  <c r="O36" i="12"/>
  <c r="Q36" i="12"/>
  <c r="V36" i="12"/>
  <c r="G38" i="12"/>
  <c r="I38" i="12"/>
  <c r="K38" i="12"/>
  <c r="M38" i="12"/>
  <c r="O38" i="12"/>
  <c r="Q38" i="12"/>
  <c r="V38" i="12"/>
  <c r="G40" i="12"/>
  <c r="M40" i="12" s="1"/>
  <c r="I40" i="12"/>
  <c r="K40" i="12"/>
  <c r="O40" i="12"/>
  <c r="Q40" i="12"/>
  <c r="V40" i="12"/>
  <c r="G42" i="12"/>
  <c r="M42" i="12" s="1"/>
  <c r="I42" i="12"/>
  <c r="K42" i="12"/>
  <c r="O42" i="12"/>
  <c r="Q42" i="12"/>
  <c r="V42" i="12"/>
  <c r="G44" i="12"/>
  <c r="I44" i="12"/>
  <c r="K44" i="12"/>
  <c r="M44" i="12"/>
  <c r="O44" i="12"/>
  <c r="Q44" i="12"/>
  <c r="V44" i="12"/>
  <c r="G46" i="12"/>
  <c r="I46" i="12"/>
  <c r="K46" i="12"/>
  <c r="M46" i="12"/>
  <c r="O46" i="12"/>
  <c r="Q46" i="12"/>
  <c r="V46" i="12"/>
  <c r="G50" i="12"/>
  <c r="M50" i="12" s="1"/>
  <c r="I50" i="12"/>
  <c r="K50" i="12"/>
  <c r="O50" i="12"/>
  <c r="Q50" i="12"/>
  <c r="V50" i="12"/>
  <c r="G55" i="12"/>
  <c r="M55" i="12" s="1"/>
  <c r="I55" i="12"/>
  <c r="K55" i="12"/>
  <c r="O55" i="12"/>
  <c r="Q55" i="12"/>
  <c r="V55" i="12"/>
  <c r="G57" i="12"/>
  <c r="I57" i="12"/>
  <c r="K57" i="12"/>
  <c r="M57" i="12"/>
  <c r="O57" i="12"/>
  <c r="Q57" i="12"/>
  <c r="V57" i="12"/>
  <c r="G59" i="12"/>
  <c r="I59" i="12"/>
  <c r="K59" i="12"/>
  <c r="M59" i="12"/>
  <c r="O59" i="12"/>
  <c r="Q59" i="12"/>
  <c r="V59" i="12"/>
  <c r="G61" i="12"/>
  <c r="M61" i="12" s="1"/>
  <c r="I61" i="12"/>
  <c r="K61" i="12"/>
  <c r="O61" i="12"/>
  <c r="Q61" i="12"/>
  <c r="V61" i="12"/>
  <c r="G63" i="12"/>
  <c r="M63" i="12" s="1"/>
  <c r="I63" i="12"/>
  <c r="K63" i="12"/>
  <c r="O63" i="12"/>
  <c r="Q63" i="12"/>
  <c r="V63" i="12"/>
  <c r="G66" i="12"/>
  <c r="I66" i="12"/>
  <c r="K66" i="12"/>
  <c r="M66" i="12"/>
  <c r="O66" i="12"/>
  <c r="Q66" i="12"/>
  <c r="V66" i="12"/>
  <c r="G68" i="12"/>
  <c r="I68" i="12"/>
  <c r="K68" i="12"/>
  <c r="M68" i="12"/>
  <c r="O68" i="12"/>
  <c r="Q68" i="12"/>
  <c r="V68" i="12"/>
  <c r="G70" i="12"/>
  <c r="M70" i="12" s="1"/>
  <c r="I70" i="12"/>
  <c r="K70" i="12"/>
  <c r="O70" i="12"/>
  <c r="Q70" i="12"/>
  <c r="V70" i="12"/>
  <c r="G72" i="12"/>
  <c r="M72" i="12" s="1"/>
  <c r="I72" i="12"/>
  <c r="K72" i="12"/>
  <c r="O72" i="12"/>
  <c r="Q72" i="12"/>
  <c r="V72" i="12"/>
  <c r="G75" i="12"/>
  <c r="I75" i="12"/>
  <c r="I74" i="12" s="1"/>
  <c r="K75" i="12"/>
  <c r="M75" i="12"/>
  <c r="O75" i="12"/>
  <c r="Q75" i="12"/>
  <c r="Q74" i="12" s="1"/>
  <c r="V75" i="12"/>
  <c r="G77" i="12"/>
  <c r="G74" i="12" s="1"/>
  <c r="I77" i="12"/>
  <c r="K77" i="12"/>
  <c r="O77" i="12"/>
  <c r="O74" i="12" s="1"/>
  <c r="Q77" i="12"/>
  <c r="V77" i="12"/>
  <c r="G81" i="12"/>
  <c r="I81" i="12"/>
  <c r="K81" i="12"/>
  <c r="M81" i="12"/>
  <c r="O81" i="12"/>
  <c r="Q81" i="12"/>
  <c r="V81" i="12"/>
  <c r="G83" i="12"/>
  <c r="M83" i="12" s="1"/>
  <c r="I83" i="12"/>
  <c r="K83" i="12"/>
  <c r="K74" i="12" s="1"/>
  <c r="O83" i="12"/>
  <c r="Q83" i="12"/>
  <c r="V83" i="12"/>
  <c r="V74" i="12" s="1"/>
  <c r="G85" i="12"/>
  <c r="I85" i="12"/>
  <c r="K85" i="12"/>
  <c r="M85" i="12"/>
  <c r="O85" i="12"/>
  <c r="Q85" i="12"/>
  <c r="V85" i="12"/>
  <c r="G87" i="12"/>
  <c r="M87" i="12" s="1"/>
  <c r="I87" i="12"/>
  <c r="K87" i="12"/>
  <c r="O87" i="12"/>
  <c r="Q87" i="12"/>
  <c r="V87" i="12"/>
  <c r="G89" i="12"/>
  <c r="I89" i="12"/>
  <c r="K89" i="12"/>
  <c r="M89" i="12"/>
  <c r="O89" i="12"/>
  <c r="Q89" i="12"/>
  <c r="V89" i="12"/>
  <c r="G92" i="12"/>
  <c r="I92" i="12"/>
  <c r="I91" i="12" s="1"/>
  <c r="K92" i="12"/>
  <c r="M92" i="12"/>
  <c r="O92" i="12"/>
  <c r="Q92" i="12"/>
  <c r="Q91" i="12" s="1"/>
  <c r="V92" i="12"/>
  <c r="G94" i="12"/>
  <c r="G91" i="12" s="1"/>
  <c r="I94" i="12"/>
  <c r="K94" i="12"/>
  <c r="O94" i="12"/>
  <c r="O91" i="12" s="1"/>
  <c r="Q94" i="12"/>
  <c r="V94" i="12"/>
  <c r="G96" i="12"/>
  <c r="I96" i="12"/>
  <c r="K96" i="12"/>
  <c r="M96" i="12"/>
  <c r="O96" i="12"/>
  <c r="Q96" i="12"/>
  <c r="V96" i="12"/>
  <c r="G98" i="12"/>
  <c r="M98" i="12" s="1"/>
  <c r="I98" i="12"/>
  <c r="K98" i="12"/>
  <c r="K91" i="12" s="1"/>
  <c r="O98" i="12"/>
  <c r="Q98" i="12"/>
  <c r="V98" i="12"/>
  <c r="V91" i="12" s="1"/>
  <c r="G100" i="12"/>
  <c r="I100" i="12"/>
  <c r="K100" i="12"/>
  <c r="M100" i="12"/>
  <c r="O100" i="12"/>
  <c r="Q100" i="12"/>
  <c r="V100" i="12"/>
  <c r="G103" i="12"/>
  <c r="M103" i="12" s="1"/>
  <c r="I103" i="12"/>
  <c r="K103" i="12"/>
  <c r="O103" i="12"/>
  <c r="Q103" i="12"/>
  <c r="V103" i="12"/>
  <c r="G106" i="12"/>
  <c r="I106" i="12"/>
  <c r="K106" i="12"/>
  <c r="M106" i="12"/>
  <c r="O106" i="12"/>
  <c r="Q106" i="12"/>
  <c r="V106" i="12"/>
  <c r="G108" i="12"/>
  <c r="M108" i="12" s="1"/>
  <c r="I108" i="12"/>
  <c r="K108" i="12"/>
  <c r="O108" i="12"/>
  <c r="Q108" i="12"/>
  <c r="V108" i="12"/>
  <c r="G112" i="12"/>
  <c r="I112" i="12"/>
  <c r="K112" i="12"/>
  <c r="M112" i="12"/>
  <c r="O112" i="12"/>
  <c r="Q112" i="12"/>
  <c r="V112" i="12"/>
  <c r="G126" i="12"/>
  <c r="M126" i="12" s="1"/>
  <c r="I126" i="12"/>
  <c r="K126" i="12"/>
  <c r="O126" i="12"/>
  <c r="Q126" i="12"/>
  <c r="V126" i="12"/>
  <c r="G128" i="12"/>
  <c r="I128" i="12"/>
  <c r="K128" i="12"/>
  <c r="M128" i="12"/>
  <c r="O128" i="12"/>
  <c r="Q128" i="12"/>
  <c r="V128" i="12"/>
  <c r="G130" i="12"/>
  <c r="M130" i="12" s="1"/>
  <c r="I130" i="12"/>
  <c r="K130" i="12"/>
  <c r="O130" i="12"/>
  <c r="Q130" i="12"/>
  <c r="V130" i="12"/>
  <c r="G131" i="12"/>
  <c r="I131" i="12"/>
  <c r="K131" i="12"/>
  <c r="M131" i="12"/>
  <c r="O131" i="12"/>
  <c r="Q131" i="12"/>
  <c r="V131" i="12"/>
  <c r="G132" i="12"/>
  <c r="M132" i="12" s="1"/>
  <c r="I132" i="12"/>
  <c r="K132" i="12"/>
  <c r="O132" i="12"/>
  <c r="Q132" i="12"/>
  <c r="V132" i="12"/>
  <c r="G134" i="12"/>
  <c r="I134" i="12"/>
  <c r="K134" i="12"/>
  <c r="M134" i="12"/>
  <c r="O134" i="12"/>
  <c r="Q134" i="12"/>
  <c r="V134" i="12"/>
  <c r="G136" i="12"/>
  <c r="M136" i="12" s="1"/>
  <c r="I136" i="12"/>
  <c r="K136" i="12"/>
  <c r="O136" i="12"/>
  <c r="Q136" i="12"/>
  <c r="V136" i="12"/>
  <c r="G138" i="12"/>
  <c r="I138" i="12"/>
  <c r="K138" i="12"/>
  <c r="M138" i="12"/>
  <c r="O138" i="12"/>
  <c r="Q138" i="12"/>
  <c r="V138" i="12"/>
  <c r="G140" i="12"/>
  <c r="M140" i="12" s="1"/>
  <c r="I140" i="12"/>
  <c r="K140" i="12"/>
  <c r="O140" i="12"/>
  <c r="Q140" i="12"/>
  <c r="V140" i="12"/>
  <c r="I142" i="12"/>
  <c r="Q142" i="12"/>
  <c r="G143" i="12"/>
  <c r="M143" i="12" s="1"/>
  <c r="I143" i="12"/>
  <c r="K143" i="12"/>
  <c r="K142" i="12" s="1"/>
  <c r="O143" i="12"/>
  <c r="O142" i="12" s="1"/>
  <c r="Q143" i="12"/>
  <c r="V143" i="12"/>
  <c r="V142" i="12" s="1"/>
  <c r="G147" i="12"/>
  <c r="I147" i="12"/>
  <c r="K147" i="12"/>
  <c r="M147" i="12"/>
  <c r="O147" i="12"/>
  <c r="Q147" i="12"/>
  <c r="V147" i="12"/>
  <c r="G149" i="12"/>
  <c r="M149" i="12" s="1"/>
  <c r="I149" i="12"/>
  <c r="K149" i="12"/>
  <c r="O149" i="12"/>
  <c r="Q149" i="12"/>
  <c r="V149" i="12"/>
  <c r="G152" i="12"/>
  <c r="M152" i="12" s="1"/>
  <c r="I152" i="12"/>
  <c r="K152" i="12"/>
  <c r="K151" i="12" s="1"/>
  <c r="O152" i="12"/>
  <c r="Q152" i="12"/>
  <c r="V152" i="12"/>
  <c r="V151" i="12" s="1"/>
  <c r="G154" i="12"/>
  <c r="I154" i="12"/>
  <c r="K154" i="12"/>
  <c r="M154" i="12"/>
  <c r="O154" i="12"/>
  <c r="Q154" i="12"/>
  <c r="V154" i="12"/>
  <c r="G156" i="12"/>
  <c r="G151" i="12" s="1"/>
  <c r="I156" i="12"/>
  <c r="K156" i="12"/>
  <c r="O156" i="12"/>
  <c r="O151" i="12" s="1"/>
  <c r="Q156" i="12"/>
  <c r="V156" i="12"/>
  <c r="G158" i="12"/>
  <c r="M158" i="12" s="1"/>
  <c r="I158" i="12"/>
  <c r="I151" i="12" s="1"/>
  <c r="K158" i="12"/>
  <c r="O158" i="12"/>
  <c r="Q158" i="12"/>
  <c r="Q151" i="12" s="1"/>
  <c r="V158" i="12"/>
  <c r="G160" i="12"/>
  <c r="M160" i="12" s="1"/>
  <c r="I160" i="12"/>
  <c r="K160" i="12"/>
  <c r="O160" i="12"/>
  <c r="Q160" i="12"/>
  <c r="V160" i="12"/>
  <c r="I163" i="12"/>
  <c r="K163" i="12"/>
  <c r="Q163" i="12"/>
  <c r="V163" i="12"/>
  <c r="G164" i="12"/>
  <c r="G163" i="12" s="1"/>
  <c r="I164" i="12"/>
  <c r="K164" i="12"/>
  <c r="O164" i="12"/>
  <c r="O163" i="12" s="1"/>
  <c r="Q164" i="12"/>
  <c r="V164" i="12"/>
  <c r="AE166" i="12"/>
  <c r="AF166" i="12"/>
  <c r="I20" i="1"/>
  <c r="I19" i="1"/>
  <c r="I18" i="1"/>
  <c r="I17" i="1"/>
  <c r="I16" i="1"/>
  <c r="I93" i="1"/>
  <c r="J92" i="1" s="1"/>
  <c r="F67" i="1"/>
  <c r="G23" i="1" s="1"/>
  <c r="A23" i="1" s="1"/>
  <c r="G24" i="1" s="1"/>
  <c r="G67" i="1"/>
  <c r="G25" i="1" s="1"/>
  <c r="A25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67" i="1" s="1"/>
  <c r="J28" i="1"/>
  <c r="J26" i="1"/>
  <c r="G38" i="1"/>
  <c r="F38" i="1"/>
  <c r="J23" i="1"/>
  <c r="J24" i="1"/>
  <c r="J25" i="1"/>
  <c r="J27" i="1"/>
  <c r="E24" i="1"/>
  <c r="E26" i="1"/>
  <c r="J75" i="1" l="1"/>
  <c r="J74" i="1"/>
  <c r="J77" i="1"/>
  <c r="J79" i="1"/>
  <c r="J81" i="1"/>
  <c r="J83" i="1"/>
  <c r="J85" i="1"/>
  <c r="J87" i="1"/>
  <c r="J89" i="1"/>
  <c r="J91" i="1"/>
  <c r="J76" i="1"/>
  <c r="J78" i="1"/>
  <c r="J80" i="1"/>
  <c r="J82" i="1"/>
  <c r="J84" i="1"/>
  <c r="J86" i="1"/>
  <c r="J88" i="1"/>
  <c r="J90" i="1"/>
  <c r="G26" i="1"/>
  <c r="A26" i="1"/>
  <c r="G28" i="1"/>
  <c r="A24" i="1"/>
  <c r="A27" i="1"/>
  <c r="M12" i="26"/>
  <c r="M8" i="26" s="1"/>
  <c r="AF26" i="26"/>
  <c r="M74" i="25"/>
  <c r="M73" i="25" s="1"/>
  <c r="M24" i="25"/>
  <c r="M8" i="25" s="1"/>
  <c r="M61" i="24"/>
  <c r="M43" i="24"/>
  <c r="M105" i="24"/>
  <c r="M22" i="24"/>
  <c r="M53" i="24"/>
  <c r="G105" i="24"/>
  <c r="G86" i="24"/>
  <c r="M85" i="24"/>
  <c r="M84" i="24" s="1"/>
  <c r="G61" i="24"/>
  <c r="G53" i="24"/>
  <c r="M32" i="24"/>
  <c r="M29" i="24" s="1"/>
  <c r="M9" i="24"/>
  <c r="M8" i="24" s="1"/>
  <c r="AF120" i="24"/>
  <c r="M63" i="23"/>
  <c r="M8" i="23"/>
  <c r="M102" i="23"/>
  <c r="M101" i="23" s="1"/>
  <c r="M81" i="23"/>
  <c r="M80" i="23" s="1"/>
  <c r="M17" i="23"/>
  <c r="AF68" i="22"/>
  <c r="M58" i="22"/>
  <c r="M51" i="22" s="1"/>
  <c r="M17" i="22"/>
  <c r="M8" i="22" s="1"/>
  <c r="M14" i="21"/>
  <c r="M13" i="21" s="1"/>
  <c r="M26" i="20"/>
  <c r="M8" i="20"/>
  <c r="AF32" i="20"/>
  <c r="M23" i="20"/>
  <c r="M22" i="20" s="1"/>
  <c r="M16" i="20"/>
  <c r="M75" i="19"/>
  <c r="M115" i="19"/>
  <c r="M114" i="19" s="1"/>
  <c r="M95" i="19"/>
  <c r="M86" i="19" s="1"/>
  <c r="M59" i="19"/>
  <c r="M56" i="19" s="1"/>
  <c r="M20" i="19"/>
  <c r="M8" i="19" s="1"/>
  <c r="M88" i="18"/>
  <c r="M81" i="18" s="1"/>
  <c r="M17" i="18"/>
  <c r="M8" i="18" s="1"/>
  <c r="AF110" i="18"/>
  <c r="G93" i="18"/>
  <c r="M26" i="17"/>
  <c r="M48" i="17"/>
  <c r="M42" i="17" s="1"/>
  <c r="M33" i="17"/>
  <c r="M32" i="17" s="1"/>
  <c r="M22" i="17"/>
  <c r="M21" i="17" s="1"/>
  <c r="M15" i="17"/>
  <c r="M8" i="17" s="1"/>
  <c r="M104" i="16"/>
  <c r="M99" i="16"/>
  <c r="M63" i="16"/>
  <c r="M129" i="16"/>
  <c r="M128" i="16" s="1"/>
  <c r="M95" i="16"/>
  <c r="M94" i="16" s="1"/>
  <c r="M73" i="16"/>
  <c r="M72" i="16" s="1"/>
  <c r="M9" i="16"/>
  <c r="M8" i="16" s="1"/>
  <c r="M41" i="15"/>
  <c r="M33" i="15"/>
  <c r="M30" i="15" s="1"/>
  <c r="M22" i="15"/>
  <c r="M21" i="15" s="1"/>
  <c r="M15" i="15"/>
  <c r="M8" i="15" s="1"/>
  <c r="M102" i="14"/>
  <c r="M97" i="14"/>
  <c r="M8" i="14"/>
  <c r="M127" i="14"/>
  <c r="M126" i="14" s="1"/>
  <c r="M92" i="14"/>
  <c r="M91" i="14" s="1"/>
  <c r="M78" i="14"/>
  <c r="M71" i="14" s="1"/>
  <c r="M63" i="14"/>
  <c r="M62" i="14" s="1"/>
  <c r="M17" i="14"/>
  <c r="M31" i="13"/>
  <c r="M16" i="13"/>
  <c r="M8" i="13" s="1"/>
  <c r="AF48" i="13"/>
  <c r="M142" i="12"/>
  <c r="M74" i="12"/>
  <c r="M164" i="12"/>
  <c r="M163" i="12" s="1"/>
  <c r="M156" i="12"/>
  <c r="M151" i="12" s="1"/>
  <c r="G142" i="12"/>
  <c r="M94" i="12"/>
  <c r="M91" i="12" s="1"/>
  <c r="M77" i="12"/>
  <c r="M18" i="12"/>
  <c r="M8" i="12" s="1"/>
  <c r="I21" i="1"/>
  <c r="I39" i="1"/>
  <c r="I67" i="1" s="1"/>
  <c r="J93" i="1" l="1"/>
  <c r="G29" i="1"/>
  <c r="G27" i="1" s="1"/>
  <c r="A29" i="1"/>
  <c r="J66" i="1"/>
  <c r="J62" i="1"/>
  <c r="J58" i="1"/>
  <c r="J54" i="1"/>
  <c r="J50" i="1"/>
  <c r="J46" i="1"/>
  <c r="J42" i="1"/>
  <c r="J61" i="1"/>
  <c r="J53" i="1"/>
  <c r="J49" i="1"/>
  <c r="J63" i="1"/>
  <c r="J59" i="1"/>
  <c r="J55" i="1"/>
  <c r="J51" i="1"/>
  <c r="J47" i="1"/>
  <c r="J43" i="1"/>
  <c r="J39" i="1"/>
  <c r="J67" i="1" s="1"/>
  <c r="J65" i="1"/>
  <c r="J57" i="1"/>
  <c r="J45" i="1"/>
  <c r="J41" i="1"/>
  <c r="J64" i="1"/>
  <c r="J60" i="1"/>
  <c r="J56" i="1"/>
  <c r="J52" i="1"/>
  <c r="J48" i="1"/>
  <c r="J44" i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BD35EFE3-E431-4FFC-BCC4-C142CA33C6E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55A0377-13D0-42A0-9FFF-A2D5B050C92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16FB39D5-DF84-48BB-B6AF-9ECD265976D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BF3BB31-0322-46A2-9EB4-9EC246772BF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3AED9D5E-B6E6-4E10-BA68-F2532F7E96B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E3B469B-ED57-44DC-BBF6-24A4B04D52D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A6B147E6-BC81-473B-B3D7-86E2AA41423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8B85B16-421F-4974-910F-DD2E80F050C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3F652D7A-EB49-4C27-94A6-35A45EEC8ED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5153639-3914-4FB5-8CFE-0EAEE832750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0A3A1010-9A8C-4761-8C9E-4B4F7322044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DAB49B9-F9C6-4B77-B154-837F9D2639A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BED25EA9-9A3C-429D-90D6-11D2D9F937E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EA0449A-0B26-4EAE-8CC6-11A53B5CFF3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2C9F06C5-B222-439D-9E2E-05DA04EF1A9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5216395-951C-45F8-8E40-5F2935A22D6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296A3C95-E98B-45D6-884B-90752384B5F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EC857CF-7BE1-4266-8604-F4FC01B934E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A210D162-E062-4E4D-843D-B63B882CA5D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330CD62-FACD-4DCB-A633-3B0F2C03E29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8F0B4CCD-9C79-4D98-B64A-555E5663A39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C8968C9-C322-4A11-BFA6-01CC9806804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06F2256B-E95B-49A3-A3BC-7BA729E622A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F06CD3E-8895-401D-90FB-8611ABED5EB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5879B9BD-0DEC-4700-83D0-9E1EAC059F8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17C588C-54FF-454E-B351-C5572D7DBAB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253C9BD9-1E04-4CF5-8C58-E987555CD49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9EF23D4-6EDB-4C3F-B160-FE986146990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2EF9389C-D080-4E07-B648-507B55A10DC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CC939D0-460A-4A99-8C84-4CC6F549DFE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<sst xmlns="http://schemas.openxmlformats.org/spreadsheetml/2006/main" count="6116" uniqueCount="1169">
  <si>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</si>
  <si>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</si>
  <si>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</si>
  <si>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</si>
  <si>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</si>
  <si>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</si>
  <si>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</si>
  <si>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</si>
  <si>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</si>
  <si>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</si>
  <si>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</si>
  <si>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</si>
  <si>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</si>
  <si>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</si>
  <si>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</si>
  <si>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</si>
  <si>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</si>
  <si>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</si>
  <si>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</si>
  <si>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</si>
  <si>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</si>
  <si>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</si>
  <si>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</si>
  <si>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</si>
  <si>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</si>
  <si>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</si>
  <si>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</si>
  <si>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</si>
  <si>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</si>
  <si>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</si>
  <si>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</si>
  <si>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</si>
  <si>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</si>
  <si>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</si>
  <si>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</si>
  <si>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</si>
  <si>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</si>
  <si>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</si>
  <si>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</si>
  <si>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</si>
  <si>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</si>
  <si>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</si>
  <si>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</si>
  <si>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Ing. Miroslav Sukup</t>
  </si>
  <si>
    <t>2022_32</t>
  </si>
  <si>
    <t>Stavební úpravy sportoviště v areálu ZŠ Husinec</t>
  </si>
  <si>
    <t>Město Husinec</t>
  </si>
  <si>
    <t>Prokopovo náměstí 1</t>
  </si>
  <si>
    <t>Husinec</t>
  </si>
  <si>
    <t>38421</t>
  </si>
  <si>
    <t>00250449</t>
  </si>
  <si>
    <t>CZ00250449</t>
  </si>
  <si>
    <t>Hema CB s.r.o.</t>
  </si>
  <si>
    <t>Budějovická 467</t>
  </si>
  <si>
    <t>Vodňany-Vodňany II</t>
  </si>
  <si>
    <t>38901</t>
  </si>
  <si>
    <t>07562501</t>
  </si>
  <si>
    <t>CZ07562501</t>
  </si>
  <si>
    <t>Stavba</t>
  </si>
  <si>
    <t>SO 01</t>
  </si>
  <si>
    <t>Atletický ovál</t>
  </si>
  <si>
    <t>1</t>
  </si>
  <si>
    <t>2</t>
  </si>
  <si>
    <t>Oplocení hřiště</t>
  </si>
  <si>
    <t>SO 02</t>
  </si>
  <si>
    <t>Víceúčelové hřiště s umělou trávou (východní)</t>
  </si>
  <si>
    <t>SO 03</t>
  </si>
  <si>
    <t>Víceúčelové hřiště s umělým povrchem (jižní)</t>
  </si>
  <si>
    <t>SO 04</t>
  </si>
  <si>
    <t>Demolice prvků</t>
  </si>
  <si>
    <t>SO 05</t>
  </si>
  <si>
    <t>Opěrné zdi</t>
  </si>
  <si>
    <t>SO 06</t>
  </si>
  <si>
    <t>Mobiliář</t>
  </si>
  <si>
    <t>SO 07</t>
  </si>
  <si>
    <t>Oplocení</t>
  </si>
  <si>
    <t>SO 08</t>
  </si>
  <si>
    <t>Vsakovací jímky</t>
  </si>
  <si>
    <t>SO 09</t>
  </si>
  <si>
    <t>Úprava cesty, chodníky a oplocení</t>
  </si>
  <si>
    <t>Úprava cesty</t>
  </si>
  <si>
    <t>SO 10</t>
  </si>
  <si>
    <t>Oprava opěrné zdi, oplocení</t>
  </si>
  <si>
    <t>SO 11</t>
  </si>
  <si>
    <t>Zahradní úpravy</t>
  </si>
  <si>
    <t>SO VRN</t>
  </si>
  <si>
    <t>Vedlejší a ostatní náklady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</si>
  <si>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</si>
  <si>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</si>
  <si>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</si>
  <si>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</si>
  <si>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</si>
  <si>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</si>
  <si>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Základy,zvláštní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</si>
  <si>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</si>
  <si>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</si>
  <si>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</si>
  <si>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</si>
  <si>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</si>
  <si>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</si>
  <si>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</si>
  <si>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Úpravy povrchů vnější</t>
  </si>
  <si>
    <t>63</t>
  </si>
  <si>
    <t>Podlahy a podlahové konstrukce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</si>
  <si>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</si>
  <si>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</si>
  <si>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</si>
  <si>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</si>
  <si>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</si>
  <si>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</si>
  <si>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</si>
  <si>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</si>
  <si>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</si>
  <si>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</si>
  <si>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</si>
  <si>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</si>
  <si>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</si>
  <si>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</si>
  <si>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762</t>
  </si>
  <si>
    <t>Konstrukce tesařské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</si>
  <si>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</si>
  <si>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</si>
  <si>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</si>
  <si>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</si>
  <si>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</si>
  <si>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</si>
  <si>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</si>
  <si>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</si>
  <si>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</si>
  <si>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</si>
  <si>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</si>
  <si>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</si>
  <si>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</si>
  <si>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</si>
  <si>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</si>
  <si>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</si>
  <si>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</si>
  <si>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</si>
  <si>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</si>
  <si>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</si>
  <si>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</si>
  <si>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</si>
  <si>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</si>
  <si>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</si>
  <si>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</si>
  <si>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</si>
  <si>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</si>
  <si>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</si>
  <si>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</si>
  <si>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</si>
  <si>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</si>
  <si>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</si>
  <si>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</si>
  <si>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</si>
  <si>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</si>
  <si>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111301111R00</t>
  </si>
  <si>
    <t>Sejmutí drnu tl. do 10 cm, s přemístěním do 50 m</t>
  </si>
  <si>
    <t>m2</t>
  </si>
  <si>
    <t>RTS 23/ I</t>
  </si>
  <si>
    <t>RTS 22/ I</t>
  </si>
  <si>
    <t>Práce</t>
  </si>
  <si>
    <t>Běžná</t>
  </si>
  <si>
    <t>POL1_</t>
  </si>
  <si>
    <t>plocha dle cad ovál+hřiště : 2430</t>
  </si>
  <si>
    <t>VV</t>
  </si>
  <si>
    <t>122201103R00</t>
  </si>
  <si>
    <t>Odkopávky nezapažené v hor. 3 do 10000 m3</t>
  </si>
  <si>
    <t>m3</t>
  </si>
  <si>
    <t>POL1_0</t>
  </si>
  <si>
    <t>odkopávka ovál : (0,353-0,1)*828*1,1</t>
  </si>
  <si>
    <t xml:space="preserve">vrh koulí: : </t>
  </si>
  <si>
    <t>((3,14*2,135*2,135)/4)*(0,3-0,1)</t>
  </si>
  <si>
    <t>doskočiště : (8+0,5)*(3+1)*(0,5-0,1)</t>
  </si>
  <si>
    <t>122201109R00</t>
  </si>
  <si>
    <t>Příplatek za lepivost - odkopávky v hor. 3</t>
  </si>
  <si>
    <t>Odkaz na mn. položky pořadí 2 : 244,74804</t>
  </si>
  <si>
    <t>132201111R00</t>
  </si>
  <si>
    <t>Hloubení rýh š.do 60 cm v hor.3 do 100 m3, STROJNĚ</t>
  </si>
  <si>
    <t xml:space="preserve">drenáž: : </t>
  </si>
  <si>
    <t>0,4*0,4*430</t>
  </si>
  <si>
    <t>0,4*0,4*165</t>
  </si>
  <si>
    <t>132201119R00</t>
  </si>
  <si>
    <t>Příplatek za lepivost - hloubení rýh 60 cm v hor.3</t>
  </si>
  <si>
    <t>Odkaz na mn. položky pořadí 4 : 95,20000</t>
  </si>
  <si>
    <t>133201101R00</t>
  </si>
  <si>
    <t>Hloubení šachet v hor.3 do 100 m3</t>
  </si>
  <si>
    <t>kotevní pouzdra branky: : 0,3*0,3*(1-0,1)*(2+2)</t>
  </si>
  <si>
    <t>133201109R00</t>
  </si>
  <si>
    <t>Příplatek za lepivost - hloubení šachet v hor.3</t>
  </si>
  <si>
    <t>Odkaz na mn. položky pořadí 6 : 0,32400</t>
  </si>
  <si>
    <t>162701105R00</t>
  </si>
  <si>
    <t>Vodorovné přemístění výkopku z hor.1-4 do 10000 m</t>
  </si>
  <si>
    <t>Odkaz na mn. položky pořadí 1 : 2430,00000*0,1</t>
  </si>
  <si>
    <t>Odkaz na mn. položky pořadí 10 : 67,51500*-1</t>
  </si>
  <si>
    <t>162701109R00</t>
  </si>
  <si>
    <t>Příplatek k vod. přemístění hor.1-4 za další 1 km</t>
  </si>
  <si>
    <t>Odkaz na mn. položky pořadí 8 : 515,75704*10</t>
  </si>
  <si>
    <t>171101103R00</t>
  </si>
  <si>
    <t>Uložení sypaniny do násypů zhutněných na 100% PS</t>
  </si>
  <si>
    <t>dosyp okolo obrubníků : (363+22,8)*0,5*(0,5-0,15)</t>
  </si>
  <si>
    <t>171201201R00</t>
  </si>
  <si>
    <t>Uložení sypaniny na skl.-sypanina na výšku přes 2m</t>
  </si>
  <si>
    <t>Odkaz na mn. položky pořadí 8 : 515,75704</t>
  </si>
  <si>
    <t>180404112R00</t>
  </si>
  <si>
    <t>Založení hřišťového trávníku výsevem na substrát</t>
  </si>
  <si>
    <t>plocha dle cad : 1242,5</t>
  </si>
  <si>
    <t>180402111R00</t>
  </si>
  <si>
    <t>Založení trávníku parkového výsevem v rovině</t>
  </si>
  <si>
    <t>Odkaz na mn. položky pořadí 15 : 333,26000</t>
  </si>
  <si>
    <t>181101102R00</t>
  </si>
  <si>
    <t>Úprava pláně v zářezech v hor. 1-4, se zhutněním</t>
  </si>
  <si>
    <t>fotbalové hřiště+ovál: : (828+1242,5)*1,05</t>
  </si>
  <si>
    <t>181301102R00</t>
  </si>
  <si>
    <t>Rozprostření ornice, rovina, tl. 10-15 cm,do 500m2</t>
  </si>
  <si>
    <t xml:space="preserve">okolo obrubníků : </t>
  </si>
  <si>
    <t>sejmutí drnu : 2430</t>
  </si>
  <si>
    <t>odečet plocha hřiště : -1242,5-828-8,2*3,2</t>
  </si>
  <si>
    <t>182001111R00</t>
  </si>
  <si>
    <t>Plošná úprava terénu, nerovnosti do 10 cm v rovině</t>
  </si>
  <si>
    <t xml:space="preserve"> fotbal plocha dle cad : 1242,5</t>
  </si>
  <si>
    <t>183403114R00</t>
  </si>
  <si>
    <t>Obdělání půdy kultivátorováním v rovině</t>
  </si>
  <si>
    <t>RTS 20/ II</t>
  </si>
  <si>
    <t>183403153R00</t>
  </si>
  <si>
    <t>Obdělání půdy hrabáním, v rovině</t>
  </si>
  <si>
    <t>185802113R00</t>
  </si>
  <si>
    <t>Hnojení umělým hnojivem v rovině</t>
  </si>
  <si>
    <t>Indiv</t>
  </si>
  <si>
    <t>trávník plocha dle cad : 1242,5</t>
  </si>
  <si>
    <t>199000002R00</t>
  </si>
  <si>
    <t>Poplatek za skládku horniny 1- 4, č. dle katal. odpadů 17 05 04</t>
  </si>
  <si>
    <t>NC1</t>
  </si>
  <si>
    <t>D+M vegetační vrstva 10 cm</t>
  </si>
  <si>
    <t>Vlastní</t>
  </si>
  <si>
    <t xml:space="preserve">80 % písek 0/2 praný, 20 % substrát: : </t>
  </si>
  <si>
    <t>NC2</t>
  </si>
  <si>
    <t>Startovací trávníkové hnojivo</t>
  </si>
  <si>
    <t>t</t>
  </si>
  <si>
    <t>(1242,5*0,03)/1000</t>
  </si>
  <si>
    <t>00572400R</t>
  </si>
  <si>
    <t>Směs travní parková I. běžná zátěž PROFI</t>
  </si>
  <si>
    <t>kg</t>
  </si>
  <si>
    <t>SPCM</t>
  </si>
  <si>
    <t>Specifikace</t>
  </si>
  <si>
    <t>POL3_0</t>
  </si>
  <si>
    <t>Odkaz na mn. položky pořadí 13 : 333,26000*0,03</t>
  </si>
  <si>
    <t>00572440R</t>
  </si>
  <si>
    <t>Směs travní hřištní III. - vysoká zátěž PROFI</t>
  </si>
  <si>
    <t>Odkaz na mn. položky pořadí 12 : 1242,50000*0,03</t>
  </si>
  <si>
    <t>10364200R</t>
  </si>
  <si>
    <t>Ornice pro pozemkové úpravy</t>
  </si>
  <si>
    <t>RTS 22/ II</t>
  </si>
  <si>
    <t>POL3_</t>
  </si>
  <si>
    <t>Odkaz na mn. položky pořadí 15 : 333,26000*0,15</t>
  </si>
  <si>
    <t>275313611R00</t>
  </si>
  <si>
    <t>Beton základových patek prostý C 16/20</t>
  </si>
  <si>
    <t>kotevní pouzdra branky: : 0,3*0,3*(1)*(2+2)</t>
  </si>
  <si>
    <t>275353122R00</t>
  </si>
  <si>
    <t>Bednění kotev.otvorů patek do 0,05 m2, hl. 1,0 m</t>
  </si>
  <si>
    <t>kus</t>
  </si>
  <si>
    <t xml:space="preserve">pro kotevní pouzdra: : </t>
  </si>
  <si>
    <t>branky: : 2+2</t>
  </si>
  <si>
    <t>vrh koulí trubka pro vsak vody : 1</t>
  </si>
  <si>
    <t>289971231R00</t>
  </si>
  <si>
    <t>Zřízení vrstvy z geotext. sklon do 1:1 š.do 3 m</t>
  </si>
  <si>
    <t>doskočiště: : 3*8</t>
  </si>
  <si>
    <t>212810010RAC</t>
  </si>
  <si>
    <t>Trativody z PVC drenážních flexibilních trubek, lože štěrkopísek a obsyp kamenivo, trubky d 100 mm</t>
  </si>
  <si>
    <t>m</t>
  </si>
  <si>
    <t>Agregovaná položka</t>
  </si>
  <si>
    <t>POL2_0</t>
  </si>
  <si>
    <t>430</t>
  </si>
  <si>
    <t>212810010RAD</t>
  </si>
  <si>
    <t>Trativody z PVC drenážních flexibilních trubek lože štěrkopísek a obsyp kamenivo, trubky d 160 mm</t>
  </si>
  <si>
    <t>165</t>
  </si>
  <si>
    <t>28615210.AR</t>
  </si>
  <si>
    <t>Trubka HT s hrdlem D 50 mm délka 150 mm PP</t>
  </si>
  <si>
    <t>69366203R</t>
  </si>
  <si>
    <t>Geotextilie  400 g/m2 š. 200 cm PES</t>
  </si>
  <si>
    <t>doskočiště: : 2,8*8*1,15</t>
  </si>
  <si>
    <t>564561111R00</t>
  </si>
  <si>
    <t>Zřízení podsypu/podkladu ze sypaniny tl. 20 cm</t>
  </si>
  <si>
    <t>doskočiště písek : 3*8*2</t>
  </si>
  <si>
    <t>564741113R00</t>
  </si>
  <si>
    <t>Podklad z kameniva drceného vel.32-63 mm,tl. 14 cm</t>
  </si>
  <si>
    <t>564761111R00</t>
  </si>
  <si>
    <t>Podklad z kameniva drceného vel.32-63 mm,tl. 20 cm</t>
  </si>
  <si>
    <t>ovál : 828</t>
  </si>
  <si>
    <t>564801111R00</t>
  </si>
  <si>
    <t>Podklad ze štěrkodrti po zhutnění tloušťky 2 cm frakce 0/4</t>
  </si>
  <si>
    <t>564811112RT2</t>
  </si>
  <si>
    <t>Podklad ze štěrkodrti po zhutnění tloušťky 6 cm štěrkodrť frakce 0-32 mm</t>
  </si>
  <si>
    <t>doskočiště : 3*8</t>
  </si>
  <si>
    <t>564861111RT2</t>
  </si>
  <si>
    <t>Podklad ze štěrkodrti po zhutnění tloušťky 20 cm štěrkodrť frakce 16-32 mm</t>
  </si>
  <si>
    <t>((3,14*2,145*2,145)/4)</t>
  </si>
  <si>
    <t>589651111R00</t>
  </si>
  <si>
    <t>Kryt sportovních ploch polyuretanový červený tl 13 mm</t>
  </si>
  <si>
    <t>589651121R00</t>
  </si>
  <si>
    <t>Lajnování sportovních ploch polyuretan, do š.12 cm</t>
  </si>
  <si>
    <t>ovál : 72*4+3,66*7</t>
  </si>
  <si>
    <t>51,05*2+54,88*2+58,7*2</t>
  </si>
  <si>
    <t>19,56*3+10,35*2</t>
  </si>
  <si>
    <t>589181916R0X</t>
  </si>
  <si>
    <t>Lajnování sport.ploch š.10cm</t>
  </si>
  <si>
    <t>hřiště : 34*2+20*3</t>
  </si>
  <si>
    <t>(6*2+9)*2</t>
  </si>
  <si>
    <t>4,7*2</t>
  </si>
  <si>
    <t>0,623*2*2</t>
  </si>
  <si>
    <t>vrh koulí : 8,93*2</t>
  </si>
  <si>
    <t>3,1</t>
  </si>
  <si>
    <t>3,35</t>
  </si>
  <si>
    <t>3,58</t>
  </si>
  <si>
    <t>3,82</t>
  </si>
  <si>
    <t>4,06</t>
  </si>
  <si>
    <t>4,29</t>
  </si>
  <si>
    <t>4,54</t>
  </si>
  <si>
    <t>4,77</t>
  </si>
  <si>
    <t>589651111RX</t>
  </si>
  <si>
    <t>Přyžová podložka ET beton tl 30 mm</t>
  </si>
  <si>
    <t>NC10</t>
  </si>
  <si>
    <t>D+M Bílé čáry dl 750 mm š 50 mm</t>
  </si>
  <si>
    <t>ks</t>
  </si>
  <si>
    <t>vrh koulí: : 4</t>
  </si>
  <si>
    <t>NC11</t>
  </si>
  <si>
    <t>D+M vybavení pro skok vysoký vč dopadové plochy</t>
  </si>
  <si>
    <t>kpl</t>
  </si>
  <si>
    <t>NC12</t>
  </si>
  <si>
    <t>D+M Fotbalová branka bezuzlová síť,kotevní pouzdro</t>
  </si>
  <si>
    <t>NC6</t>
  </si>
  <si>
    <t>D+M odrazové břevno skok daleký</t>
  </si>
  <si>
    <t>NC7</t>
  </si>
  <si>
    <t>D+M Ocelový kruh prům 2135mm tl 5mm,výška 70 mm</t>
  </si>
  <si>
    <t>vrh koulí: : 1</t>
  </si>
  <si>
    <t>NC8</t>
  </si>
  <si>
    <t>D+M nápis na povrchu</t>
  </si>
  <si>
    <t>čísla dráhy : 3</t>
  </si>
  <si>
    <t>NC9</t>
  </si>
  <si>
    <t>D+M Zarážecí břevno</t>
  </si>
  <si>
    <t>58330000.ARX</t>
  </si>
  <si>
    <t>Písek řiční jemnozrný praný</t>
  </si>
  <si>
    <t>3*8*0,35*1,6*1,1</t>
  </si>
  <si>
    <t>631313621R00</t>
  </si>
  <si>
    <t>Mazanina betonová tl. 8 - 12 cm C 20/25</t>
  </si>
  <si>
    <t>((3,14*2,135*2,135)/4)*0,1</t>
  </si>
  <si>
    <t>betonový lem : (4,62-3,88)*0,05</t>
  </si>
  <si>
    <t>631316115R00</t>
  </si>
  <si>
    <t>Postřik nových beton. podlah proti prvotn. vysych.</t>
  </si>
  <si>
    <t>vrh koulí: : 4,62</t>
  </si>
  <si>
    <t>631316211R00</t>
  </si>
  <si>
    <t>Povrchový vsyp na betonové podlahy strojně hlazený</t>
  </si>
  <si>
    <t>916231002R00</t>
  </si>
  <si>
    <t>Osazení obrub ploch pro TV s pouzdry pro oplocení</t>
  </si>
  <si>
    <t>ovál : 363</t>
  </si>
  <si>
    <t>917862111R00</t>
  </si>
  <si>
    <t>Osazení stojat. obrub.bet. s opěrou,lože z C 12/15</t>
  </si>
  <si>
    <t>doskočiště: : 22,8</t>
  </si>
  <si>
    <t>918101111R00</t>
  </si>
  <si>
    <t>Lože pod obrubníky nebo obruby dlažeb z C 12/15</t>
  </si>
  <si>
    <t>(363+22,8)*0,05</t>
  </si>
  <si>
    <t>27253097RX</t>
  </si>
  <si>
    <t>Obrubník zahradní pryžový černý 1000x300x150 mm</t>
  </si>
  <si>
    <t>doskočiště: : (8+8+3+1,75)*1,1</t>
  </si>
  <si>
    <t>59217003R</t>
  </si>
  <si>
    <t>Obrubník parkový betonový 80x250x1000 mm přírodní</t>
  </si>
  <si>
    <t>Koeficient : 0,1</t>
  </si>
  <si>
    <t>998227121R00</t>
  </si>
  <si>
    <t>Přesun hmot,umělé sport.povrchy,kryt z granulátu</t>
  </si>
  <si>
    <t>Přesun hmot</t>
  </si>
  <si>
    <t>POL7_</t>
  </si>
  <si>
    <t>SUM</t>
  </si>
  <si>
    <t>Poznámky uchazeče k zadání</t>
  </si>
  <si>
    <t>POPUZIV</t>
  </si>
  <si>
    <t>END</t>
  </si>
  <si>
    <t>sloupy sítě za branami: : 0,3*0,3*(1-0,1)*(8+8)</t>
  </si>
  <si>
    <t>Odkaz na mn. položky pořadí 1 : 1,29600</t>
  </si>
  <si>
    <t>Odkaz na mn. položky pořadí 7 : 0,36000*-1</t>
  </si>
  <si>
    <t>Odkaz na mn. položky pořadí 3 : 0,93600*10</t>
  </si>
  <si>
    <t>167101201R00</t>
  </si>
  <si>
    <t>Nakládání výkopku z hor.1 ÷ 4 - ručně</t>
  </si>
  <si>
    <t>Odkaz na mn. položky pořadí 3 : 0,93600</t>
  </si>
  <si>
    <t>174101102R00</t>
  </si>
  <si>
    <t>Zásyp ruční se zhutněním</t>
  </si>
  <si>
    <t>zásyp patek : 0,3*0,3*(1-0,75)*(8+8)</t>
  </si>
  <si>
    <t>Odkaz na mn. položky pořadí 6 : 0,93600</t>
  </si>
  <si>
    <t>sloupy sítě za branami: : 0,3*0,3*(0,75)*(8+8)</t>
  </si>
  <si>
    <t>sloupy sítě za branami: : 8+8</t>
  </si>
  <si>
    <t>338171121R00</t>
  </si>
  <si>
    <t>Osazení sloupků plot.ocelových nad 2,6 m,zalitím</t>
  </si>
  <si>
    <t>oplocení za branami : 8+8</t>
  </si>
  <si>
    <t>767995104R00</t>
  </si>
  <si>
    <t>Výroba a montáž kov. atypických konstr. do 50 kg</t>
  </si>
  <si>
    <t>sloupky oplocení : 4,11*(6+6)*4,75</t>
  </si>
  <si>
    <t>sloupky ztužení : 4,11*(2,75*4)+4,11*0,75*4</t>
  </si>
  <si>
    <t>NC5</t>
  </si>
  <si>
    <t>D+M SÍT  PRO OPLOCENÍ PE 45/45/3, zelená vč podružného mat</t>
  </si>
  <si>
    <t>20*4*2</t>
  </si>
  <si>
    <t>14314124R</t>
  </si>
  <si>
    <t>Trubka podélně svařovaná hladká S235  60x3,0 mm</t>
  </si>
  <si>
    <t>sloupky oplocení : (6+6)*4,75</t>
  </si>
  <si>
    <t>sloupky ztužení : (2,75*4)+0,75*4</t>
  </si>
  <si>
    <t>Koeficient : 0,05</t>
  </si>
  <si>
    <t>NC3</t>
  </si>
  <si>
    <t>Žárové zinkování vč dopravy</t>
  </si>
  <si>
    <t>R-položka</t>
  </si>
  <si>
    <t>POL12_1</t>
  </si>
  <si>
    <t>998767101R00</t>
  </si>
  <si>
    <t>Přesun hmot pro zámečnické konstr., výšky do 6 m</t>
  </si>
  <si>
    <t>rozšíření pro osazení obrub : (34+1)*(16+1)</t>
  </si>
  <si>
    <t>odečet plocha stáv hřiště : -392,53</t>
  </si>
  <si>
    <t>122201101R00</t>
  </si>
  <si>
    <t>Odkopávky nezapažené v hor. 3 do 100 m3</t>
  </si>
  <si>
    <t>odkop pro hřiště : 392,53*(0,355-0,05-0,1)</t>
  </si>
  <si>
    <t>rozšíření pro osazení obrub : ((34+1)*(16+1)-392,53)*(0,355-0,1)</t>
  </si>
  <si>
    <t>Odkaz na mn. položky pořadí 2 : 132,09850</t>
  </si>
  <si>
    <t>drenáž : 0,4*0,4*410</t>
  </si>
  <si>
    <t>Odkaz na mn. položky pořadí 4 : 92,00000</t>
  </si>
  <si>
    <t>pouzdro sloupku : 0,3*0,3*(1-0,2)*(2+2)</t>
  </si>
  <si>
    <t>revizní šachty : 1*1*1,5*3</t>
  </si>
  <si>
    <t>Odkaz na mn. položky pořadí 6 : 4,78800</t>
  </si>
  <si>
    <t>Odkaz na mn. položky pořadí 1 : 202,47000*0,1</t>
  </si>
  <si>
    <t>Odkaz na mn. položky pořadí 10 : 10,25000*-1</t>
  </si>
  <si>
    <t>Odkaz na mn. položky pořadí 8 : 238,88350*10</t>
  </si>
  <si>
    <t>okolo obrub : (34*2+16*2)*(0,355-0,15)*0,5</t>
  </si>
  <si>
    <t>Odkaz na mn. položky pořadí 8 : 238,88350</t>
  </si>
  <si>
    <t>174101101R00</t>
  </si>
  <si>
    <t>Zásyp jam, rýh, šachet se zhutněním</t>
  </si>
  <si>
    <t>odečet šachty : -0,4*0,4*1,2*3</t>
  </si>
  <si>
    <t>Odkaz na mn. položky pořadí 15 : 50,00000</t>
  </si>
  <si>
    <t>hřiště : (34+1)*(16+1)</t>
  </si>
  <si>
    <t>Odkaz na mn. položky pořadí 16 : 50,00000</t>
  </si>
  <si>
    <t>182001121R00</t>
  </si>
  <si>
    <t>Plošná úprava terénu, nerovnosti do 15 cm v rovině</t>
  </si>
  <si>
    <t>rozšíření pro osazení obrub : (16*2+34*2)*0,5</t>
  </si>
  <si>
    <t>Směs travní parková I. běžná zátěž PROFI á 25 kg</t>
  </si>
  <si>
    <t>Odkaz na mn. položky pořadí 13 : 50,00000*0,03</t>
  </si>
  <si>
    <t>Ornice pro pozemkové úpravy vč dopravy</t>
  </si>
  <si>
    <t>Odkaz na mn. položky pořadí 15 : 50,00000*0,15</t>
  </si>
  <si>
    <t>58330002.AR</t>
  </si>
  <si>
    <t>Štěrkopísek k zásypu</t>
  </si>
  <si>
    <t>Odkaz na mn. položky pořadí 12 : 3,92400*1,8</t>
  </si>
  <si>
    <t>patka pouzdra : 0,3*0,3*0,75*(2+2)</t>
  </si>
  <si>
    <t>Bednění kotev.otvorů patek do 0,05 m2, hl. 0,7 m</t>
  </si>
  <si>
    <t>patka pouzdra : 2+2</t>
  </si>
  <si>
    <t>drenáž : 410</t>
  </si>
  <si>
    <t>Trativody z PVC drenážních flexibilních trubek, lože štěrkopísek a obsyp kamenivo, trubky d 160 mm</t>
  </si>
  <si>
    <t>drenáž : 165</t>
  </si>
  <si>
    <t>hřiště : 34*16</t>
  </si>
  <si>
    <t>576132111R00</t>
  </si>
  <si>
    <t>Koberec otevřený z kam.drceného+asf.nad 3 m 4 cm</t>
  </si>
  <si>
    <t>576411225R00</t>
  </si>
  <si>
    <t>Koberec asfaltový drenážní PA 11,nad 3 m,tl. 40 mm</t>
  </si>
  <si>
    <t>NC 12</t>
  </si>
  <si>
    <t>D+M patky a pouzdra pro sloupky volejbal,tenis</t>
  </si>
  <si>
    <t>2+2</t>
  </si>
  <si>
    <t>NC 13</t>
  </si>
  <si>
    <t>D+M Souprava pro volejbal</t>
  </si>
  <si>
    <t>sada</t>
  </si>
  <si>
    <t>Kryt sport ploch um.trávník Fast track 15 mm, včetně vsypu</t>
  </si>
  <si>
    <t>hřiště: : 34*16</t>
  </si>
  <si>
    <t>NC15</t>
  </si>
  <si>
    <t>D+M Souprava pro nohejbal</t>
  </si>
  <si>
    <t>NC16</t>
  </si>
  <si>
    <t>D+M souprava pro tenis</t>
  </si>
  <si>
    <t>Lajnování sportovních ploch  do š.12 cm</t>
  </si>
  <si>
    <t>bílá : 23,78*4+10,97*2+8,23*2+6,4*2</t>
  </si>
  <si>
    <t>modrá : 0,385*2*2</t>
  </si>
  <si>
    <t>černá : 2*(7,2*2+4,8*2)+18*2+9*4+16+3,77*2+0,5*2</t>
  </si>
  <si>
    <t>639571215R00</t>
  </si>
  <si>
    <t>Kačírek pro okapový chodník tl. 150 mm</t>
  </si>
  <si>
    <t xml:space="preserve">plocha dle cad : </t>
  </si>
  <si>
    <t>mezi hřištěm a žlabovkami : 3,25+3,25</t>
  </si>
  <si>
    <t>639571311R00</t>
  </si>
  <si>
    <t>Okapový chodník - textilie proti prorůstání 45g/m2</t>
  </si>
  <si>
    <t>Odkaz na mn. položky pořadí 37 : 6,50000</t>
  </si>
  <si>
    <t>831350012RA0</t>
  </si>
  <si>
    <t>Kanalizace z trub PVC hrdlových D 160 mm</t>
  </si>
  <si>
    <t>POL2_</t>
  </si>
  <si>
    <t>napojení drenáží na vsak jímku : 1+17,5+2+17+8</t>
  </si>
  <si>
    <t>894431211RA0</t>
  </si>
  <si>
    <t>Šachta, D 400 mm, dl.šach.roury 1,5 m, přímá</t>
  </si>
  <si>
    <t>894431212RA0</t>
  </si>
  <si>
    <t>Šachta, D 400 mm, dl.šach.roury 1,5 m, sběrná</t>
  </si>
  <si>
    <t>104,5</t>
  </si>
  <si>
    <t>917932131R00</t>
  </si>
  <si>
    <t>Osazení betonové prefa přídlažby do lože z C20/25</t>
  </si>
  <si>
    <t>71</t>
  </si>
  <si>
    <t>obruby : 104,5*0,05</t>
  </si>
  <si>
    <t>přídlažba : 71*0,05</t>
  </si>
  <si>
    <t>příkop žlab : 35*0,05</t>
  </si>
  <si>
    <t>592162116R</t>
  </si>
  <si>
    <t>Přídlažba silniční nízká  ABK 50/25/8 přírodní</t>
  </si>
  <si>
    <t>71/0,5</t>
  </si>
  <si>
    <t xml:space="preserve">Koeficient : </t>
  </si>
  <si>
    <t>935112111R00</t>
  </si>
  <si>
    <t>Osazení přík.žlabu do C8/10 tl.10cm z tvárnic 50cm</t>
  </si>
  <si>
    <t>35</t>
  </si>
  <si>
    <t>59227518R</t>
  </si>
  <si>
    <t>Příkopový žlab TBM 1-65/33 330/630/150</t>
  </si>
  <si>
    <t>35/0,33</t>
  </si>
  <si>
    <t>patka oplocení : 0,3*0,3*(1-0,35)*(10+10+4+4)</t>
  </si>
  <si>
    <t>Odkaz na mn. položky pořadí 1 : 1,63800</t>
  </si>
  <si>
    <t>Odkaz na mn. položky pořadí 3 : 1,63800*10</t>
  </si>
  <si>
    <t>Odkaz na mn. položky pořadí 3 : 1,63800</t>
  </si>
  <si>
    <t>Poplatek za skládku horniny 1- 4</t>
  </si>
  <si>
    <t>patky oplocení : 0,3*0,3*0,75*(10+10+4+4)</t>
  </si>
  <si>
    <t>275353112R00</t>
  </si>
  <si>
    <t>Bednění kotev.otvorů patek do 0,02 m2, hl. 0,7 m</t>
  </si>
  <si>
    <t>patka oplocení : 10+10+4+4</t>
  </si>
  <si>
    <t>D+M fotbalová branka - pevná součást oplocení POZ</t>
  </si>
  <si>
    <t>oplocení : 10+10+4+4</t>
  </si>
  <si>
    <t>767920240R00</t>
  </si>
  <si>
    <t>Montáž vrat na ocelové sloupky, plochy do 8 m2</t>
  </si>
  <si>
    <t>sloupky oplocení : 4,11*(10+10+4+4)*4,75</t>
  </si>
  <si>
    <t>sloupky ztužení : 4,11*(4,95*8)+4,11*(3+3+2,5+1)</t>
  </si>
  <si>
    <t>NC4</t>
  </si>
  <si>
    <t>Branka 1000x2000 mm</t>
  </si>
  <si>
    <t>34*4*2</t>
  </si>
  <si>
    <t>16*4*2-3*2*2</t>
  </si>
  <si>
    <t>BRÁNA 2500x2000 mm</t>
  </si>
  <si>
    <t>sloupky oplocení : (10+10+4+4)*4,75</t>
  </si>
  <si>
    <t>sloupky ztužení : (4,95*8)+3+3+2,5+1</t>
  </si>
  <si>
    <t>rozšíření pro osazení obrub : (37+1)*(21+1)</t>
  </si>
  <si>
    <t>odečet stávajího hřiště : -777</t>
  </si>
  <si>
    <t>hřiště : ((37+1)*(21+1)-777)*(0,35-0,1)</t>
  </si>
  <si>
    <t>pod stávajícím hřištěm : 777*(0,35-0,1-0,05)</t>
  </si>
  <si>
    <t>Odkaz na mn. položky pořadí 2 : 170,15000</t>
  </si>
  <si>
    <t>pouzdro sloupku : 0,3*0,3*(1-0,35)*(2+2)</t>
  </si>
  <si>
    <t>Odkaz na mn. položky pořadí 6 : 4,73400</t>
  </si>
  <si>
    <t>Odkaz na mn. položky pořadí 1 : 59,00000*0,1</t>
  </si>
  <si>
    <t>Odkaz na mn. položky pořadí 10 : 24,10000*-1</t>
  </si>
  <si>
    <t>Odkaz na mn. položky pořadí 8 : 248,68400*10</t>
  </si>
  <si>
    <t>okolo obrub : 120,5*(0,35-0,15)*1,0</t>
  </si>
  <si>
    <t>Odkaz na mn. položky pořadí 8 : 248,68400</t>
  </si>
  <si>
    <t>odečet šachet : -0,4*0,4*1,2*3</t>
  </si>
  <si>
    <t>Odkaz na mn. položky pořadí 15 : 59,00000</t>
  </si>
  <si>
    <t>hřiště : (37+1)*(21+1)</t>
  </si>
  <si>
    <t>Odkaz na mn. položky pořadí 16 : 59,00000</t>
  </si>
  <si>
    <t>Odkaz na mn. položky pořadí 13 : 59,00000*0,03</t>
  </si>
  <si>
    <t>Odkaz na mn. položky pořadí 15 : 59,00000*0,15</t>
  </si>
  <si>
    <t>hřiště : 37*21</t>
  </si>
  <si>
    <t>Kryt sportovních ploch polyuretanový červený</t>
  </si>
  <si>
    <t>261</t>
  </si>
  <si>
    <t>589651111R01</t>
  </si>
  <si>
    <t>Kryt sportovních ploch polyuretanový zelený</t>
  </si>
  <si>
    <t>516</t>
  </si>
  <si>
    <t>D+M branky florbal</t>
  </si>
  <si>
    <t>černá : 18*2+9*3+16+2*(7,2*2+4,8*2+1,6+1,4+1,5)+7,74+0,5*4</t>
  </si>
  <si>
    <t>modrá : 2*(5,65+3,93+0,375*2+5,8*2+4,9*2+0,385*2)</t>
  </si>
  <si>
    <t>bílá : 23,78*4+11*2+6,4*2+8,23*2+0,5*2</t>
  </si>
  <si>
    <t>plocha mezi hřištěm a žlabovkami : 4,5</t>
  </si>
  <si>
    <t>Odkaz na mn. položky pořadí 38 : 4,50000</t>
  </si>
  <si>
    <t>831350113RA0</t>
  </si>
  <si>
    <t>Kanalizační přípojka z trub PVC, D 160 mm</t>
  </si>
  <si>
    <t>propoj drenáží a vsak jímky : 14</t>
  </si>
  <si>
    <t>120,5</t>
  </si>
  <si>
    <t>72</t>
  </si>
  <si>
    <t>obrubník : 120,5*0,05</t>
  </si>
  <si>
    <t>přídlažba : 72*0,05</t>
  </si>
  <si>
    <t>žlabovky : 51*0,05</t>
  </si>
  <si>
    <t>72/0,5</t>
  </si>
  <si>
    <t>51</t>
  </si>
  <si>
    <t>51/0,33</t>
  </si>
  <si>
    <t>patka oplocení : 0,3*0,3*(1-0,35)*(19+19+10+10)</t>
  </si>
  <si>
    <t>Odkaz na mn. položky pořadí 1 : 3,39300</t>
  </si>
  <si>
    <t>Odkaz na mn. položky pořadí 3 : 3,39300*10</t>
  </si>
  <si>
    <t>Odkaz na mn. položky pořadí 3 : 3,39300</t>
  </si>
  <si>
    <t>patky oplocení : 0,3*0,3*0,75*(19+19+10+10)</t>
  </si>
  <si>
    <t>patka oplocení : 19+19+10+10</t>
  </si>
  <si>
    <t>NC 14</t>
  </si>
  <si>
    <t>D+M konstrukce pro streetbal - pevná součást oplocení  POZ</t>
  </si>
  <si>
    <t>762132135R00</t>
  </si>
  <si>
    <t>Montáž bednění stěn, prkna hoblovaná 32 mm na sraz</t>
  </si>
  <si>
    <t>oplocení : 1*(37+37+21+21-3-3)</t>
  </si>
  <si>
    <t>6051260R</t>
  </si>
  <si>
    <t>Prkno, fošna SM/JD hoblované šířky 180mm vč., lazurovacího nátěru 3x,dodávka</t>
  </si>
  <si>
    <t>POL12_0</t>
  </si>
  <si>
    <t>oplocení : (110)*0,03</t>
  </si>
  <si>
    <t>309850070RX</t>
  </si>
  <si>
    <t>Šroub s plochou kulovou hlavou a čtyřhranem matice, podložka, pozinkované</t>
  </si>
  <si>
    <t>oplocení : (18+18+11+10)*5*2*2</t>
  </si>
  <si>
    <t>998762102R00</t>
  </si>
  <si>
    <t>Přesun hmot pro tesařské konstrukce, výšky do 12 m</t>
  </si>
  <si>
    <t>oplocení : 19+19+10+10</t>
  </si>
  <si>
    <t>767995102R00</t>
  </si>
  <si>
    <t>Výroba a montáž kov. atypických konstr. do 10 kg</t>
  </si>
  <si>
    <t>kotevní plotny pro uchycení mantinelů : 570*0,5</t>
  </si>
  <si>
    <t>sloupky oplocení : 4,11*(10+10+6+6)*4,75+4,11*(9+9+4+4)*1,75</t>
  </si>
  <si>
    <t>sloupky ztužení : 4,11*(2,75*12)+4,11*(3+3+2,5+1)</t>
  </si>
  <si>
    <t>Kotevní prvky pro uchycení desek mantinelu , přivařený ke sloupkům oplocení</t>
  </si>
  <si>
    <t>kotevní plotny pro uchycení mantinelů : (18+18+10+11)*2*5</t>
  </si>
  <si>
    <t>Branka 2000x1000</t>
  </si>
  <si>
    <t>37*3*2</t>
  </si>
  <si>
    <t>21*3*2-3*2*2</t>
  </si>
  <si>
    <t>sloupky oplocení : (10+10+6+6)*4,75+(9+9+4+4)*1,75+2,5</t>
  </si>
  <si>
    <t>sloupky ztužení : (2,75*12)+3+3+2,5+1</t>
  </si>
  <si>
    <t>sloupky : 986,4</t>
  </si>
  <si>
    <t>111201101R00</t>
  </si>
  <si>
    <t>Odstranění křovin i s kořeny na ploše do 1000 m2</t>
  </si>
  <si>
    <t>nálety plocha dle cad : 100</t>
  </si>
  <si>
    <t>111207111R00</t>
  </si>
  <si>
    <t>Prořez porostu do 60 mm 5 ks/m2, svah 1:4</t>
  </si>
  <si>
    <t>ořez přesahujících větví : (25+22)*1</t>
  </si>
  <si>
    <t>111251115R00</t>
  </si>
  <si>
    <t>Drcení ořezaných větví průměru do 15 cm</t>
  </si>
  <si>
    <t>nálety : 100*2*0,05</t>
  </si>
  <si>
    <t>ořez větví : 1</t>
  </si>
  <si>
    <t>větve stromy : 0,5*(5+1)</t>
  </si>
  <si>
    <t>112101102R00</t>
  </si>
  <si>
    <t>Kácení stromů listnatých o průměru kmene 30-50 cm</t>
  </si>
  <si>
    <t>bříza : 5</t>
  </si>
  <si>
    <t>112101122R00</t>
  </si>
  <si>
    <t>Kácení stromů jehličnatých o průměru kmene 30-50cm</t>
  </si>
  <si>
    <t>borovice : 1</t>
  </si>
  <si>
    <t>112201102R00</t>
  </si>
  <si>
    <t>Odstranění pařezů pod úrovní, o průměru 30 - 50 cm</t>
  </si>
  <si>
    <t>113106121R00</t>
  </si>
  <si>
    <t>Rozebrání dlažeb z betonových dlaždic na sucho</t>
  </si>
  <si>
    <t>bet dlaždice : 24,95</t>
  </si>
  <si>
    <t>113107330R00</t>
  </si>
  <si>
    <t>Odstranění podkladu pl. 50 m2,kam.těžené tl.30 cm</t>
  </si>
  <si>
    <t>písk doskočiště : 28,5</t>
  </si>
  <si>
    <t>113107610R00</t>
  </si>
  <si>
    <t>Odstranění podkladu nad 50 m2,kam.drcené tl.10 cm</t>
  </si>
  <si>
    <t>Odkaz na mn. položky pořadí 10 : 1338,68000</t>
  </si>
  <si>
    <t>kam dlažba : 29,67</t>
  </si>
  <si>
    <t>113108405R00</t>
  </si>
  <si>
    <t>Odstranění asfaltové vrstvy pl.nad 50 m2, tl. 5 cm</t>
  </si>
  <si>
    <t xml:space="preserve">stav hřiště plocha dle cad : </t>
  </si>
  <si>
    <t>SO 02 : 392,53</t>
  </si>
  <si>
    <t>SO 03 : 777</t>
  </si>
  <si>
    <t>asf chodník : 165,34+3,81</t>
  </si>
  <si>
    <t>113109315R00</t>
  </si>
  <si>
    <t>Odstranění podkladu pl.50 m2, bet.prostý tl.15 cm</t>
  </si>
  <si>
    <t>vrh koulí plocha dle cad : 1,77</t>
  </si>
  <si>
    <t>113201111R00</t>
  </si>
  <si>
    <t>Vytrhání obrubníků chodníkových a parkových</t>
  </si>
  <si>
    <t>asf chodník : 41,5*2</t>
  </si>
  <si>
    <t>120901113R00</t>
  </si>
  <si>
    <t>Bourání konstrukcí kamenných na MC v odkopávkách</t>
  </si>
  <si>
    <t>kam dlažba : 29,67*0,15</t>
  </si>
  <si>
    <t>122201102R00</t>
  </si>
  <si>
    <t>Odkopávky nezapažené v hor. 3 do 1000 m3</t>
  </si>
  <si>
    <t>odkop svahu běžecká dráha doběh na 500,15 prum tl odkopu 1,1 m : 264*1,1</t>
  </si>
  <si>
    <t>odkop svahu běžecká dráha  na 500,15 prum tl odkopu 0,8 m : 124*0,8</t>
  </si>
  <si>
    <t>posun-odkop svahu SO 02  prum tl odkopu 0,7 m : 151,8*0,7</t>
  </si>
  <si>
    <t>Odkaz na mn. položky pořadí 14 : 495,86000</t>
  </si>
  <si>
    <t>odečet terénní úpravy SO 11 : -165</t>
  </si>
  <si>
    <t>Odkaz na mn. položky pořadí 16 : 330,86000*10</t>
  </si>
  <si>
    <t>162301411R00</t>
  </si>
  <si>
    <t>Vod.přemístění kmenů listnatých, D 30cm  do 5000 m</t>
  </si>
  <si>
    <t>162301416R00</t>
  </si>
  <si>
    <t>Vod.přemístění kmenů jehlič., D 50cm  do 5000 m</t>
  </si>
  <si>
    <t>162301422R00</t>
  </si>
  <si>
    <t>Vodorovné přemístění pařezů  D 50 cm do 5000 m</t>
  </si>
  <si>
    <t>162301911R00</t>
  </si>
  <si>
    <t>Příplatek za dalších 5000m - kmeny listnaté D 30cm</t>
  </si>
  <si>
    <t>Odkaz na mn. položky pořadí 18 : 5,00000*3</t>
  </si>
  <si>
    <t>162301916R00</t>
  </si>
  <si>
    <t>Příplatek za dalších 5000m - kmeny jehlič. D 50cm</t>
  </si>
  <si>
    <t>Odkaz na mn. položky pořadí 19 : 1,00000*3</t>
  </si>
  <si>
    <t>162301922R00</t>
  </si>
  <si>
    <t>Příplatek za dalších 5000m - pařezy D 50cm</t>
  </si>
  <si>
    <t>Odkaz na mn. položky pořadí 20 : 6,00000*3</t>
  </si>
  <si>
    <t>162702292R00</t>
  </si>
  <si>
    <t>Poplatek za skládku: větve a kulatiny</t>
  </si>
  <si>
    <t>nálety, větve 14m3, obj hm 0,9t/m3 : 14*0,9</t>
  </si>
  <si>
    <t>stromy, pařezy : (5+1)*1</t>
  </si>
  <si>
    <t>182101101R00</t>
  </si>
  <si>
    <t>Svahování v zářezech v hor. 1 - 4</t>
  </si>
  <si>
    <t xml:space="preserve">poměr pudorysné plochy ke skut ploše 1,2 : </t>
  </si>
  <si>
    <t>odkop svahu běžecká dráha doběh : 50*1,2</t>
  </si>
  <si>
    <t>odkop svahu běžecká dráha : 124*1,2</t>
  </si>
  <si>
    <t>posun-odkop svahu SO 02 : 83,27*1,2</t>
  </si>
  <si>
    <t>Odkaz na mn. položky pořadí 25 : 495,86000</t>
  </si>
  <si>
    <t>963042819R00</t>
  </si>
  <si>
    <t>Bourání schodišťových stupňů betonových</t>
  </si>
  <si>
    <t>schody : 9*2</t>
  </si>
  <si>
    <t>boční zídky : 4*2</t>
  </si>
  <si>
    <t>Demontáž fotbalové branky vč odvozu na skládku a poplatku za skládku</t>
  </si>
  <si>
    <t>Odstraněné rozběhové dráhy vč odvozu na skládku a poplatku za skládku</t>
  </si>
  <si>
    <t>volně položený PU  koberec vč štěrkového podsypu  plocha dle cad : 28,2</t>
  </si>
  <si>
    <t>Odstranění lezecké stěny vč odvozu a poplatku za uložení</t>
  </si>
  <si>
    <t>767914830R0X</t>
  </si>
  <si>
    <t>Demontáž oplocení  H do 4 m vč odvozu a poplatku za uložení</t>
  </si>
  <si>
    <t>plotová zábrana míčů PE síť sloupky á 2 m : 22,5</t>
  </si>
  <si>
    <t>plotová zábrana míčů  sloupky á 4 m, zbytky pletiva : 17,7</t>
  </si>
  <si>
    <t>199000005R00</t>
  </si>
  <si>
    <t>Poplatek za skládku zeminy 1- 4, č. dle katal. odpadů 17 05 04</t>
  </si>
  <si>
    <t>kam tež : 18,81</t>
  </si>
  <si>
    <t>kam drc : 306,55</t>
  </si>
  <si>
    <t>979990103R00</t>
  </si>
  <si>
    <t>Poplatek za uložení suti - beton, skupina odpadu 170101</t>
  </si>
  <si>
    <t>bet dl : 3,44</t>
  </si>
  <si>
    <t>bet : 0,637</t>
  </si>
  <si>
    <t>bet schody : 1,82</t>
  </si>
  <si>
    <t>kam dlažba : 8,455</t>
  </si>
  <si>
    <t>obruby : 18,26</t>
  </si>
  <si>
    <t>979990112R00</t>
  </si>
  <si>
    <t>Poplatek za uložení suti - obal. kamenivo, asfalt, skupina odpadu 170302</t>
  </si>
  <si>
    <t>asf : 147,254</t>
  </si>
  <si>
    <t>979087212R00</t>
  </si>
  <si>
    <t>Nakládání suti na dopravní prostředky - komunikace</t>
  </si>
  <si>
    <t>Přesun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</si>
  <si>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</si>
  <si>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</si>
  <si>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</si>
  <si>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</si>
  <si>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</si>
  <si>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979093111R00</t>
  </si>
  <si>
    <t>Uložení suti na skládku bez zhutnění</t>
  </si>
  <si>
    <t xml:space="preserve">u oválu : </t>
  </si>
  <si>
    <t>odsvahování prům výška 0,7 : 0,7*1,6*0,5*(30,72+19,72)</t>
  </si>
  <si>
    <t>Odkaz na mn. položky pořadí 1 : 28,24640</t>
  </si>
  <si>
    <t>132201211R00</t>
  </si>
  <si>
    <t>Hloubení rýh š.do 200 cm hor.3 do 100 m3,STROJNĚ</t>
  </si>
  <si>
    <t>terén za OZ : 1,05*((2,4+0,75)*30,72)*0,5</t>
  </si>
  <si>
    <t>1,05*((2,4+1,5)*19,72)*0,5</t>
  </si>
  <si>
    <t>výkop od 510,15 na 509,14 : 1,05*(30,72+19,72)*(510,15-509,14)</t>
  </si>
  <si>
    <t>výjkop rýhy zákl pas : (30,72+19,72)*0,8*0,4</t>
  </si>
  <si>
    <t>132201219R00</t>
  </si>
  <si>
    <t>Přípl.za lepivost,hloubení rýh 200cm,hor.3,STROJNĚ</t>
  </si>
  <si>
    <t>Odkaz na mn. položky pořadí 3 : 160,81232</t>
  </si>
  <si>
    <t>Odkaz na mn. položky pořadí 8 : 123,51280*-1</t>
  </si>
  <si>
    <t>Odkaz na mn. položky pořadí 5 : 65,54592*10</t>
  </si>
  <si>
    <t>Odkaz na mn. položky pořadí 5 : 65,54592</t>
  </si>
  <si>
    <t xml:space="preserve">zásyp za OZ : </t>
  </si>
  <si>
    <t>terén za OZ : 0,75*((2,4+0,75)*30,72)*0,5</t>
  </si>
  <si>
    <t>0,75*((2,4+1,5)*19,72)*0,5</t>
  </si>
  <si>
    <t>výkop od 510,15 na 509,14 : 0,75*(30,72+19,72)*(510,15-509,14)</t>
  </si>
  <si>
    <t>odečet objem výplň drenáže : -8,0704</t>
  </si>
  <si>
    <t>180402112R00</t>
  </si>
  <si>
    <t>Založení trávníku parkového výsevem svah do 1:2</t>
  </si>
  <si>
    <t>Odkaz na mn. položky pořadí 12 : 80,70400</t>
  </si>
  <si>
    <t>základ : 0,8*(30,72+19,72)</t>
  </si>
  <si>
    <t>182001122R00</t>
  </si>
  <si>
    <t>Plošná úprava terénu, nerovnosti do 15 cm svah 1:2</t>
  </si>
  <si>
    <t>terén za OZ : 1,6*(30,72+19,72)</t>
  </si>
  <si>
    <t>182301122R00</t>
  </si>
  <si>
    <t>Rozprostření ornice, svah, tl. 10-15 cm, do 500 m2</t>
  </si>
  <si>
    <t>Odkaz na mn. položky pořadí 11 : 80,70400</t>
  </si>
  <si>
    <t>183403115R00</t>
  </si>
  <si>
    <t>Obdělání půdy kultivátorováním na svahu 1:2</t>
  </si>
  <si>
    <t>183403253R00</t>
  </si>
  <si>
    <t>Obdělání půdy hrabáním, na svahu 1:2</t>
  </si>
  <si>
    <t>Odkaz na mn. položky pořadí 9 : 80,70400*0,03</t>
  </si>
  <si>
    <t>Odkaz na mn. položky pořadí 12 : 80,70400*0,15</t>
  </si>
  <si>
    <t>212561111R00</t>
  </si>
  <si>
    <t>Výplň odvodňov. trativodů kam. hrubě drcen. 16 mm</t>
  </si>
  <si>
    <t>denáž OZ : (30,72+19,72)*0,4*0,4</t>
  </si>
  <si>
    <t>212753114R00</t>
  </si>
  <si>
    <t>Montáž ohebné dren. trubky do rýhy DN 100,bez lože</t>
  </si>
  <si>
    <t>denáž OZ : 30,72+19,72</t>
  </si>
  <si>
    <t>212971110R00</t>
  </si>
  <si>
    <t>Opláštění trativodů z geotext., do sklonu 1:2,5</t>
  </si>
  <si>
    <t>0,4*4*(30,72+19,72)</t>
  </si>
  <si>
    <t>274321311R00</t>
  </si>
  <si>
    <t>Železobeton základových pasů C 16/20</t>
  </si>
  <si>
    <t>(30,72+19,72)*(0,8*0,4+0,05*0,3)</t>
  </si>
  <si>
    <t>274351215R00</t>
  </si>
  <si>
    <t>Bednění stěn základových pasů - zřízení</t>
  </si>
  <si>
    <t>(19,72+30,72)*0,05*2+0,3*0,05*2</t>
  </si>
  <si>
    <t>274351216R00</t>
  </si>
  <si>
    <t>Bednění stěn základových pasů - odstranění</t>
  </si>
  <si>
    <t>Odkaz na mn. položky pořadí 22 : 5,07400</t>
  </si>
  <si>
    <t>274362021R00</t>
  </si>
  <si>
    <t>Výztuž základových pasů ze svařovaných sítí KARI</t>
  </si>
  <si>
    <t>((0,7*(30,72+19,72))/3,36)*(74/1000)</t>
  </si>
  <si>
    <t>28611223R</t>
  </si>
  <si>
    <t>Trubka PVC-U drenážní flexibilní DN 100 mm</t>
  </si>
  <si>
    <t>Odkaz na mn. položky pořadí 19 : 50,44000*1,1</t>
  </si>
  <si>
    <t>69366198R</t>
  </si>
  <si>
    <t>Geotextilie FILTEK 300 g/m2 š. 200cm 100% PP</t>
  </si>
  <si>
    <t>Odkaz na mn. položky pořadí 20 : 80,70400*1,15</t>
  </si>
  <si>
    <t>311321311R00</t>
  </si>
  <si>
    <t>Železobeton nadzákladových zdí C 16/20</t>
  </si>
  <si>
    <t>0,11 m3/m2 : 0,11*105,753</t>
  </si>
  <si>
    <t>311361821R00</t>
  </si>
  <si>
    <t>Výztuž nadzáklad. zdí z betonářské oceli 10505 (R)</t>
  </si>
  <si>
    <t xml:space="preserve">OZ 18 kg/m2 : </t>
  </si>
  <si>
    <t>((2,75+1,15)*30,72)*0,5*(18/1000)</t>
  </si>
  <si>
    <t>((2,75+1,9)*19,72)*0,5*(18/1000)</t>
  </si>
  <si>
    <t>348922321R00</t>
  </si>
  <si>
    <t>Zdivo plot.tl.300mm z tvar.1str.štíp.příro,KB-BLOK</t>
  </si>
  <si>
    <t xml:space="preserve">OZ : </t>
  </si>
  <si>
    <t>((2,75+1,15)*30,72)*0,5</t>
  </si>
  <si>
    <t>((2,75+1,9)*19,72)*0,5</t>
  </si>
  <si>
    <t>417321313R00</t>
  </si>
  <si>
    <t>Ztužující pásy a věnce z betonu železového C 16/20</t>
  </si>
  <si>
    <t xml:space="preserve">hlava OZ : </t>
  </si>
  <si>
    <t>průřez plocha 0,03m2/m : 0,03*(30,72+19,72)</t>
  </si>
  <si>
    <t>417351115R00</t>
  </si>
  <si>
    <t>Bednění ztužujících pásů a věnců - zřízení</t>
  </si>
  <si>
    <t>hlava OZ : (0,11+0,09)*(30,72+19,72)</t>
  </si>
  <si>
    <t>čela : 0,03*2</t>
  </si>
  <si>
    <t>417351116R00</t>
  </si>
  <si>
    <t>Bednění ztužujících pásů a věnců - odstranění</t>
  </si>
  <si>
    <t>Odkaz na mn. položky pořadí 31 : 10,14800</t>
  </si>
  <si>
    <t>417361921RT4</t>
  </si>
  <si>
    <t>Výztuž ztužujících pásů a věnců svařovanou sítí průměr drátu  6,0, oka 100/100 mm KH30</t>
  </si>
  <si>
    <t>(((30,72+19,72)*0,25)/3,36)*(26,64/1000)</t>
  </si>
  <si>
    <t>639571210R00</t>
  </si>
  <si>
    <t>Kačírek pro okapový chodník tl. 100 mm</t>
  </si>
  <si>
    <t>plocha mezi stěnou a oválem : 43,5</t>
  </si>
  <si>
    <t>Odkaz na mn. položky pořadí 34 : 43,50000</t>
  </si>
  <si>
    <t>831350111RA0</t>
  </si>
  <si>
    <t>Kanalizační přípojka z trub PVC, D 125 mm</t>
  </si>
  <si>
    <t>napojení drenáže do kan : 5</t>
  </si>
  <si>
    <t>998152111R00</t>
  </si>
  <si>
    <t>Přesun hmot, zdi a valy samostatné z dílců do 20 m</t>
  </si>
  <si>
    <t>711823121RT6</t>
  </si>
  <si>
    <t>Montáž nopové fólie svisle včetně dodávky fólie DEKDREN T20</t>
  </si>
  <si>
    <t xml:space="preserve">za OZ : </t>
  </si>
  <si>
    <t>terén za OZ : ((2,7+1,05)*30,72)*0,5</t>
  </si>
  <si>
    <t>((2,7+1,8)*19,72)*0,5</t>
  </si>
  <si>
    <t>711823129RT5</t>
  </si>
  <si>
    <t>Montáž ukončovací lišty k nopové fólii včetně dodávky lišty DEKDREN T20</t>
  </si>
  <si>
    <t>19,72+30,72</t>
  </si>
  <si>
    <t>767995105R0X</t>
  </si>
  <si>
    <t>Výroba, dodávka a montáž kov. atypických konstr. do 100 kg vč žárového zinkování a povrchové úpravy dle popisu v pd</t>
  </si>
  <si>
    <t>Začátek provozního součtu</t>
  </si>
  <si>
    <t xml:space="preserve">  jedno pole 2 m : </t>
  </si>
  <si>
    <t xml:space="preserve">  jackl 60/60/3 : 1,25*5,343</t>
  </si>
  <si>
    <t xml:space="preserve">  pásovina : 1,94*2*2*1,57</t>
  </si>
  <si>
    <t xml:space="preserve">  výplň : 0,95*14*0,574</t>
  </si>
  <si>
    <t xml:space="preserve">  kotevní plech : 0,2*0,125*39,25</t>
  </si>
  <si>
    <t xml:space="preserve">  Mezisoučet</t>
  </si>
  <si>
    <t>Konec provozního součtu</t>
  </si>
  <si>
    <t>((30,72+19,72)/2)*27,4774</t>
  </si>
  <si>
    <t>1,25*5,343</t>
  </si>
  <si>
    <t>139601102R00</t>
  </si>
  <si>
    <t>Ruční výkop jam, rýh a šachet v hornině tř. 3</t>
  </si>
  <si>
    <t>patky laviček : 0,5*0,2*0,3*2*(14+8)</t>
  </si>
  <si>
    <t>patky koš : 0,45*0,45*0,3*5</t>
  </si>
  <si>
    <t>Odkaz na mn. položky pořadí 1 : 1,62375</t>
  </si>
  <si>
    <t>Odkaz na mn. položky pořadí 2 : 1,62375*10</t>
  </si>
  <si>
    <t>Odkaz na mn. položky pořadí 2 : 1,62375</t>
  </si>
  <si>
    <t>D+M Lavička bez opěradla</t>
  </si>
  <si>
    <t>D+M Lavička s opěradlem</t>
  </si>
  <si>
    <t>D+M Odpadkový koš se stříškou</t>
  </si>
  <si>
    <t>D+M stojan na 4 kola dle popisu v PD</t>
  </si>
  <si>
    <t>0,5*(82,1+44,8)</t>
  </si>
  <si>
    <t>Odkaz na mn. položky pořadí 1 : 63,45000</t>
  </si>
  <si>
    <t>900100002RBA</t>
  </si>
  <si>
    <t>Oplocení z poplastovaného pletiva, ocelové sloupky  podhrabová deska, výška 5 m</t>
  </si>
  <si>
    <t>100 m</t>
  </si>
  <si>
    <t>82,1/100</t>
  </si>
  <si>
    <t>900100002RB1</t>
  </si>
  <si>
    <t>Oplocení z poplastovaného pletiva, ocelové sloupky podhrabová deska výška 2 m</t>
  </si>
  <si>
    <t>Součtová</t>
  </si>
  <si>
    <t>44,81/100</t>
  </si>
  <si>
    <t>998151111R00</t>
  </si>
  <si>
    <t>Přesun hmot, oplocení a zvláštní obj. zděné do 10m</t>
  </si>
  <si>
    <t>121101100R00</t>
  </si>
  <si>
    <t>Sejmutí ornice, pl. do 400 m2, přemístění do 50 m</t>
  </si>
  <si>
    <t>vsakovací jímky : 3*3*0,15*3</t>
  </si>
  <si>
    <t>131201201R00</t>
  </si>
  <si>
    <t>Hloubení zapažených jam v hor.3 do 100 m3</t>
  </si>
  <si>
    <t>vsakovací jímky : 2,6*2,6*(3,35-0,15)</t>
  </si>
  <si>
    <t>2,6*2,6*(2,42-0,15)</t>
  </si>
  <si>
    <t>131201209R00</t>
  </si>
  <si>
    <t>Příplatek za lepivost - hloubení zapaž.jam v hor.3</t>
  </si>
  <si>
    <t>Odkaz na mn. položky pořadí 2 : 52,32240</t>
  </si>
  <si>
    <t>151101201R00</t>
  </si>
  <si>
    <t>Pažení stěn výkopu - příložné - hloubky do 4 m</t>
  </si>
  <si>
    <t>2,6*4*(3,35+2,42+2,42)</t>
  </si>
  <si>
    <t>151101211R00</t>
  </si>
  <si>
    <t>Odstranění pažení stěn - příložné - hl. do 4 m</t>
  </si>
  <si>
    <t>Odkaz na mn. položky pořadí 4 : 85,17600</t>
  </si>
  <si>
    <t>Odkaz na mn. položky pořadí 9 : 14,56139*-1</t>
  </si>
  <si>
    <t>Odkaz na mn. položky pořadí 6 : 37,76101*10</t>
  </si>
  <si>
    <t>Odkaz na mn. položky pořadí 6 : 37,76101</t>
  </si>
  <si>
    <t>Odkaz na mn. položky pořadí 18 : 4,77594*-1</t>
  </si>
  <si>
    <t>odečet jímky : -((3,14*2,4*2,4)/4)*(3,055+2,12+2,12)</t>
  </si>
  <si>
    <t>Odkaz na mn. položky pořadí 11 : 27,00000</t>
  </si>
  <si>
    <t>Odkaz na mn. položky pořadí 12 : 27,00000</t>
  </si>
  <si>
    <t>vsakovací jímky : 3*3*3</t>
  </si>
  <si>
    <t>Odkaz na mn. položky pořadí 10 : 27,00000*0,03</t>
  </si>
  <si>
    <t>Odkaz na mn. položky pořadí 11 : 27,00000*0,15</t>
  </si>
  <si>
    <t>271531112R00</t>
  </si>
  <si>
    <t>Polštář základu z kameniva hr. drceného 32-63 mm</t>
  </si>
  <si>
    <t>šp lože : ((3,14*2,6*2,6)/4)*(0,3)*3</t>
  </si>
  <si>
    <t>894423112R00</t>
  </si>
  <si>
    <t>Osazení betonových dílců šachet do 3,0 t</t>
  </si>
  <si>
    <t>skruže : 3+2+2</t>
  </si>
  <si>
    <t>zákrytrová deska : 3</t>
  </si>
  <si>
    <t>899103111R00</t>
  </si>
  <si>
    <t>Osazení poklopu s rámem do 150 kg</t>
  </si>
  <si>
    <t>Napojení drenáží do vsak jímky</t>
  </si>
  <si>
    <t>soub</t>
  </si>
  <si>
    <t>28697461RX</t>
  </si>
  <si>
    <t>Poklop  D 600  600x600x80 mm třída D400, uzamykatelný s těsněním</t>
  </si>
  <si>
    <t>59224154R</t>
  </si>
  <si>
    <t>Skruž TBS-Q 1000/1000/120 SP</t>
  </si>
  <si>
    <t>3*2</t>
  </si>
  <si>
    <t>5922610961R</t>
  </si>
  <si>
    <t>Skruž nádrže PNK-Q.1 220/100 SKP 3,801 m3 2500/1090</t>
  </si>
  <si>
    <t>3+2+2</t>
  </si>
  <si>
    <t>592261220R</t>
  </si>
  <si>
    <t>Deska zákrytová nádrže PNK-Q.1 220/20 ZDP 1K 60 2500/290</t>
  </si>
  <si>
    <t>998276101R00</t>
  </si>
  <si>
    <t>Přesun hmot, trubní vedení plastová, otevř. výkop</t>
  </si>
  <si>
    <t xml:space="preserve">chodníky plocha dle cad, poměr plochy šd/dlažby = 1,25 : </t>
  </si>
  <si>
    <t>9a : (151,26+12,34)*1,2*0,39</t>
  </si>
  <si>
    <t>9b : (15+58,8)*0,15</t>
  </si>
  <si>
    <t>Odkaz na mn. položky pořadí 1 : 87,63480</t>
  </si>
  <si>
    <t>patky zábradlí : 0,3*0,3*0,75*(3+4)</t>
  </si>
  <si>
    <t>Odkaz na mn. položky pořadí 6 : 37,30080*-1</t>
  </si>
  <si>
    <t>Odkaz na mn. položky pořadí 3 : 0,47250</t>
  </si>
  <si>
    <t>Odkaz na mn. položky pořadí 4 : 50,80650*10</t>
  </si>
  <si>
    <t xml:space="preserve">dosyp podél obrub : </t>
  </si>
  <si>
    <t>9a výkop : (151,26+12,34)*1,2*0,39</t>
  </si>
  <si>
    <t>plocha chodníku : -(151,26+12,34)*(0,39-0,15)</t>
  </si>
  <si>
    <t>Odkaz na mn. položky pořadí 4 : 50,80650</t>
  </si>
  <si>
    <t>Odkaz na mn. položky pořadí 10 : 32,72000</t>
  </si>
  <si>
    <t>9b : 58,8+15</t>
  </si>
  <si>
    <t>9a : (151,26+12,34)*1,2</t>
  </si>
  <si>
    <t>9b : 15+58,8</t>
  </si>
  <si>
    <t>Odkaz na mn. položky pořadí 11 : 32,72000</t>
  </si>
  <si>
    <t xml:space="preserve">dosyp okolo obrub : </t>
  </si>
  <si>
    <t>9a výkop : (151,26+12,34)*1,2</t>
  </si>
  <si>
    <t>plocha chodníku : -(151,26+12,34)</t>
  </si>
  <si>
    <t>Odkaz na mn. položky pořadí 8 : 106,52000*0,03</t>
  </si>
  <si>
    <t>Odkaz na mn. položky pořadí 10 : 32,72000*0,15</t>
  </si>
  <si>
    <t>9b : (15+58,8)*0,04*0,8</t>
  </si>
  <si>
    <t>275353102R00</t>
  </si>
  <si>
    <t>Bednění kotev.otvorů patek do 0,01 m2, hl. 0,5 m</t>
  </si>
  <si>
    <t>patky zábradlí : 3+4</t>
  </si>
  <si>
    <t>348942122R00</t>
  </si>
  <si>
    <t>Zábradlí ocel. s osazením do otvorů, ze 3 trubek vč povrchové úpravy dle popisu v PD</t>
  </si>
  <si>
    <t xml:space="preserve">9c : </t>
  </si>
  <si>
    <t>nové schodiště : 3,95</t>
  </si>
  <si>
    <t>stávající schod : 5</t>
  </si>
  <si>
    <t>430361921RT9</t>
  </si>
  <si>
    <t>Výztuž schodišťových konstrukcí svařovanou sítí průměr drátu  8,0, oka 150/150 mm KY80</t>
  </si>
  <si>
    <t>9c : ((1,5*4,3)/3,36)*(32,39/1000)</t>
  </si>
  <si>
    <t>434121425R00</t>
  </si>
  <si>
    <t>Osazení želbet. stupňů na desku, broušených</t>
  </si>
  <si>
    <t>9c : 1,5*11</t>
  </si>
  <si>
    <t>434311114R00</t>
  </si>
  <si>
    <t>Stupně dusané na terén, na desku, z betonu C 16/20</t>
  </si>
  <si>
    <t>434351141R00</t>
  </si>
  <si>
    <t>Bednění stupňů přímočarých - zřízení</t>
  </si>
  <si>
    <t>9c : 0,19*1,5*11</t>
  </si>
  <si>
    <t>čelo : 0,95*2</t>
  </si>
  <si>
    <t>434351142R00</t>
  </si>
  <si>
    <t>Bednění stupňů přímočarých - odstranění</t>
  </si>
  <si>
    <t>Odkaz na mn. položky pořadí 23 : 5,03500</t>
  </si>
  <si>
    <t>41158525X</t>
  </si>
  <si>
    <t>Oprava schodišťových stupňů tixotropní cem maltou</t>
  </si>
  <si>
    <t>9c : 1*(0,5+0,2)*9</t>
  </si>
  <si>
    <t>čela : 6*0,3*2</t>
  </si>
  <si>
    <t>Schodvý dílec prefa L 420x260 mm, ochraný nátěr</t>
  </si>
  <si>
    <t>Schodvý dílec vrchní 350x70 mm, ochranný nátěr</t>
  </si>
  <si>
    <t>564821111RT2</t>
  </si>
  <si>
    <t>Podklad ze štěrkodrti po zhutnění tloušťky 8 cm štěrkodrť frakce 0-32 mm</t>
  </si>
  <si>
    <t>564871111RT2</t>
  </si>
  <si>
    <t>Podklad ze štěrkodrti po zhutnění tloušťky 25 cm štěrkodrť frakce 0-32 mm</t>
  </si>
  <si>
    <t>596111111R00</t>
  </si>
  <si>
    <t>Kladení dlažby mozaika 1barva, lože z kam.do 6 cm</t>
  </si>
  <si>
    <t>9a : 151,26</t>
  </si>
  <si>
    <t>12,34</t>
  </si>
  <si>
    <t>596921112R00</t>
  </si>
  <si>
    <t>Kladení bet.veget. dlaždic,lože 30 mm,pl.do 100 m2</t>
  </si>
  <si>
    <t>58,8+15</t>
  </si>
  <si>
    <t>596921191R00</t>
  </si>
  <si>
    <t>Příplatek za výpl.spár veg.bet.dlaždic,bez dodávky</t>
  </si>
  <si>
    <t>(15+58,8)*0,04*0,8</t>
  </si>
  <si>
    <t>28324461R</t>
  </si>
  <si>
    <t>Panel zatravňovací GUTTAGARDEN zelený 50x50x4 cm HDPE</t>
  </si>
  <si>
    <t>(58,8+15)/(0,5*0,5)</t>
  </si>
  <si>
    <t>583800581R</t>
  </si>
  <si>
    <t>Mozaika dlažební 6/8 štípaná  1t = 6,5 m2</t>
  </si>
  <si>
    <t>Odkaz na mn. položky pořadí 30 : 163,60000*0,153</t>
  </si>
  <si>
    <t>916261111R00</t>
  </si>
  <si>
    <t>Osazení obruby z kostek drobných, s boční opěrou</t>
  </si>
  <si>
    <t>9a : 135+12,5</t>
  </si>
  <si>
    <t>9cnové schod : 4,6*2</t>
  </si>
  <si>
    <t>9a : 0,05*(135+12,5)</t>
  </si>
  <si>
    <t>9c : 0,05*9,2</t>
  </si>
  <si>
    <t>58380120R</t>
  </si>
  <si>
    <t>Kostka dlažební drobná 8/10  tř.1 štípaná</t>
  </si>
  <si>
    <t>9a : (135+12,5)*0,02</t>
  </si>
  <si>
    <t>Odkaz na mn. položky pořadí 36 : 9,20000*1,05</t>
  </si>
  <si>
    <t>998223011R00</t>
  </si>
  <si>
    <t>Přesun hmot, pozemní komunikace, kryt dlážděný</t>
  </si>
  <si>
    <t>nová brána : 0,5*0,5*0,8*2</t>
  </si>
  <si>
    <t>dozdívka podezdívka : 3,8*0,6*0,8</t>
  </si>
  <si>
    <t>Odkaz na mn. položky pořadí 1 : 2,22400</t>
  </si>
  <si>
    <t>Odkaz na mn. položky pořadí 2 : 2,22400*10</t>
  </si>
  <si>
    <t>Odkaz na mn. položky pořadí 2 : 2,22400</t>
  </si>
  <si>
    <t>274313611R00</t>
  </si>
  <si>
    <t>Beton základových pasů prostý C 16/20</t>
  </si>
  <si>
    <t>základ brána : 0,5*0,5*0,8*2</t>
  </si>
  <si>
    <t>275353111R00</t>
  </si>
  <si>
    <t>Bednění kotev.otvorů patek do 0,02 m2, hl. 0,5 m</t>
  </si>
  <si>
    <t>sloupy brána : 2</t>
  </si>
  <si>
    <t>311211124R00</t>
  </si>
  <si>
    <t>Zdivo nadzákladové z lomového kamene na MC 10</t>
  </si>
  <si>
    <t>podezdívka stará brána : 1,4*0,6*3,8</t>
  </si>
  <si>
    <t>311211129R00</t>
  </si>
  <si>
    <t>Příplatek za oboustranné lícování nadzáklad.zdiva</t>
  </si>
  <si>
    <t>Odkaz na mn. položky pořadí 10 : 3,19200</t>
  </si>
  <si>
    <t>329212345R00</t>
  </si>
  <si>
    <t>Oprava nadz.zdiva z lom.kam., do 3 m3 obklad.na MC</t>
  </si>
  <si>
    <t xml:space="preserve">oprava podezdívky počítáno 10 % : </t>
  </si>
  <si>
    <t>kamenná podezdívka prům výška 1,4 : (80,05+40,42+7)*0,6*1,4*0,1</t>
  </si>
  <si>
    <t>338171113R00</t>
  </si>
  <si>
    <t>Osazení sloupků plot.ocel.do 2 m,do šachet, zabet</t>
  </si>
  <si>
    <t>sloupky oplocení : 33</t>
  </si>
  <si>
    <t>17</t>
  </si>
  <si>
    <t>Osazení sloupků plot.ocelových do 2,6 m,zalitím MC</t>
  </si>
  <si>
    <t>vstupní brána : 2</t>
  </si>
  <si>
    <t>zhlaví plocha průřezu 0,09m2/m : 0,09*(80,05+40,42+7)</t>
  </si>
  <si>
    <t>nové zhlaví : (80,05+40,42+7)*(0,05+0,1)*2</t>
  </si>
  <si>
    <t>čelo : 0,09*4</t>
  </si>
  <si>
    <t>Odkaz na mn. položky pořadí 16 : 38,60100</t>
  </si>
  <si>
    <t>zhlaví : (((80,05+40,42+7)*0,6)/3,36)*(26,64/1000)</t>
  </si>
  <si>
    <t>622904112R00</t>
  </si>
  <si>
    <t>Očištění fasád tlakovou vodou složitost 1 - 2</t>
  </si>
  <si>
    <t xml:space="preserve">vyčištění spár tlak vodou : </t>
  </si>
  <si>
    <t>kamenná podezdívka prům výška 1,4 : (80,05+40,42+7)*2*1,4</t>
  </si>
  <si>
    <t>627456126R00</t>
  </si>
  <si>
    <t>Vyplnění spár 70 mm zdiva kyklop.z kam.,MC s vysp.</t>
  </si>
  <si>
    <t>627452101RT1</t>
  </si>
  <si>
    <t>Spárování maltou MCs zapuštěné rovné, zdí z kamene cementovou maltou</t>
  </si>
  <si>
    <t>nová podezdívka v místě staré brány : 1,4*2*3,8</t>
  </si>
  <si>
    <t>960111221R00</t>
  </si>
  <si>
    <t>Bourání konstrukcí z dílců prefa. betonových a ŽB</t>
  </si>
  <si>
    <t>sloupky oplocení : ((80+40,42+7)/2,5)*0,1*0,1*2,2</t>
  </si>
  <si>
    <t>962022491R00</t>
  </si>
  <si>
    <t>Bourání zdiva nadzákladového kamenného na MC</t>
  </si>
  <si>
    <t>kam podezdívka nový průchod : 3*0,75*(1,22-0,42)</t>
  </si>
  <si>
    <t>962032231R00</t>
  </si>
  <si>
    <t>Bourání zdiva z cihel pálených na MVC</t>
  </si>
  <si>
    <t>vstupní brána : 0,6*0,6*1,5</t>
  </si>
  <si>
    <t>0,6*0,6*1,875</t>
  </si>
  <si>
    <t>963022819R00</t>
  </si>
  <si>
    <t>Bourání kamenných.schodišťových stupňů</t>
  </si>
  <si>
    <t>vstup brána : 3,87</t>
  </si>
  <si>
    <t>965042141R00</t>
  </si>
  <si>
    <t>Bourání mazanin betonových tl. 10 cm, nad 4 m2</t>
  </si>
  <si>
    <t>bet zhlaví podezdívky oplocení : (80,05+40,42+7)*0,7*0,12</t>
  </si>
  <si>
    <t>bet zhlaví cih pilíř : 0,8*0,8*0,12*2</t>
  </si>
  <si>
    <t>968072558R00</t>
  </si>
  <si>
    <t>Vybourání kovových vrat plochy do 5 m2</t>
  </si>
  <si>
    <t>vstup : 3,87*2</t>
  </si>
  <si>
    <t>973022361R00</t>
  </si>
  <si>
    <t>Vysekání kapes zeď kamenná pl. 0,16 m2, hl. 50 cm</t>
  </si>
  <si>
    <t>978023251R00</t>
  </si>
  <si>
    <t>Vysekání a úprava spár zdiva kamenného režného</t>
  </si>
  <si>
    <t>970231400R0X</t>
  </si>
  <si>
    <t>Řezání kamenného zdiva hl. řezu 750 mm</t>
  </si>
  <si>
    <t>nový vstup kam podezdívka : (1,22-0,42)*2</t>
  </si>
  <si>
    <t>767911822R00</t>
  </si>
  <si>
    <t>Demontáž drátěného pletiva výšky do 2,0 m</t>
  </si>
  <si>
    <t>80,05</t>
  </si>
  <si>
    <t>40,42</t>
  </si>
  <si>
    <t>7</t>
  </si>
  <si>
    <t>sloupy brána 120/120/4 : (3,095+2,975)*13,78</t>
  </si>
  <si>
    <t>brána 50/50/3 : 2*(1,96*2+1,12*3)*4,383</t>
  </si>
  <si>
    <t>15/15/1,5 : 2*(1,95*8+1,1*8)*0,574</t>
  </si>
  <si>
    <t/>
  </si>
  <si>
    <t xml:space="preserve">  jedno pole 2,5 m : </t>
  </si>
  <si>
    <t xml:space="preserve">  100/100/3 : 2,2*2*9,22</t>
  </si>
  <si>
    <t xml:space="preserve">  pásovina : 2,5*3*1,57</t>
  </si>
  <si>
    <t xml:space="preserve">  výplň : (1,25*18+0,65*19)*0,574</t>
  </si>
  <si>
    <t>((80,05+40,42+7)/2,5)*72,3469</t>
  </si>
  <si>
    <t>kam schody : 0,433</t>
  </si>
  <si>
    <t>kam zdivo : 4,5</t>
  </si>
  <si>
    <t>4,09</t>
  </si>
  <si>
    <t>4,596</t>
  </si>
  <si>
    <t>bet : 1,722</t>
  </si>
  <si>
    <t>23,894</t>
  </si>
  <si>
    <t>979990105R00</t>
  </si>
  <si>
    <t>Poplatek za skládku suti - cihelné výrobky, skupina odpadu 170102</t>
  </si>
  <si>
    <t>zděné pilíře : 2,187</t>
  </si>
  <si>
    <t>979094211R00</t>
  </si>
  <si>
    <t>Nakládání nebo překládání vybourané suti</t>
  </si>
  <si>
    <t>162301101R00</t>
  </si>
  <si>
    <t>Vodorovné přemístění výkopku z hor.1-4 do 500 m</t>
  </si>
  <si>
    <t xml:space="preserve">převoz v rámci areálu : </t>
  </si>
  <si>
    <t xml:space="preserve">bude použita zemina z SO 04 : </t>
  </si>
  <si>
    <t>11b prům tl 0,3m : 510*0,3</t>
  </si>
  <si>
    <t>11c : (34+26)*0,2</t>
  </si>
  <si>
    <t>167101102R00</t>
  </si>
  <si>
    <t>Nakládání výkopku z hor.1-4 v množství nad 100 m3</t>
  </si>
  <si>
    <t>171151101R00</t>
  </si>
  <si>
    <t>Hutnění boků násypů</t>
  </si>
  <si>
    <t>11b : 510</t>
  </si>
  <si>
    <t>11c : (34+26)</t>
  </si>
  <si>
    <t>180402113R00</t>
  </si>
  <si>
    <t>Založení trávníku parkového výsevem svah do 1:1</t>
  </si>
  <si>
    <t>182001113R00</t>
  </si>
  <si>
    <t>Plošná úprava terénu, nerovnosti do 10 cm svah 1:1</t>
  </si>
  <si>
    <t>11a : (141+126+85+69+85+88)*1,2</t>
  </si>
  <si>
    <t>11c : 34+26</t>
  </si>
  <si>
    <t>182201101R00</t>
  </si>
  <si>
    <t>Svahování násypů</t>
  </si>
  <si>
    <t>Odkaz na mn. položky pořadí 4 : 570,00000</t>
  </si>
  <si>
    <t>Odkaz na mn. položky pořadí 6 : 1282,80000</t>
  </si>
  <si>
    <t>Odkaz na mn. položky pořadí 8 : 1282,80000</t>
  </si>
  <si>
    <t>183403353R00</t>
  </si>
  <si>
    <t>Obdělání půdy hrabáním, na svahu 1:1</t>
  </si>
  <si>
    <t>184302121R00</t>
  </si>
  <si>
    <t>Výsadba sazenic do 25 cm+jamka 25x25 zab.zem.1-3</t>
  </si>
  <si>
    <t xml:space="preserve">svah půdopokryvné dřeviny : </t>
  </si>
  <si>
    <t>11a : ((141+126+85+69+85+88)*1,2)*4</t>
  </si>
  <si>
    <t>11c : (34+26)*4</t>
  </si>
  <si>
    <t>184921098R00</t>
  </si>
  <si>
    <t>Mulčování rostlin tl. do 0,15 m, svah do 1:1</t>
  </si>
  <si>
    <t xml:space="preserve">svahy : </t>
  </si>
  <si>
    <t>185804312R00</t>
  </si>
  <si>
    <t>Zalití rostlin vodou plochy nad 20 m2</t>
  </si>
  <si>
    <t>rostliny 5x 10 l : 3091*5*0,01</t>
  </si>
  <si>
    <t>tráva 5x : 510*0,01*5</t>
  </si>
  <si>
    <t>185851111R00</t>
  </si>
  <si>
    <t>Dovoz vody pro zálivku rostlin do 6 km</t>
  </si>
  <si>
    <t>Odkaz na mn. položky pořadí 13 : 180,05000</t>
  </si>
  <si>
    <t>Odkaz na mn. položky pořadí 5 : 510,00000*0,03</t>
  </si>
  <si>
    <t>02651200R</t>
  </si>
  <si>
    <t>Dřišťál - Berberis thunbergii  v. 20-40 cm</t>
  </si>
  <si>
    <t>Odkaz na mn. položky pořadí 11 : 3091,20000*0,5</t>
  </si>
  <si>
    <t>02656015R</t>
  </si>
  <si>
    <t>Brslen fortuneův - Euonymus fortunei v. 15-20 cm</t>
  </si>
  <si>
    <t>Odkaz na mn. položky pořadí 8 : 1282,80000*0,12</t>
  </si>
  <si>
    <t>10391100RX</t>
  </si>
  <si>
    <t>Dřevní štěpkaí VL</t>
  </si>
  <si>
    <t>RTS 21/ II</t>
  </si>
  <si>
    <t>Odkaz na mn. položky pořadí 12 : 772,80000*0,15</t>
  </si>
  <si>
    <t>289971211R00</t>
  </si>
  <si>
    <t>Zřízení vrstvy z geotextilie sklon do 1:5 š.do 3 m</t>
  </si>
  <si>
    <t xml:space="preserve">opláštění svahu plocha dle cad : </t>
  </si>
  <si>
    <t>67313123R</t>
  </si>
  <si>
    <t>Geotextilie kokosová K 700 š. 200 cm</t>
  </si>
  <si>
    <t>Odkaz na mn. položky pořadí 20 : 772,80000*1,15</t>
  </si>
  <si>
    <t>998231311R00</t>
  </si>
  <si>
    <t>Přesun hmot pro sadovnické a krajin. úpravy do 5km</t>
  </si>
  <si>
    <t>005111020R</t>
  </si>
  <si>
    <t>Vytyčení stavby</t>
  </si>
  <si>
    <t>Soubor</t>
  </si>
  <si>
    <t>VRN</t>
  </si>
  <si>
    <t>POL99_</t>
  </si>
  <si>
    <t>005111021R</t>
  </si>
  <si>
    <t>Vytyčení inženýrských sítí</t>
  </si>
  <si>
    <t>005121 R</t>
  </si>
  <si>
    <t>Zařízení staveniště</t>
  </si>
  <si>
    <t>POL99_8</t>
  </si>
  <si>
    <t>005122010R</t>
  </si>
  <si>
    <t>Provoz objednatele</t>
  </si>
  <si>
    <t>005124010R</t>
  </si>
  <si>
    <t>Koordinační činnost</t>
  </si>
  <si>
    <t>005211010R</t>
  </si>
  <si>
    <t>Předání a převzetí staveniště</t>
  </si>
  <si>
    <t>005211080R</t>
  </si>
  <si>
    <t>Bezpečnostní a hygienická opatření na staveništi</t>
  </si>
  <si>
    <t>005231020R</t>
  </si>
  <si>
    <t>Individuální a komplexní vyzkoušení</t>
  </si>
  <si>
    <t xml:space="preserve">statická zatěžovací zkouška: : </t>
  </si>
  <si>
    <t>SO01: : 4</t>
  </si>
  <si>
    <t>SO02: : 2</t>
  </si>
  <si>
    <t>SO03: : 2</t>
  </si>
  <si>
    <t>SO09 : 2+2</t>
  </si>
  <si>
    <t>005241010R</t>
  </si>
  <si>
    <t>Dokumentace skutečného provedení</t>
  </si>
  <si>
    <t>005241020R</t>
  </si>
  <si>
    <t>Geodetické zaměření skutečného provedení</t>
  </si>
  <si>
    <t>00524 R</t>
  </si>
  <si>
    <t>Předání a převzetí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</si>
</sst>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165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horizontal="center"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165" fontId="19" fillId="0" borderId="0" xfId="0" applyNumberFormat="1" applyFont="1" applyBorder="1" applyAlignment="1">
      <alignment horizontal="left" vertical="top" wrapText="1"/>
    </xf>
    <xf numFmtId="165" fontId="19" fillId="0" borderId="0" xfId="0" quotePrefix="1" applyNumberFormat="1" applyFont="1" applyBorder="1" applyAlignment="1">
      <alignment horizontal="left" vertical="top" wrapText="1"/>
    </xf>
    <xf numFmtId="165" fontId="20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2" t="s">
        <v>41</v>
      </c>
      <c r="B2" s="72"/>
      <c r="C2" s="72"/>
      <c r="D2" s="72"/>
      <c r="E2" s="72"/>
      <c r="F2" s="72"/>
      <c r="G2" s="7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BE7C-FB44-4603-B483-9C06571B259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68</v>
      </c>
      <c r="C3" s="199" t="s">
        <v>69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69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SUMIF(AG9:AG80,"&lt;&gt;NOR",G9:G80)</f>
        <v>0</v>
      </c>
      <c r="H8" s="237"/>
      <c r="I8" s="237">
        <f>SUM(I9:I80)</f>
        <v>0</v>
      </c>
      <c r="J8" s="237"/>
      <c r="K8" s="237">
        <f>SUM(K9:K80)</f>
        <v>0</v>
      </c>
      <c r="L8" s="237"/>
      <c r="M8" s="237">
        <f>SUM(M9:M80)</f>
        <v>0</v>
      </c>
      <c r="N8" s="236"/>
      <c r="O8" s="236">
        <f>SUM(O9:O80)</f>
        <v>0</v>
      </c>
      <c r="P8" s="236"/>
      <c r="Q8" s="236">
        <f>SUM(Q9:Q80)</f>
        <v>503.38999999999993</v>
      </c>
      <c r="R8" s="237"/>
      <c r="S8" s="237"/>
      <c r="T8" s="237"/>
      <c r="U8" s="237"/>
      <c r="V8" s="237">
        <f>SUM(V9:V80)</f>
        <v>444.9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597</v>
      </c>
      <c r="C9" s="258" t="s">
        <v>598</v>
      </c>
      <c r="D9" s="247" t="s">
        <v>157</v>
      </c>
      <c r="E9" s="248">
        <v>100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0.17199999999999999</v>
      </c>
      <c r="V9" s="230">
        <f>ROUND(E9*U9,2)</f>
        <v>17.2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599</v>
      </c>
      <c r="D10" s="232"/>
      <c r="E10" s="233">
        <v>100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5">
        <v>2</v>
      </c>
      <c r="B11" s="246" t="s">
        <v>600</v>
      </c>
      <c r="C11" s="258" t="s">
        <v>601</v>
      </c>
      <c r="D11" s="247" t="s">
        <v>157</v>
      </c>
      <c r="E11" s="248">
        <v>47</v>
      </c>
      <c r="F11" s="249"/>
      <c r="G11" s="250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158</v>
      </c>
      <c r="T11" s="230" t="s">
        <v>159</v>
      </c>
      <c r="U11" s="230">
        <v>2.3E-2</v>
      </c>
      <c r="V11" s="230">
        <f>ROUND(E11*U11,2)</f>
        <v>1.08</v>
      </c>
      <c r="W11" s="230"/>
      <c r="X11" s="230" t="s">
        <v>160</v>
      </c>
      <c r="Y11" s="230" t="s">
        <v>161</v>
      </c>
      <c r="Z11" s="210"/>
      <c r="AA11" s="210"/>
      <c r="AB11" s="210"/>
      <c r="AC11" s="210"/>
      <c r="AD11" s="210"/>
      <c r="AE11" s="210"/>
      <c r="AF11" s="210"/>
      <c r="AG11" s="210" t="s">
        <v>162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">
      <c r="A12" s="227"/>
      <c r="B12" s="228"/>
      <c r="C12" s="259" t="s">
        <v>602</v>
      </c>
      <c r="D12" s="232"/>
      <c r="E12" s="233">
        <v>47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5">
        <v>3</v>
      </c>
      <c r="B13" s="246" t="s">
        <v>603</v>
      </c>
      <c r="C13" s="258" t="s">
        <v>604</v>
      </c>
      <c r="D13" s="247" t="s">
        <v>167</v>
      </c>
      <c r="E13" s="248">
        <v>14</v>
      </c>
      <c r="F13" s="249"/>
      <c r="G13" s="250">
        <f>ROUND(E13*F13,2)</f>
        <v>0</v>
      </c>
      <c r="H13" s="231"/>
      <c r="I13" s="230">
        <f>ROUND(E13*H13,2)</f>
        <v>0</v>
      </c>
      <c r="J13" s="231"/>
      <c r="K13" s="230">
        <f>ROUND(E13*J13,2)</f>
        <v>0</v>
      </c>
      <c r="L13" s="230">
        <v>21</v>
      </c>
      <c r="M13" s="230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30"/>
      <c r="S13" s="230" t="s">
        <v>158</v>
      </c>
      <c r="T13" s="230" t="s">
        <v>159</v>
      </c>
      <c r="U13" s="230">
        <v>3.6960000000000002</v>
      </c>
      <c r="V13" s="230">
        <f>ROUND(E13*U13,2)</f>
        <v>51.74</v>
      </c>
      <c r="W13" s="230"/>
      <c r="X13" s="230" t="s">
        <v>160</v>
      </c>
      <c r="Y13" s="230" t="s">
        <v>161</v>
      </c>
      <c r="Z13" s="210"/>
      <c r="AA13" s="210"/>
      <c r="AB13" s="210"/>
      <c r="AC13" s="210"/>
      <c r="AD13" s="210"/>
      <c r="AE13" s="210"/>
      <c r="AF13" s="210"/>
      <c r="AG13" s="210" t="s">
        <v>162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27"/>
      <c r="B14" s="228"/>
      <c r="C14" s="259" t="s">
        <v>605</v>
      </c>
      <c r="D14" s="232"/>
      <c r="E14" s="233">
        <v>10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3" x14ac:dyDescent="0.2">
      <c r="A15" s="227"/>
      <c r="B15" s="228"/>
      <c r="C15" s="259" t="s">
        <v>606</v>
      </c>
      <c r="D15" s="232"/>
      <c r="E15" s="233">
        <v>1</v>
      </c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164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3" x14ac:dyDescent="0.2">
      <c r="A16" s="227"/>
      <c r="B16" s="228"/>
      <c r="C16" s="259" t="s">
        <v>607</v>
      </c>
      <c r="D16" s="232"/>
      <c r="E16" s="233">
        <v>3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5">
        <v>4</v>
      </c>
      <c r="B17" s="246" t="s">
        <v>608</v>
      </c>
      <c r="C17" s="258" t="s">
        <v>609</v>
      </c>
      <c r="D17" s="247" t="s">
        <v>259</v>
      </c>
      <c r="E17" s="248">
        <v>5</v>
      </c>
      <c r="F17" s="249"/>
      <c r="G17" s="250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30"/>
      <c r="S17" s="230" t="s">
        <v>158</v>
      </c>
      <c r="T17" s="230" t="s">
        <v>159</v>
      </c>
      <c r="U17" s="230">
        <v>0.88</v>
      </c>
      <c r="V17" s="230">
        <f>ROUND(E17*U17,2)</f>
        <v>4.4000000000000004</v>
      </c>
      <c r="W17" s="230"/>
      <c r="X17" s="230" t="s">
        <v>160</v>
      </c>
      <c r="Y17" s="230" t="s">
        <v>161</v>
      </c>
      <c r="Z17" s="210"/>
      <c r="AA17" s="210"/>
      <c r="AB17" s="210"/>
      <c r="AC17" s="210"/>
      <c r="AD17" s="210"/>
      <c r="AE17" s="210"/>
      <c r="AF17" s="210"/>
      <c r="AG17" s="210" t="s">
        <v>162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59" t="s">
        <v>610</v>
      </c>
      <c r="D18" s="232"/>
      <c r="E18" s="233">
        <v>5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45">
        <v>5</v>
      </c>
      <c r="B19" s="246" t="s">
        <v>611</v>
      </c>
      <c r="C19" s="258" t="s">
        <v>612</v>
      </c>
      <c r="D19" s="247" t="s">
        <v>259</v>
      </c>
      <c r="E19" s="248">
        <v>1</v>
      </c>
      <c r="F19" s="249"/>
      <c r="G19" s="250">
        <f>ROUND(E19*F19,2)</f>
        <v>0</v>
      </c>
      <c r="H19" s="231"/>
      <c r="I19" s="230">
        <f>ROUND(E19*H19,2)</f>
        <v>0</v>
      </c>
      <c r="J19" s="231"/>
      <c r="K19" s="230">
        <f>ROUND(E19*J19,2)</f>
        <v>0</v>
      </c>
      <c r="L19" s="230">
        <v>21</v>
      </c>
      <c r="M19" s="230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30"/>
      <c r="S19" s="230" t="s">
        <v>158</v>
      </c>
      <c r="T19" s="230" t="s">
        <v>159</v>
      </c>
      <c r="U19" s="230">
        <v>0.55000000000000004</v>
      </c>
      <c r="V19" s="230">
        <f>ROUND(E19*U19,2)</f>
        <v>0.55000000000000004</v>
      </c>
      <c r="W19" s="230"/>
      <c r="X19" s="230" t="s">
        <v>160</v>
      </c>
      <c r="Y19" s="230" t="s">
        <v>161</v>
      </c>
      <c r="Z19" s="210"/>
      <c r="AA19" s="210"/>
      <c r="AB19" s="210"/>
      <c r="AC19" s="210"/>
      <c r="AD19" s="210"/>
      <c r="AE19" s="210"/>
      <c r="AF19" s="210"/>
      <c r="AG19" s="210" t="s">
        <v>162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27"/>
      <c r="B20" s="228"/>
      <c r="C20" s="259" t="s">
        <v>613</v>
      </c>
      <c r="D20" s="232"/>
      <c r="E20" s="233">
        <v>1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164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5">
        <v>6</v>
      </c>
      <c r="B21" s="246" t="s">
        <v>614</v>
      </c>
      <c r="C21" s="258" t="s">
        <v>615</v>
      </c>
      <c r="D21" s="247" t="s">
        <v>259</v>
      </c>
      <c r="E21" s="248">
        <v>6</v>
      </c>
      <c r="F21" s="249"/>
      <c r="G21" s="250">
        <f>ROUND(E21*F21,2)</f>
        <v>0</v>
      </c>
      <c r="H21" s="231"/>
      <c r="I21" s="230">
        <f>ROUND(E21*H21,2)</f>
        <v>0</v>
      </c>
      <c r="J21" s="231"/>
      <c r="K21" s="230">
        <f>ROUND(E21*J21,2)</f>
        <v>0</v>
      </c>
      <c r="L21" s="230">
        <v>21</v>
      </c>
      <c r="M21" s="230">
        <f>G21*(1+L21/100)</f>
        <v>0</v>
      </c>
      <c r="N21" s="229">
        <v>5.0000000000000002E-5</v>
      </c>
      <c r="O21" s="229">
        <f>ROUND(E21*N21,2)</f>
        <v>0</v>
      </c>
      <c r="P21" s="229">
        <v>0</v>
      </c>
      <c r="Q21" s="229">
        <f>ROUND(E21*P21,2)</f>
        <v>0</v>
      </c>
      <c r="R21" s="230"/>
      <c r="S21" s="230" t="s">
        <v>158</v>
      </c>
      <c r="T21" s="230" t="s">
        <v>159</v>
      </c>
      <c r="U21" s="230">
        <v>1.655</v>
      </c>
      <c r="V21" s="230">
        <f>ROUND(E21*U21,2)</f>
        <v>9.93</v>
      </c>
      <c r="W21" s="230"/>
      <c r="X21" s="230" t="s">
        <v>160</v>
      </c>
      <c r="Y21" s="230" t="s">
        <v>161</v>
      </c>
      <c r="Z21" s="210"/>
      <c r="AA21" s="210"/>
      <c r="AB21" s="210"/>
      <c r="AC21" s="210"/>
      <c r="AD21" s="210"/>
      <c r="AE21" s="210"/>
      <c r="AF21" s="210"/>
      <c r="AG21" s="210" t="s">
        <v>162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27"/>
      <c r="B22" s="228"/>
      <c r="C22" s="259" t="s">
        <v>610</v>
      </c>
      <c r="D22" s="232"/>
      <c r="E22" s="233">
        <v>5</v>
      </c>
      <c r="F22" s="230"/>
      <c r="G22" s="230"/>
      <c r="H22" s="230"/>
      <c r="I22" s="230"/>
      <c r="J22" s="230"/>
      <c r="K22" s="230"/>
      <c r="L22" s="230"/>
      <c r="M22" s="230"/>
      <c r="N22" s="229"/>
      <c r="O22" s="229"/>
      <c r="P22" s="229"/>
      <c r="Q22" s="229"/>
      <c r="R22" s="230"/>
      <c r="S22" s="230"/>
      <c r="T22" s="230"/>
      <c r="U22" s="230"/>
      <c r="V22" s="230"/>
      <c r="W22" s="230"/>
      <c r="X22" s="230"/>
      <c r="Y22" s="230"/>
      <c r="Z22" s="210"/>
      <c r="AA22" s="210"/>
      <c r="AB22" s="210"/>
      <c r="AC22" s="210"/>
      <c r="AD22" s="210"/>
      <c r="AE22" s="210"/>
      <c r="AF22" s="210"/>
      <c r="AG22" s="210" t="s">
        <v>164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3" x14ac:dyDescent="0.2">
      <c r="A23" s="227"/>
      <c r="B23" s="228"/>
      <c r="C23" s="259" t="s">
        <v>613</v>
      </c>
      <c r="D23" s="232"/>
      <c r="E23" s="233">
        <v>1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5">
        <v>7</v>
      </c>
      <c r="B24" s="246" t="s">
        <v>616</v>
      </c>
      <c r="C24" s="258" t="s">
        <v>617</v>
      </c>
      <c r="D24" s="247" t="s">
        <v>157</v>
      </c>
      <c r="E24" s="248">
        <v>24.95</v>
      </c>
      <c r="F24" s="249"/>
      <c r="G24" s="25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0</v>
      </c>
      <c r="O24" s="229">
        <f>ROUND(E24*N24,2)</f>
        <v>0</v>
      </c>
      <c r="P24" s="229">
        <v>0.13800000000000001</v>
      </c>
      <c r="Q24" s="229">
        <f>ROUND(E24*P24,2)</f>
        <v>3.44</v>
      </c>
      <c r="R24" s="230"/>
      <c r="S24" s="230" t="s">
        <v>158</v>
      </c>
      <c r="T24" s="230" t="s">
        <v>159</v>
      </c>
      <c r="U24" s="230">
        <v>0.16</v>
      </c>
      <c r="V24" s="230">
        <f>ROUND(E24*U24,2)</f>
        <v>3.99</v>
      </c>
      <c r="W24" s="230"/>
      <c r="X24" s="230" t="s">
        <v>160</v>
      </c>
      <c r="Y24" s="230" t="s">
        <v>161</v>
      </c>
      <c r="Z24" s="210"/>
      <c r="AA24" s="210"/>
      <c r="AB24" s="210"/>
      <c r="AC24" s="210"/>
      <c r="AD24" s="210"/>
      <c r="AE24" s="210"/>
      <c r="AF24" s="210"/>
      <c r="AG24" s="210" t="s">
        <v>162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27"/>
      <c r="B25" s="228"/>
      <c r="C25" s="259" t="s">
        <v>618</v>
      </c>
      <c r="D25" s="232"/>
      <c r="E25" s="233">
        <v>24.95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5">
        <v>8</v>
      </c>
      <c r="B26" s="246" t="s">
        <v>619</v>
      </c>
      <c r="C26" s="258" t="s">
        <v>620</v>
      </c>
      <c r="D26" s="247" t="s">
        <v>157</v>
      </c>
      <c r="E26" s="248">
        <v>28.5</v>
      </c>
      <c r="F26" s="249"/>
      <c r="G26" s="250">
        <f>ROUND(E26*F26,2)</f>
        <v>0</v>
      </c>
      <c r="H26" s="231"/>
      <c r="I26" s="230">
        <f>ROUND(E26*H26,2)</f>
        <v>0</v>
      </c>
      <c r="J26" s="231"/>
      <c r="K26" s="230">
        <f>ROUND(E26*J26,2)</f>
        <v>0</v>
      </c>
      <c r="L26" s="230">
        <v>21</v>
      </c>
      <c r="M26" s="230">
        <f>G26*(1+L26/100)</f>
        <v>0</v>
      </c>
      <c r="N26" s="229">
        <v>0</v>
      </c>
      <c r="O26" s="229">
        <f>ROUND(E26*N26,2)</f>
        <v>0</v>
      </c>
      <c r="P26" s="229">
        <v>0.66</v>
      </c>
      <c r="Q26" s="229">
        <f>ROUND(E26*P26,2)</f>
        <v>18.809999999999999</v>
      </c>
      <c r="R26" s="230"/>
      <c r="S26" s="230" t="s">
        <v>158</v>
      </c>
      <c r="T26" s="230" t="s">
        <v>159</v>
      </c>
      <c r="U26" s="230">
        <v>0.627</v>
      </c>
      <c r="V26" s="230">
        <f>ROUND(E26*U26,2)</f>
        <v>17.87</v>
      </c>
      <c r="W26" s="230"/>
      <c r="X26" s="230" t="s">
        <v>160</v>
      </c>
      <c r="Y26" s="230" t="s">
        <v>161</v>
      </c>
      <c r="Z26" s="210"/>
      <c r="AA26" s="210"/>
      <c r="AB26" s="210"/>
      <c r="AC26" s="210"/>
      <c r="AD26" s="210"/>
      <c r="AE26" s="210"/>
      <c r="AF26" s="210"/>
      <c r="AG26" s="210" t="s">
        <v>162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27"/>
      <c r="B27" s="228"/>
      <c r="C27" s="259" t="s">
        <v>621</v>
      </c>
      <c r="D27" s="232"/>
      <c r="E27" s="233">
        <v>28.5</v>
      </c>
      <c r="F27" s="230"/>
      <c r="G27" s="230"/>
      <c r="H27" s="230"/>
      <c r="I27" s="230"/>
      <c r="J27" s="230"/>
      <c r="K27" s="230"/>
      <c r="L27" s="230"/>
      <c r="M27" s="230"/>
      <c r="N27" s="229"/>
      <c r="O27" s="229"/>
      <c r="P27" s="229"/>
      <c r="Q27" s="229"/>
      <c r="R27" s="230"/>
      <c r="S27" s="230"/>
      <c r="T27" s="230"/>
      <c r="U27" s="230"/>
      <c r="V27" s="230"/>
      <c r="W27" s="230"/>
      <c r="X27" s="230"/>
      <c r="Y27" s="230"/>
      <c r="Z27" s="210"/>
      <c r="AA27" s="210"/>
      <c r="AB27" s="210"/>
      <c r="AC27" s="210"/>
      <c r="AD27" s="210"/>
      <c r="AE27" s="210"/>
      <c r="AF27" s="210"/>
      <c r="AG27" s="210" t="s">
        <v>164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5">
        <v>9</v>
      </c>
      <c r="B28" s="246" t="s">
        <v>622</v>
      </c>
      <c r="C28" s="258" t="s">
        <v>623</v>
      </c>
      <c r="D28" s="247" t="s">
        <v>157</v>
      </c>
      <c r="E28" s="248">
        <v>1393.3</v>
      </c>
      <c r="F28" s="249"/>
      <c r="G28" s="250">
        <f>ROUND(E28*F28,2)</f>
        <v>0</v>
      </c>
      <c r="H28" s="231"/>
      <c r="I28" s="230">
        <f>ROUND(E28*H28,2)</f>
        <v>0</v>
      </c>
      <c r="J28" s="231"/>
      <c r="K28" s="230">
        <f>ROUND(E28*J28,2)</f>
        <v>0</v>
      </c>
      <c r="L28" s="230">
        <v>21</v>
      </c>
      <c r="M28" s="230">
        <f>G28*(1+L28/100)</f>
        <v>0</v>
      </c>
      <c r="N28" s="229">
        <v>0</v>
      </c>
      <c r="O28" s="229">
        <f>ROUND(E28*N28,2)</f>
        <v>0</v>
      </c>
      <c r="P28" s="229">
        <v>0.22</v>
      </c>
      <c r="Q28" s="229">
        <f>ROUND(E28*P28,2)</f>
        <v>306.52999999999997</v>
      </c>
      <c r="R28" s="230"/>
      <c r="S28" s="230" t="s">
        <v>158</v>
      </c>
      <c r="T28" s="230" t="s">
        <v>159</v>
      </c>
      <c r="U28" s="230">
        <v>4.9000000000000002E-2</v>
      </c>
      <c r="V28" s="230">
        <f>ROUND(E28*U28,2)</f>
        <v>68.27</v>
      </c>
      <c r="W28" s="230"/>
      <c r="X28" s="230" t="s">
        <v>160</v>
      </c>
      <c r="Y28" s="230" t="s">
        <v>161</v>
      </c>
      <c r="Z28" s="210"/>
      <c r="AA28" s="210"/>
      <c r="AB28" s="210"/>
      <c r="AC28" s="210"/>
      <c r="AD28" s="210"/>
      <c r="AE28" s="210"/>
      <c r="AF28" s="210"/>
      <c r="AG28" s="210" t="s">
        <v>162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27"/>
      <c r="B29" s="228"/>
      <c r="C29" s="259" t="s">
        <v>624</v>
      </c>
      <c r="D29" s="232"/>
      <c r="E29" s="233">
        <v>1338.68</v>
      </c>
      <c r="F29" s="230"/>
      <c r="G29" s="230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27"/>
      <c r="B30" s="228"/>
      <c r="C30" s="259" t="s">
        <v>625</v>
      </c>
      <c r="D30" s="232"/>
      <c r="E30" s="233">
        <v>29.67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27"/>
      <c r="B31" s="228"/>
      <c r="C31" s="259" t="s">
        <v>618</v>
      </c>
      <c r="D31" s="232"/>
      <c r="E31" s="233">
        <v>24.95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164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5">
        <v>10</v>
      </c>
      <c r="B32" s="246" t="s">
        <v>626</v>
      </c>
      <c r="C32" s="258" t="s">
        <v>627</v>
      </c>
      <c r="D32" s="247" t="s">
        <v>157</v>
      </c>
      <c r="E32" s="248">
        <v>1338.68</v>
      </c>
      <c r="F32" s="249"/>
      <c r="G32" s="250">
        <f>ROUND(E32*F32,2)</f>
        <v>0</v>
      </c>
      <c r="H32" s="231"/>
      <c r="I32" s="230">
        <f>ROUND(E32*H32,2)</f>
        <v>0</v>
      </c>
      <c r="J32" s="231"/>
      <c r="K32" s="230">
        <f>ROUND(E32*J32,2)</f>
        <v>0</v>
      </c>
      <c r="L32" s="230">
        <v>21</v>
      </c>
      <c r="M32" s="230">
        <f>G32*(1+L32/100)</f>
        <v>0</v>
      </c>
      <c r="N32" s="229">
        <v>0</v>
      </c>
      <c r="O32" s="229">
        <f>ROUND(E32*N32,2)</f>
        <v>0</v>
      </c>
      <c r="P32" s="229">
        <v>0.11</v>
      </c>
      <c r="Q32" s="229">
        <f>ROUND(E32*P32,2)</f>
        <v>147.25</v>
      </c>
      <c r="R32" s="230"/>
      <c r="S32" s="230" t="s">
        <v>158</v>
      </c>
      <c r="T32" s="230" t="s">
        <v>159</v>
      </c>
      <c r="U32" s="230">
        <v>4.2999999999999997E-2</v>
      </c>
      <c r="V32" s="230">
        <f>ROUND(E32*U32,2)</f>
        <v>57.56</v>
      </c>
      <c r="W32" s="230"/>
      <c r="X32" s="230" t="s">
        <v>160</v>
      </c>
      <c r="Y32" s="230" t="s">
        <v>161</v>
      </c>
      <c r="Z32" s="210"/>
      <c r="AA32" s="210"/>
      <c r="AB32" s="210"/>
      <c r="AC32" s="210"/>
      <c r="AD32" s="210"/>
      <c r="AE32" s="210"/>
      <c r="AF32" s="210"/>
      <c r="AG32" s="210" t="s">
        <v>162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27"/>
      <c r="B33" s="228"/>
      <c r="C33" s="259" t="s">
        <v>628</v>
      </c>
      <c r="D33" s="232"/>
      <c r="E33" s="233"/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164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27"/>
      <c r="B34" s="228"/>
      <c r="C34" s="259" t="s">
        <v>629</v>
      </c>
      <c r="D34" s="232"/>
      <c r="E34" s="233">
        <v>392.53</v>
      </c>
      <c r="F34" s="230"/>
      <c r="G34" s="230"/>
      <c r="H34" s="230"/>
      <c r="I34" s="230"/>
      <c r="J34" s="230"/>
      <c r="K34" s="230"/>
      <c r="L34" s="230"/>
      <c r="M34" s="230"/>
      <c r="N34" s="229"/>
      <c r="O34" s="229"/>
      <c r="P34" s="229"/>
      <c r="Q34" s="229"/>
      <c r="R34" s="230"/>
      <c r="S34" s="230"/>
      <c r="T34" s="230"/>
      <c r="U34" s="230"/>
      <c r="V34" s="230"/>
      <c r="W34" s="230"/>
      <c r="X34" s="230"/>
      <c r="Y34" s="230"/>
      <c r="Z34" s="210"/>
      <c r="AA34" s="210"/>
      <c r="AB34" s="210"/>
      <c r="AC34" s="210"/>
      <c r="AD34" s="210"/>
      <c r="AE34" s="210"/>
      <c r="AF34" s="210"/>
      <c r="AG34" s="210" t="s">
        <v>164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3" x14ac:dyDescent="0.2">
      <c r="A35" s="227"/>
      <c r="B35" s="228"/>
      <c r="C35" s="259" t="s">
        <v>630</v>
      </c>
      <c r="D35" s="232"/>
      <c r="E35" s="233">
        <v>777</v>
      </c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164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27"/>
      <c r="B36" s="228"/>
      <c r="C36" s="259" t="s">
        <v>631</v>
      </c>
      <c r="D36" s="232"/>
      <c r="E36" s="233">
        <v>169.15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5">
        <v>11</v>
      </c>
      <c r="B37" s="246" t="s">
        <v>632</v>
      </c>
      <c r="C37" s="258" t="s">
        <v>633</v>
      </c>
      <c r="D37" s="247" t="s">
        <v>157</v>
      </c>
      <c r="E37" s="248">
        <v>1.77</v>
      </c>
      <c r="F37" s="249"/>
      <c r="G37" s="250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0.36</v>
      </c>
      <c r="Q37" s="229">
        <f>ROUND(E37*P37,2)</f>
        <v>0.64</v>
      </c>
      <c r="R37" s="230"/>
      <c r="S37" s="230" t="s">
        <v>158</v>
      </c>
      <c r="T37" s="230" t="s">
        <v>159</v>
      </c>
      <c r="U37" s="230">
        <v>1.2270000000000001</v>
      </c>
      <c r="V37" s="230">
        <f>ROUND(E37*U37,2)</f>
        <v>2.17</v>
      </c>
      <c r="W37" s="230"/>
      <c r="X37" s="230" t="s">
        <v>160</v>
      </c>
      <c r="Y37" s="230" t="s">
        <v>161</v>
      </c>
      <c r="Z37" s="210"/>
      <c r="AA37" s="210"/>
      <c r="AB37" s="210"/>
      <c r="AC37" s="210"/>
      <c r="AD37" s="210"/>
      <c r="AE37" s="210"/>
      <c r="AF37" s="210"/>
      <c r="AG37" s="210" t="s">
        <v>162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59" t="s">
        <v>634</v>
      </c>
      <c r="D38" s="232"/>
      <c r="E38" s="233">
        <v>1.77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5">
        <v>12</v>
      </c>
      <c r="B39" s="246" t="s">
        <v>635</v>
      </c>
      <c r="C39" s="258" t="s">
        <v>636</v>
      </c>
      <c r="D39" s="247" t="s">
        <v>268</v>
      </c>
      <c r="E39" s="248">
        <v>83</v>
      </c>
      <c r="F39" s="249"/>
      <c r="G39" s="250">
        <f>ROUND(E39*F39,2)</f>
        <v>0</v>
      </c>
      <c r="H39" s="231"/>
      <c r="I39" s="230">
        <f>ROUND(E39*H39,2)</f>
        <v>0</v>
      </c>
      <c r="J39" s="231"/>
      <c r="K39" s="230">
        <f>ROUND(E39*J39,2)</f>
        <v>0</v>
      </c>
      <c r="L39" s="230">
        <v>21</v>
      </c>
      <c r="M39" s="230">
        <f>G39*(1+L39/100)</f>
        <v>0</v>
      </c>
      <c r="N39" s="229">
        <v>0</v>
      </c>
      <c r="O39" s="229">
        <f>ROUND(E39*N39,2)</f>
        <v>0</v>
      </c>
      <c r="P39" s="229">
        <v>0.22</v>
      </c>
      <c r="Q39" s="229">
        <f>ROUND(E39*P39,2)</f>
        <v>18.260000000000002</v>
      </c>
      <c r="R39" s="230"/>
      <c r="S39" s="230" t="s">
        <v>158</v>
      </c>
      <c r="T39" s="230" t="s">
        <v>159</v>
      </c>
      <c r="U39" s="230">
        <v>0.14000000000000001</v>
      </c>
      <c r="V39" s="230">
        <f>ROUND(E39*U39,2)</f>
        <v>11.62</v>
      </c>
      <c r="W39" s="230"/>
      <c r="X39" s="230" t="s">
        <v>160</v>
      </c>
      <c r="Y39" s="230" t="s">
        <v>161</v>
      </c>
      <c r="Z39" s="210"/>
      <c r="AA39" s="210"/>
      <c r="AB39" s="210"/>
      <c r="AC39" s="210"/>
      <c r="AD39" s="210"/>
      <c r="AE39" s="210"/>
      <c r="AF39" s="210"/>
      <c r="AG39" s="210" t="s">
        <v>162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59" t="s">
        <v>637</v>
      </c>
      <c r="D40" s="232"/>
      <c r="E40" s="233">
        <v>83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45">
        <v>13</v>
      </c>
      <c r="B41" s="246" t="s">
        <v>638</v>
      </c>
      <c r="C41" s="258" t="s">
        <v>639</v>
      </c>
      <c r="D41" s="247" t="s">
        <v>167</v>
      </c>
      <c r="E41" s="248">
        <v>4.4504999999999999</v>
      </c>
      <c r="F41" s="249"/>
      <c r="G41" s="250">
        <f>ROUND(E41*F41,2)</f>
        <v>0</v>
      </c>
      <c r="H41" s="231"/>
      <c r="I41" s="230">
        <f>ROUND(E41*H41,2)</f>
        <v>0</v>
      </c>
      <c r="J41" s="231"/>
      <c r="K41" s="230">
        <f>ROUND(E41*J41,2)</f>
        <v>0</v>
      </c>
      <c r="L41" s="230">
        <v>21</v>
      </c>
      <c r="M41" s="230">
        <f>G41*(1+L41/100)</f>
        <v>0</v>
      </c>
      <c r="N41" s="229">
        <v>0</v>
      </c>
      <c r="O41" s="229">
        <f>ROUND(E41*N41,2)</f>
        <v>0</v>
      </c>
      <c r="P41" s="229">
        <v>1.9</v>
      </c>
      <c r="Q41" s="229">
        <f>ROUND(E41*P41,2)</f>
        <v>8.4600000000000009</v>
      </c>
      <c r="R41" s="230"/>
      <c r="S41" s="230" t="s">
        <v>158</v>
      </c>
      <c r="T41" s="230" t="s">
        <v>159</v>
      </c>
      <c r="U41" s="230">
        <v>5.34</v>
      </c>
      <c r="V41" s="230">
        <f>ROUND(E41*U41,2)</f>
        <v>23.77</v>
      </c>
      <c r="W41" s="230"/>
      <c r="X41" s="230" t="s">
        <v>160</v>
      </c>
      <c r="Y41" s="230" t="s">
        <v>161</v>
      </c>
      <c r="Z41" s="210"/>
      <c r="AA41" s="210"/>
      <c r="AB41" s="210"/>
      <c r="AC41" s="210"/>
      <c r="AD41" s="210"/>
      <c r="AE41" s="210"/>
      <c r="AF41" s="210"/>
      <c r="AG41" s="210" t="s">
        <v>162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27"/>
      <c r="B42" s="228"/>
      <c r="C42" s="259" t="s">
        <v>640</v>
      </c>
      <c r="D42" s="232"/>
      <c r="E42" s="233">
        <v>4.4504999999999999</v>
      </c>
      <c r="F42" s="230"/>
      <c r="G42" s="230"/>
      <c r="H42" s="230"/>
      <c r="I42" s="230"/>
      <c r="J42" s="230"/>
      <c r="K42" s="230"/>
      <c r="L42" s="230"/>
      <c r="M42" s="230"/>
      <c r="N42" s="229"/>
      <c r="O42" s="229"/>
      <c r="P42" s="229"/>
      <c r="Q42" s="229"/>
      <c r="R42" s="230"/>
      <c r="S42" s="230"/>
      <c r="T42" s="230"/>
      <c r="U42" s="230"/>
      <c r="V42" s="230"/>
      <c r="W42" s="230"/>
      <c r="X42" s="230"/>
      <c r="Y42" s="230"/>
      <c r="Z42" s="210"/>
      <c r="AA42" s="210"/>
      <c r="AB42" s="210"/>
      <c r="AC42" s="210"/>
      <c r="AD42" s="210"/>
      <c r="AE42" s="210"/>
      <c r="AF42" s="210"/>
      <c r="AG42" s="210" t="s">
        <v>164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5">
        <v>14</v>
      </c>
      <c r="B43" s="246" t="s">
        <v>641</v>
      </c>
      <c r="C43" s="258" t="s">
        <v>642</v>
      </c>
      <c r="D43" s="247" t="s">
        <v>167</v>
      </c>
      <c r="E43" s="248">
        <v>495.86</v>
      </c>
      <c r="F43" s="249"/>
      <c r="G43" s="250">
        <f>ROUND(E43*F43,2)</f>
        <v>0</v>
      </c>
      <c r="H43" s="231"/>
      <c r="I43" s="230">
        <f>ROUND(E43*H43,2)</f>
        <v>0</v>
      </c>
      <c r="J43" s="231"/>
      <c r="K43" s="230">
        <f>ROUND(E43*J43,2)</f>
        <v>0</v>
      </c>
      <c r="L43" s="230">
        <v>21</v>
      </c>
      <c r="M43" s="230">
        <f>G43*(1+L43/100)</f>
        <v>0</v>
      </c>
      <c r="N43" s="229">
        <v>0</v>
      </c>
      <c r="O43" s="229">
        <f>ROUND(E43*N43,2)</f>
        <v>0</v>
      </c>
      <c r="P43" s="229">
        <v>0</v>
      </c>
      <c r="Q43" s="229">
        <f>ROUND(E43*P43,2)</f>
        <v>0</v>
      </c>
      <c r="R43" s="230"/>
      <c r="S43" s="230" t="s">
        <v>158</v>
      </c>
      <c r="T43" s="230" t="s">
        <v>159</v>
      </c>
      <c r="U43" s="230">
        <v>0.187</v>
      </c>
      <c r="V43" s="230">
        <f>ROUND(E43*U43,2)</f>
        <v>92.73</v>
      </c>
      <c r="W43" s="230"/>
      <c r="X43" s="230" t="s">
        <v>160</v>
      </c>
      <c r="Y43" s="230" t="s">
        <v>161</v>
      </c>
      <c r="Z43" s="210"/>
      <c r="AA43" s="210"/>
      <c r="AB43" s="210"/>
      <c r="AC43" s="210"/>
      <c r="AD43" s="210"/>
      <c r="AE43" s="210"/>
      <c r="AF43" s="210"/>
      <c r="AG43" s="210" t="s">
        <v>162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27"/>
      <c r="B44" s="228"/>
      <c r="C44" s="259" t="s">
        <v>470</v>
      </c>
      <c r="D44" s="232"/>
      <c r="E44" s="233"/>
      <c r="F44" s="230"/>
      <c r="G44" s="230"/>
      <c r="H44" s="230"/>
      <c r="I44" s="230"/>
      <c r="J44" s="230"/>
      <c r="K44" s="230"/>
      <c r="L44" s="230"/>
      <c r="M44" s="230"/>
      <c r="N44" s="229"/>
      <c r="O44" s="229"/>
      <c r="P44" s="229"/>
      <c r="Q44" s="229"/>
      <c r="R44" s="230"/>
      <c r="S44" s="230"/>
      <c r="T44" s="230"/>
      <c r="U44" s="230"/>
      <c r="V44" s="230"/>
      <c r="W44" s="230"/>
      <c r="X44" s="230"/>
      <c r="Y44" s="230"/>
      <c r="Z44" s="210"/>
      <c r="AA44" s="210"/>
      <c r="AB44" s="210"/>
      <c r="AC44" s="210"/>
      <c r="AD44" s="210"/>
      <c r="AE44" s="210"/>
      <c r="AF44" s="210"/>
      <c r="AG44" s="210" t="s">
        <v>164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3" x14ac:dyDescent="0.2">
      <c r="A45" s="227"/>
      <c r="B45" s="228"/>
      <c r="C45" s="259" t="s">
        <v>643</v>
      </c>
      <c r="D45" s="232"/>
      <c r="E45" s="233">
        <v>290.39999999999998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3" x14ac:dyDescent="0.2">
      <c r="A46" s="227"/>
      <c r="B46" s="228"/>
      <c r="C46" s="259" t="s">
        <v>644</v>
      </c>
      <c r="D46" s="232"/>
      <c r="E46" s="233">
        <v>99.2</v>
      </c>
      <c r="F46" s="230"/>
      <c r="G46" s="230"/>
      <c r="H46" s="230"/>
      <c r="I46" s="230"/>
      <c r="J46" s="230"/>
      <c r="K46" s="230"/>
      <c r="L46" s="230"/>
      <c r="M46" s="230"/>
      <c r="N46" s="229"/>
      <c r="O46" s="229"/>
      <c r="P46" s="229"/>
      <c r="Q46" s="229"/>
      <c r="R46" s="230"/>
      <c r="S46" s="230"/>
      <c r="T46" s="230"/>
      <c r="U46" s="230"/>
      <c r="V46" s="230"/>
      <c r="W46" s="230"/>
      <c r="X46" s="230"/>
      <c r="Y46" s="230"/>
      <c r="Z46" s="210"/>
      <c r="AA46" s="210"/>
      <c r="AB46" s="210"/>
      <c r="AC46" s="210"/>
      <c r="AD46" s="210"/>
      <c r="AE46" s="210"/>
      <c r="AF46" s="210"/>
      <c r="AG46" s="210" t="s">
        <v>164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3" x14ac:dyDescent="0.2">
      <c r="A47" s="227"/>
      <c r="B47" s="228"/>
      <c r="C47" s="259" t="s">
        <v>645</v>
      </c>
      <c r="D47" s="232"/>
      <c r="E47" s="233">
        <v>106.26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5">
        <v>15</v>
      </c>
      <c r="B48" s="246" t="s">
        <v>173</v>
      </c>
      <c r="C48" s="258" t="s">
        <v>174</v>
      </c>
      <c r="D48" s="247" t="s">
        <v>167</v>
      </c>
      <c r="E48" s="248">
        <v>495.86</v>
      </c>
      <c r="F48" s="249"/>
      <c r="G48" s="250">
        <f>ROUND(E48*F48,2)</f>
        <v>0</v>
      </c>
      <c r="H48" s="231"/>
      <c r="I48" s="230">
        <f>ROUND(E48*H48,2)</f>
        <v>0</v>
      </c>
      <c r="J48" s="231"/>
      <c r="K48" s="230">
        <f>ROUND(E48*J48,2)</f>
        <v>0</v>
      </c>
      <c r="L48" s="230">
        <v>21</v>
      </c>
      <c r="M48" s="230">
        <f>G48*(1+L48/100)</f>
        <v>0</v>
      </c>
      <c r="N48" s="229">
        <v>0</v>
      </c>
      <c r="O48" s="229">
        <f>ROUND(E48*N48,2)</f>
        <v>0</v>
      </c>
      <c r="P48" s="229">
        <v>0</v>
      </c>
      <c r="Q48" s="229">
        <f>ROUND(E48*P48,2)</f>
        <v>0</v>
      </c>
      <c r="R48" s="230"/>
      <c r="S48" s="230" t="s">
        <v>158</v>
      </c>
      <c r="T48" s="230" t="s">
        <v>159</v>
      </c>
      <c r="U48" s="230">
        <v>5.8000000000000003E-2</v>
      </c>
      <c r="V48" s="230">
        <f>ROUND(E48*U48,2)</f>
        <v>28.76</v>
      </c>
      <c r="W48" s="230"/>
      <c r="X48" s="230" t="s">
        <v>160</v>
      </c>
      <c r="Y48" s="230" t="s">
        <v>161</v>
      </c>
      <c r="Z48" s="210"/>
      <c r="AA48" s="210"/>
      <c r="AB48" s="210"/>
      <c r="AC48" s="210"/>
      <c r="AD48" s="210"/>
      <c r="AE48" s="210"/>
      <c r="AF48" s="210"/>
      <c r="AG48" s="210" t="s">
        <v>162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27"/>
      <c r="B49" s="228"/>
      <c r="C49" s="259" t="s">
        <v>646</v>
      </c>
      <c r="D49" s="232"/>
      <c r="E49" s="233">
        <v>495.86</v>
      </c>
      <c r="F49" s="230"/>
      <c r="G49" s="230"/>
      <c r="H49" s="230"/>
      <c r="I49" s="230"/>
      <c r="J49" s="230"/>
      <c r="K49" s="230"/>
      <c r="L49" s="230"/>
      <c r="M49" s="230"/>
      <c r="N49" s="229"/>
      <c r="O49" s="229"/>
      <c r="P49" s="229"/>
      <c r="Q49" s="229"/>
      <c r="R49" s="230"/>
      <c r="S49" s="230"/>
      <c r="T49" s="230"/>
      <c r="U49" s="230"/>
      <c r="V49" s="230"/>
      <c r="W49" s="230"/>
      <c r="X49" s="230"/>
      <c r="Y49" s="230"/>
      <c r="Z49" s="210"/>
      <c r="AA49" s="210"/>
      <c r="AB49" s="210"/>
      <c r="AC49" s="210"/>
      <c r="AD49" s="210"/>
      <c r="AE49" s="210"/>
      <c r="AF49" s="210"/>
      <c r="AG49" s="210" t="s">
        <v>164</v>
      </c>
      <c r="AH49" s="210">
        <v>5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ht="22.5" outlineLevel="1" x14ac:dyDescent="0.2">
      <c r="A50" s="245">
        <v>16</v>
      </c>
      <c r="B50" s="246" t="s">
        <v>190</v>
      </c>
      <c r="C50" s="258" t="s">
        <v>191</v>
      </c>
      <c r="D50" s="247" t="s">
        <v>167</v>
      </c>
      <c r="E50" s="248">
        <v>330.86</v>
      </c>
      <c r="F50" s="249"/>
      <c r="G50" s="250">
        <f>ROUND(E50*F50,2)</f>
        <v>0</v>
      </c>
      <c r="H50" s="231"/>
      <c r="I50" s="230">
        <f>ROUND(E50*H50,2)</f>
        <v>0</v>
      </c>
      <c r="J50" s="231"/>
      <c r="K50" s="230">
        <f>ROUND(E50*J50,2)</f>
        <v>0</v>
      </c>
      <c r="L50" s="230">
        <v>21</v>
      </c>
      <c r="M50" s="230">
        <f>G50*(1+L50/100)</f>
        <v>0</v>
      </c>
      <c r="N50" s="229">
        <v>0</v>
      </c>
      <c r="O50" s="229">
        <f>ROUND(E50*N50,2)</f>
        <v>0</v>
      </c>
      <c r="P50" s="229">
        <v>0</v>
      </c>
      <c r="Q50" s="229">
        <f>ROUND(E50*P50,2)</f>
        <v>0</v>
      </c>
      <c r="R50" s="230"/>
      <c r="S50" s="230" t="s">
        <v>158</v>
      </c>
      <c r="T50" s="230" t="s">
        <v>159</v>
      </c>
      <c r="U50" s="230">
        <v>1.0999999999999999E-2</v>
      </c>
      <c r="V50" s="230">
        <f>ROUND(E50*U50,2)</f>
        <v>3.64</v>
      </c>
      <c r="W50" s="230"/>
      <c r="X50" s="230" t="s">
        <v>160</v>
      </c>
      <c r="Y50" s="230" t="s">
        <v>161</v>
      </c>
      <c r="Z50" s="210"/>
      <c r="AA50" s="210"/>
      <c r="AB50" s="210"/>
      <c r="AC50" s="210"/>
      <c r="AD50" s="210"/>
      <c r="AE50" s="210"/>
      <c r="AF50" s="210"/>
      <c r="AG50" s="210" t="s">
        <v>162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2" x14ac:dyDescent="0.2">
      <c r="A51" s="227"/>
      <c r="B51" s="228"/>
      <c r="C51" s="259" t="s">
        <v>646</v>
      </c>
      <c r="D51" s="232"/>
      <c r="E51" s="233">
        <v>495.86</v>
      </c>
      <c r="F51" s="230"/>
      <c r="G51" s="230"/>
      <c r="H51" s="230"/>
      <c r="I51" s="230"/>
      <c r="J51" s="230"/>
      <c r="K51" s="230"/>
      <c r="L51" s="230"/>
      <c r="M51" s="230"/>
      <c r="N51" s="229"/>
      <c r="O51" s="229"/>
      <c r="P51" s="229"/>
      <c r="Q51" s="229"/>
      <c r="R51" s="230"/>
      <c r="S51" s="230"/>
      <c r="T51" s="230"/>
      <c r="U51" s="230"/>
      <c r="V51" s="230"/>
      <c r="W51" s="230"/>
      <c r="X51" s="230"/>
      <c r="Y51" s="230"/>
      <c r="Z51" s="210"/>
      <c r="AA51" s="210"/>
      <c r="AB51" s="210"/>
      <c r="AC51" s="210"/>
      <c r="AD51" s="210"/>
      <c r="AE51" s="210"/>
      <c r="AF51" s="210"/>
      <c r="AG51" s="210" t="s">
        <v>164</v>
      </c>
      <c r="AH51" s="210">
        <v>5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3" x14ac:dyDescent="0.2">
      <c r="A52" s="227"/>
      <c r="B52" s="228"/>
      <c r="C52" s="259" t="s">
        <v>647</v>
      </c>
      <c r="D52" s="232"/>
      <c r="E52" s="233">
        <v>-165</v>
      </c>
      <c r="F52" s="230"/>
      <c r="G52" s="230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164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5">
        <v>17</v>
      </c>
      <c r="B53" s="246" t="s">
        <v>194</v>
      </c>
      <c r="C53" s="258" t="s">
        <v>195</v>
      </c>
      <c r="D53" s="247" t="s">
        <v>167</v>
      </c>
      <c r="E53" s="248">
        <v>3308.6</v>
      </c>
      <c r="F53" s="249"/>
      <c r="G53" s="250">
        <f>ROUND(E53*F53,2)</f>
        <v>0</v>
      </c>
      <c r="H53" s="231"/>
      <c r="I53" s="230">
        <f>ROUND(E53*H53,2)</f>
        <v>0</v>
      </c>
      <c r="J53" s="231"/>
      <c r="K53" s="230">
        <f>ROUND(E53*J53,2)</f>
        <v>0</v>
      </c>
      <c r="L53" s="230">
        <v>21</v>
      </c>
      <c r="M53" s="230">
        <f>G53*(1+L53/100)</f>
        <v>0</v>
      </c>
      <c r="N53" s="229">
        <v>0</v>
      </c>
      <c r="O53" s="229">
        <f>ROUND(E53*N53,2)</f>
        <v>0</v>
      </c>
      <c r="P53" s="229">
        <v>0</v>
      </c>
      <c r="Q53" s="229">
        <f>ROUND(E53*P53,2)</f>
        <v>0</v>
      </c>
      <c r="R53" s="230"/>
      <c r="S53" s="230" t="s">
        <v>158</v>
      </c>
      <c r="T53" s="230" t="s">
        <v>159</v>
      </c>
      <c r="U53" s="230">
        <v>0</v>
      </c>
      <c r="V53" s="230">
        <f>ROUND(E53*U53,2)</f>
        <v>0</v>
      </c>
      <c r="W53" s="230"/>
      <c r="X53" s="230" t="s">
        <v>160</v>
      </c>
      <c r="Y53" s="230" t="s">
        <v>161</v>
      </c>
      <c r="Z53" s="210"/>
      <c r="AA53" s="210"/>
      <c r="AB53" s="210"/>
      <c r="AC53" s="210"/>
      <c r="AD53" s="210"/>
      <c r="AE53" s="210"/>
      <c r="AF53" s="210"/>
      <c r="AG53" s="210" t="s">
        <v>162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2" x14ac:dyDescent="0.2">
      <c r="A54" s="227"/>
      <c r="B54" s="228"/>
      <c r="C54" s="259" t="s">
        <v>648</v>
      </c>
      <c r="D54" s="232"/>
      <c r="E54" s="233">
        <v>3308.6</v>
      </c>
      <c r="F54" s="230"/>
      <c r="G54" s="230"/>
      <c r="H54" s="230"/>
      <c r="I54" s="230"/>
      <c r="J54" s="230"/>
      <c r="K54" s="230"/>
      <c r="L54" s="230"/>
      <c r="M54" s="230"/>
      <c r="N54" s="229"/>
      <c r="O54" s="229"/>
      <c r="P54" s="229"/>
      <c r="Q54" s="229"/>
      <c r="R54" s="230"/>
      <c r="S54" s="230"/>
      <c r="T54" s="230"/>
      <c r="U54" s="230"/>
      <c r="V54" s="230"/>
      <c r="W54" s="230"/>
      <c r="X54" s="230"/>
      <c r="Y54" s="230"/>
      <c r="Z54" s="210"/>
      <c r="AA54" s="210"/>
      <c r="AB54" s="210"/>
      <c r="AC54" s="210"/>
      <c r="AD54" s="210"/>
      <c r="AE54" s="210"/>
      <c r="AF54" s="210"/>
      <c r="AG54" s="210" t="s">
        <v>164</v>
      </c>
      <c r="AH54" s="210">
        <v>5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5">
        <v>18</v>
      </c>
      <c r="B55" s="246" t="s">
        <v>649</v>
      </c>
      <c r="C55" s="258" t="s">
        <v>650</v>
      </c>
      <c r="D55" s="247" t="s">
        <v>259</v>
      </c>
      <c r="E55" s="248">
        <v>5</v>
      </c>
      <c r="F55" s="249"/>
      <c r="G55" s="250">
        <f>ROUND(E55*F55,2)</f>
        <v>0</v>
      </c>
      <c r="H55" s="231"/>
      <c r="I55" s="230">
        <f>ROUND(E55*H55,2)</f>
        <v>0</v>
      </c>
      <c r="J55" s="231"/>
      <c r="K55" s="230">
        <f>ROUND(E55*J55,2)</f>
        <v>0</v>
      </c>
      <c r="L55" s="230">
        <v>21</v>
      </c>
      <c r="M55" s="230">
        <f>G55*(1+L55/100)</f>
        <v>0</v>
      </c>
      <c r="N55" s="229">
        <v>0</v>
      </c>
      <c r="O55" s="229">
        <f>ROUND(E55*N55,2)</f>
        <v>0</v>
      </c>
      <c r="P55" s="229">
        <v>0</v>
      </c>
      <c r="Q55" s="229">
        <f>ROUND(E55*P55,2)</f>
        <v>0</v>
      </c>
      <c r="R55" s="230"/>
      <c r="S55" s="230" t="s">
        <v>158</v>
      </c>
      <c r="T55" s="230" t="s">
        <v>159</v>
      </c>
      <c r="U55" s="230">
        <v>0.56999999999999995</v>
      </c>
      <c r="V55" s="230">
        <f>ROUND(E55*U55,2)</f>
        <v>2.85</v>
      </c>
      <c r="W55" s="230"/>
      <c r="X55" s="230" t="s">
        <v>160</v>
      </c>
      <c r="Y55" s="230" t="s">
        <v>161</v>
      </c>
      <c r="Z55" s="210"/>
      <c r="AA55" s="210"/>
      <c r="AB55" s="210"/>
      <c r="AC55" s="210"/>
      <c r="AD55" s="210"/>
      <c r="AE55" s="210"/>
      <c r="AF55" s="210"/>
      <c r="AG55" s="210" t="s">
        <v>162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2" x14ac:dyDescent="0.2">
      <c r="A56" s="227"/>
      <c r="B56" s="228"/>
      <c r="C56" s="259" t="s">
        <v>610</v>
      </c>
      <c r="D56" s="232"/>
      <c r="E56" s="233">
        <v>5</v>
      </c>
      <c r="F56" s="230"/>
      <c r="G56" s="230"/>
      <c r="H56" s="230"/>
      <c r="I56" s="230"/>
      <c r="J56" s="230"/>
      <c r="K56" s="230"/>
      <c r="L56" s="230"/>
      <c r="M56" s="230"/>
      <c r="N56" s="229"/>
      <c r="O56" s="229"/>
      <c r="P56" s="229"/>
      <c r="Q56" s="229"/>
      <c r="R56" s="230"/>
      <c r="S56" s="230"/>
      <c r="T56" s="230"/>
      <c r="U56" s="230"/>
      <c r="V56" s="230"/>
      <c r="W56" s="230"/>
      <c r="X56" s="230"/>
      <c r="Y56" s="230"/>
      <c r="Z56" s="210"/>
      <c r="AA56" s="210"/>
      <c r="AB56" s="210"/>
      <c r="AC56" s="210"/>
      <c r="AD56" s="210"/>
      <c r="AE56" s="210"/>
      <c r="AF56" s="210"/>
      <c r="AG56" s="210" t="s">
        <v>164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5">
        <v>19</v>
      </c>
      <c r="B57" s="246" t="s">
        <v>651</v>
      </c>
      <c r="C57" s="258" t="s">
        <v>652</v>
      </c>
      <c r="D57" s="247" t="s">
        <v>259</v>
      </c>
      <c r="E57" s="248">
        <v>1</v>
      </c>
      <c r="F57" s="249"/>
      <c r="G57" s="250">
        <f>ROUND(E57*F57,2)</f>
        <v>0</v>
      </c>
      <c r="H57" s="231"/>
      <c r="I57" s="230">
        <f>ROUND(E57*H57,2)</f>
        <v>0</v>
      </c>
      <c r="J57" s="231"/>
      <c r="K57" s="230">
        <f>ROUND(E57*J57,2)</f>
        <v>0</v>
      </c>
      <c r="L57" s="230">
        <v>21</v>
      </c>
      <c r="M57" s="230">
        <f>G57*(1+L57/100)</f>
        <v>0</v>
      </c>
      <c r="N57" s="229">
        <v>0</v>
      </c>
      <c r="O57" s="229">
        <f>ROUND(E57*N57,2)</f>
        <v>0</v>
      </c>
      <c r="P57" s="229">
        <v>0</v>
      </c>
      <c r="Q57" s="229">
        <f>ROUND(E57*P57,2)</f>
        <v>0</v>
      </c>
      <c r="R57" s="230"/>
      <c r="S57" s="230" t="s">
        <v>158</v>
      </c>
      <c r="T57" s="230" t="s">
        <v>159</v>
      </c>
      <c r="U57" s="230">
        <v>0.97199999999999998</v>
      </c>
      <c r="V57" s="230">
        <f>ROUND(E57*U57,2)</f>
        <v>0.97</v>
      </c>
      <c r="W57" s="230"/>
      <c r="X57" s="230" t="s">
        <v>160</v>
      </c>
      <c r="Y57" s="230" t="s">
        <v>161</v>
      </c>
      <c r="Z57" s="210"/>
      <c r="AA57" s="210"/>
      <c r="AB57" s="210"/>
      <c r="AC57" s="210"/>
      <c r="AD57" s="210"/>
      <c r="AE57" s="210"/>
      <c r="AF57" s="210"/>
      <c r="AG57" s="210" t="s">
        <v>162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2" x14ac:dyDescent="0.2">
      <c r="A58" s="227"/>
      <c r="B58" s="228"/>
      <c r="C58" s="259" t="s">
        <v>613</v>
      </c>
      <c r="D58" s="232"/>
      <c r="E58" s="233">
        <v>1</v>
      </c>
      <c r="F58" s="230"/>
      <c r="G58" s="230"/>
      <c r="H58" s="230"/>
      <c r="I58" s="230"/>
      <c r="J58" s="230"/>
      <c r="K58" s="230"/>
      <c r="L58" s="230"/>
      <c r="M58" s="230"/>
      <c r="N58" s="229"/>
      <c r="O58" s="229"/>
      <c r="P58" s="229"/>
      <c r="Q58" s="229"/>
      <c r="R58" s="230"/>
      <c r="S58" s="230"/>
      <c r="T58" s="230"/>
      <c r="U58" s="230"/>
      <c r="V58" s="230"/>
      <c r="W58" s="230"/>
      <c r="X58" s="230"/>
      <c r="Y58" s="230"/>
      <c r="Z58" s="210"/>
      <c r="AA58" s="210"/>
      <c r="AB58" s="210"/>
      <c r="AC58" s="210"/>
      <c r="AD58" s="210"/>
      <c r="AE58" s="210"/>
      <c r="AF58" s="210"/>
      <c r="AG58" s="210" t="s">
        <v>164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5">
        <v>20</v>
      </c>
      <c r="B59" s="246" t="s">
        <v>653</v>
      </c>
      <c r="C59" s="258" t="s">
        <v>654</v>
      </c>
      <c r="D59" s="247" t="s">
        <v>259</v>
      </c>
      <c r="E59" s="248">
        <v>6</v>
      </c>
      <c r="F59" s="249"/>
      <c r="G59" s="250">
        <f>ROUND(E59*F59,2)</f>
        <v>0</v>
      </c>
      <c r="H59" s="231"/>
      <c r="I59" s="230">
        <f>ROUND(E59*H59,2)</f>
        <v>0</v>
      </c>
      <c r="J59" s="231"/>
      <c r="K59" s="230">
        <f>ROUND(E59*J59,2)</f>
        <v>0</v>
      </c>
      <c r="L59" s="230">
        <v>21</v>
      </c>
      <c r="M59" s="230">
        <f>G59*(1+L59/100)</f>
        <v>0</v>
      </c>
      <c r="N59" s="229">
        <v>0</v>
      </c>
      <c r="O59" s="229">
        <f>ROUND(E59*N59,2)</f>
        <v>0</v>
      </c>
      <c r="P59" s="229">
        <v>0</v>
      </c>
      <c r="Q59" s="229">
        <f>ROUND(E59*P59,2)</f>
        <v>0</v>
      </c>
      <c r="R59" s="230"/>
      <c r="S59" s="230" t="s">
        <v>158</v>
      </c>
      <c r="T59" s="230" t="s">
        <v>159</v>
      </c>
      <c r="U59" s="230">
        <v>0.30299999999999999</v>
      </c>
      <c r="V59" s="230">
        <f>ROUND(E59*U59,2)</f>
        <v>1.82</v>
      </c>
      <c r="W59" s="230"/>
      <c r="X59" s="230" t="s">
        <v>160</v>
      </c>
      <c r="Y59" s="230" t="s">
        <v>161</v>
      </c>
      <c r="Z59" s="210"/>
      <c r="AA59" s="210"/>
      <c r="AB59" s="210"/>
      <c r="AC59" s="210"/>
      <c r="AD59" s="210"/>
      <c r="AE59" s="210"/>
      <c r="AF59" s="210"/>
      <c r="AG59" s="210" t="s">
        <v>162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2" x14ac:dyDescent="0.2">
      <c r="A60" s="227"/>
      <c r="B60" s="228"/>
      <c r="C60" s="259" t="s">
        <v>610</v>
      </c>
      <c r="D60" s="232"/>
      <c r="E60" s="233">
        <v>5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3" x14ac:dyDescent="0.2">
      <c r="A61" s="227"/>
      <c r="B61" s="228"/>
      <c r="C61" s="259" t="s">
        <v>613</v>
      </c>
      <c r="D61" s="232"/>
      <c r="E61" s="233">
        <v>1</v>
      </c>
      <c r="F61" s="230"/>
      <c r="G61" s="230"/>
      <c r="H61" s="230"/>
      <c r="I61" s="230"/>
      <c r="J61" s="230"/>
      <c r="K61" s="230"/>
      <c r="L61" s="230"/>
      <c r="M61" s="230"/>
      <c r="N61" s="229"/>
      <c r="O61" s="229"/>
      <c r="P61" s="229"/>
      <c r="Q61" s="229"/>
      <c r="R61" s="230"/>
      <c r="S61" s="230"/>
      <c r="T61" s="230"/>
      <c r="U61" s="230"/>
      <c r="V61" s="230"/>
      <c r="W61" s="230"/>
      <c r="X61" s="230"/>
      <c r="Y61" s="230"/>
      <c r="Z61" s="210"/>
      <c r="AA61" s="210"/>
      <c r="AB61" s="210"/>
      <c r="AC61" s="210"/>
      <c r="AD61" s="210"/>
      <c r="AE61" s="210"/>
      <c r="AF61" s="210"/>
      <c r="AG61" s="210" t="s">
        <v>164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5">
        <v>21</v>
      </c>
      <c r="B62" s="246" t="s">
        <v>655</v>
      </c>
      <c r="C62" s="258" t="s">
        <v>656</v>
      </c>
      <c r="D62" s="247" t="s">
        <v>259</v>
      </c>
      <c r="E62" s="248">
        <v>15</v>
      </c>
      <c r="F62" s="249"/>
      <c r="G62" s="250">
        <f>ROUND(E62*F62,2)</f>
        <v>0</v>
      </c>
      <c r="H62" s="231"/>
      <c r="I62" s="230">
        <f>ROUND(E62*H62,2)</f>
        <v>0</v>
      </c>
      <c r="J62" s="231"/>
      <c r="K62" s="230">
        <f>ROUND(E62*J62,2)</f>
        <v>0</v>
      </c>
      <c r="L62" s="230">
        <v>21</v>
      </c>
      <c r="M62" s="230">
        <f>G62*(1+L62/100)</f>
        <v>0</v>
      </c>
      <c r="N62" s="229">
        <v>0</v>
      </c>
      <c r="O62" s="229">
        <f>ROUND(E62*N62,2)</f>
        <v>0</v>
      </c>
      <c r="P62" s="229">
        <v>0</v>
      </c>
      <c r="Q62" s="229">
        <f>ROUND(E62*P62,2)</f>
        <v>0</v>
      </c>
      <c r="R62" s="230"/>
      <c r="S62" s="230" t="s">
        <v>158</v>
      </c>
      <c r="T62" s="230" t="s">
        <v>159</v>
      </c>
      <c r="U62" s="230">
        <v>0</v>
      </c>
      <c r="V62" s="230">
        <f>ROUND(E62*U62,2)</f>
        <v>0</v>
      </c>
      <c r="W62" s="230"/>
      <c r="X62" s="230" t="s">
        <v>160</v>
      </c>
      <c r="Y62" s="230" t="s">
        <v>161</v>
      </c>
      <c r="Z62" s="210"/>
      <c r="AA62" s="210"/>
      <c r="AB62" s="210"/>
      <c r="AC62" s="210"/>
      <c r="AD62" s="210"/>
      <c r="AE62" s="210"/>
      <c r="AF62" s="210"/>
      <c r="AG62" s="210" t="s">
        <v>162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2" x14ac:dyDescent="0.2">
      <c r="A63" s="227"/>
      <c r="B63" s="228"/>
      <c r="C63" s="259" t="s">
        <v>657</v>
      </c>
      <c r="D63" s="232"/>
      <c r="E63" s="233">
        <v>15</v>
      </c>
      <c r="F63" s="230"/>
      <c r="G63" s="230"/>
      <c r="H63" s="230"/>
      <c r="I63" s="230"/>
      <c r="J63" s="230"/>
      <c r="K63" s="230"/>
      <c r="L63" s="230"/>
      <c r="M63" s="230"/>
      <c r="N63" s="229"/>
      <c r="O63" s="229"/>
      <c r="P63" s="229"/>
      <c r="Q63" s="229"/>
      <c r="R63" s="230"/>
      <c r="S63" s="230"/>
      <c r="T63" s="230"/>
      <c r="U63" s="230"/>
      <c r="V63" s="230"/>
      <c r="W63" s="230"/>
      <c r="X63" s="230"/>
      <c r="Y63" s="230"/>
      <c r="Z63" s="210"/>
      <c r="AA63" s="210"/>
      <c r="AB63" s="210"/>
      <c r="AC63" s="210"/>
      <c r="AD63" s="210"/>
      <c r="AE63" s="210"/>
      <c r="AF63" s="210"/>
      <c r="AG63" s="210" t="s">
        <v>164</v>
      </c>
      <c r="AH63" s="210">
        <v>5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5">
        <v>22</v>
      </c>
      <c r="B64" s="246" t="s">
        <v>658</v>
      </c>
      <c r="C64" s="258" t="s">
        <v>659</v>
      </c>
      <c r="D64" s="247" t="s">
        <v>259</v>
      </c>
      <c r="E64" s="248">
        <v>3</v>
      </c>
      <c r="F64" s="249"/>
      <c r="G64" s="250">
        <f>ROUND(E64*F64,2)</f>
        <v>0</v>
      </c>
      <c r="H64" s="231"/>
      <c r="I64" s="230">
        <f>ROUND(E64*H64,2)</f>
        <v>0</v>
      </c>
      <c r="J64" s="231"/>
      <c r="K64" s="230">
        <f>ROUND(E64*J64,2)</f>
        <v>0</v>
      </c>
      <c r="L64" s="230">
        <v>21</v>
      </c>
      <c r="M64" s="230">
        <f>G64*(1+L64/100)</f>
        <v>0</v>
      </c>
      <c r="N64" s="229">
        <v>0</v>
      </c>
      <c r="O64" s="229">
        <f>ROUND(E64*N64,2)</f>
        <v>0</v>
      </c>
      <c r="P64" s="229">
        <v>0</v>
      </c>
      <c r="Q64" s="229">
        <f>ROUND(E64*P64,2)</f>
        <v>0</v>
      </c>
      <c r="R64" s="230"/>
      <c r="S64" s="230" t="s">
        <v>158</v>
      </c>
      <c r="T64" s="230" t="s">
        <v>159</v>
      </c>
      <c r="U64" s="230">
        <v>0</v>
      </c>
      <c r="V64" s="230">
        <f>ROUND(E64*U64,2)</f>
        <v>0</v>
      </c>
      <c r="W64" s="230"/>
      <c r="X64" s="230" t="s">
        <v>160</v>
      </c>
      <c r="Y64" s="230" t="s">
        <v>161</v>
      </c>
      <c r="Z64" s="210"/>
      <c r="AA64" s="210"/>
      <c r="AB64" s="210"/>
      <c r="AC64" s="210"/>
      <c r="AD64" s="210"/>
      <c r="AE64" s="210"/>
      <c r="AF64" s="210"/>
      <c r="AG64" s="210" t="s">
        <v>162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2" x14ac:dyDescent="0.2">
      <c r="A65" s="227"/>
      <c r="B65" s="228"/>
      <c r="C65" s="259" t="s">
        <v>660</v>
      </c>
      <c r="D65" s="232"/>
      <c r="E65" s="233">
        <v>3</v>
      </c>
      <c r="F65" s="230"/>
      <c r="G65" s="230"/>
      <c r="H65" s="230"/>
      <c r="I65" s="230"/>
      <c r="J65" s="230"/>
      <c r="K65" s="230"/>
      <c r="L65" s="230"/>
      <c r="M65" s="230"/>
      <c r="N65" s="229"/>
      <c r="O65" s="229"/>
      <c r="P65" s="229"/>
      <c r="Q65" s="229"/>
      <c r="R65" s="230"/>
      <c r="S65" s="230"/>
      <c r="T65" s="230"/>
      <c r="U65" s="230"/>
      <c r="V65" s="230"/>
      <c r="W65" s="230"/>
      <c r="X65" s="230"/>
      <c r="Y65" s="230"/>
      <c r="Z65" s="210"/>
      <c r="AA65" s="210"/>
      <c r="AB65" s="210"/>
      <c r="AC65" s="210"/>
      <c r="AD65" s="210"/>
      <c r="AE65" s="210"/>
      <c r="AF65" s="210"/>
      <c r="AG65" s="210" t="s">
        <v>164</v>
      </c>
      <c r="AH65" s="210">
        <v>5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5">
        <v>23</v>
      </c>
      <c r="B66" s="246" t="s">
        <v>661</v>
      </c>
      <c r="C66" s="258" t="s">
        <v>662</v>
      </c>
      <c r="D66" s="247" t="s">
        <v>259</v>
      </c>
      <c r="E66" s="248">
        <v>18</v>
      </c>
      <c r="F66" s="249"/>
      <c r="G66" s="250">
        <f>ROUND(E66*F66,2)</f>
        <v>0</v>
      </c>
      <c r="H66" s="231"/>
      <c r="I66" s="230">
        <f>ROUND(E66*H66,2)</f>
        <v>0</v>
      </c>
      <c r="J66" s="231"/>
      <c r="K66" s="230">
        <f>ROUND(E66*J66,2)</f>
        <v>0</v>
      </c>
      <c r="L66" s="230">
        <v>21</v>
      </c>
      <c r="M66" s="230">
        <f>G66*(1+L66/100)</f>
        <v>0</v>
      </c>
      <c r="N66" s="229">
        <v>0</v>
      </c>
      <c r="O66" s="229">
        <f>ROUND(E66*N66,2)</f>
        <v>0</v>
      </c>
      <c r="P66" s="229">
        <v>0</v>
      </c>
      <c r="Q66" s="229">
        <f>ROUND(E66*P66,2)</f>
        <v>0</v>
      </c>
      <c r="R66" s="230"/>
      <c r="S66" s="230" t="s">
        <v>158</v>
      </c>
      <c r="T66" s="230" t="s">
        <v>159</v>
      </c>
      <c r="U66" s="230">
        <v>0</v>
      </c>
      <c r="V66" s="230">
        <f>ROUND(E66*U66,2)</f>
        <v>0</v>
      </c>
      <c r="W66" s="230"/>
      <c r="X66" s="230" t="s">
        <v>160</v>
      </c>
      <c r="Y66" s="230" t="s">
        <v>161</v>
      </c>
      <c r="Z66" s="210"/>
      <c r="AA66" s="210"/>
      <c r="AB66" s="210"/>
      <c r="AC66" s="210"/>
      <c r="AD66" s="210"/>
      <c r="AE66" s="210"/>
      <c r="AF66" s="210"/>
      <c r="AG66" s="210" t="s">
        <v>162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2" x14ac:dyDescent="0.2">
      <c r="A67" s="227"/>
      <c r="B67" s="228"/>
      <c r="C67" s="259" t="s">
        <v>663</v>
      </c>
      <c r="D67" s="232"/>
      <c r="E67" s="233">
        <v>18</v>
      </c>
      <c r="F67" s="230"/>
      <c r="G67" s="230"/>
      <c r="H67" s="230"/>
      <c r="I67" s="230"/>
      <c r="J67" s="230"/>
      <c r="K67" s="230"/>
      <c r="L67" s="230"/>
      <c r="M67" s="230"/>
      <c r="N67" s="229"/>
      <c r="O67" s="229"/>
      <c r="P67" s="229"/>
      <c r="Q67" s="229"/>
      <c r="R67" s="230"/>
      <c r="S67" s="230"/>
      <c r="T67" s="230"/>
      <c r="U67" s="230"/>
      <c r="V67" s="230"/>
      <c r="W67" s="230"/>
      <c r="X67" s="230"/>
      <c r="Y67" s="230"/>
      <c r="Z67" s="210"/>
      <c r="AA67" s="210"/>
      <c r="AB67" s="210"/>
      <c r="AC67" s="210"/>
      <c r="AD67" s="210"/>
      <c r="AE67" s="210"/>
      <c r="AF67" s="210"/>
      <c r="AG67" s="210" t="s">
        <v>164</v>
      </c>
      <c r="AH67" s="210">
        <v>5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5">
        <v>24</v>
      </c>
      <c r="B68" s="246" t="s">
        <v>664</v>
      </c>
      <c r="C68" s="258" t="s">
        <v>665</v>
      </c>
      <c r="D68" s="247" t="s">
        <v>237</v>
      </c>
      <c r="E68" s="248">
        <v>18.600000000000001</v>
      </c>
      <c r="F68" s="249"/>
      <c r="G68" s="250">
        <f>ROUND(E68*F68,2)</f>
        <v>0</v>
      </c>
      <c r="H68" s="231"/>
      <c r="I68" s="230">
        <f>ROUND(E68*H68,2)</f>
        <v>0</v>
      </c>
      <c r="J68" s="231"/>
      <c r="K68" s="230">
        <f>ROUND(E68*J68,2)</f>
        <v>0</v>
      </c>
      <c r="L68" s="230">
        <v>21</v>
      </c>
      <c r="M68" s="230">
        <f>G68*(1+L68/100)</f>
        <v>0</v>
      </c>
      <c r="N68" s="229">
        <v>0</v>
      </c>
      <c r="O68" s="229">
        <f>ROUND(E68*N68,2)</f>
        <v>0</v>
      </c>
      <c r="P68" s="229">
        <v>0</v>
      </c>
      <c r="Q68" s="229">
        <f>ROUND(E68*P68,2)</f>
        <v>0</v>
      </c>
      <c r="R68" s="230"/>
      <c r="S68" s="230" t="s">
        <v>158</v>
      </c>
      <c r="T68" s="230" t="s">
        <v>159</v>
      </c>
      <c r="U68" s="230">
        <v>0</v>
      </c>
      <c r="V68" s="230">
        <f>ROUND(E68*U68,2)</f>
        <v>0</v>
      </c>
      <c r="W68" s="230"/>
      <c r="X68" s="230" t="s">
        <v>160</v>
      </c>
      <c r="Y68" s="230" t="s">
        <v>161</v>
      </c>
      <c r="Z68" s="210"/>
      <c r="AA68" s="210"/>
      <c r="AB68" s="210"/>
      <c r="AC68" s="210"/>
      <c r="AD68" s="210"/>
      <c r="AE68" s="210"/>
      <c r="AF68" s="210"/>
      <c r="AG68" s="210" t="s">
        <v>162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2" x14ac:dyDescent="0.2">
      <c r="A69" s="227"/>
      <c r="B69" s="228"/>
      <c r="C69" s="259" t="s">
        <v>666</v>
      </c>
      <c r="D69" s="232"/>
      <c r="E69" s="233">
        <v>12.6</v>
      </c>
      <c r="F69" s="230"/>
      <c r="G69" s="230"/>
      <c r="H69" s="230"/>
      <c r="I69" s="230"/>
      <c r="J69" s="230"/>
      <c r="K69" s="230"/>
      <c r="L69" s="230"/>
      <c r="M69" s="230"/>
      <c r="N69" s="229"/>
      <c r="O69" s="229"/>
      <c r="P69" s="229"/>
      <c r="Q69" s="229"/>
      <c r="R69" s="230"/>
      <c r="S69" s="230"/>
      <c r="T69" s="230"/>
      <c r="U69" s="230"/>
      <c r="V69" s="230"/>
      <c r="W69" s="230"/>
      <c r="X69" s="230"/>
      <c r="Y69" s="230"/>
      <c r="Z69" s="210"/>
      <c r="AA69" s="210"/>
      <c r="AB69" s="210"/>
      <c r="AC69" s="210"/>
      <c r="AD69" s="210"/>
      <c r="AE69" s="210"/>
      <c r="AF69" s="210"/>
      <c r="AG69" s="210" t="s">
        <v>164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3" x14ac:dyDescent="0.2">
      <c r="A70" s="227"/>
      <c r="B70" s="228"/>
      <c r="C70" s="259" t="s">
        <v>667</v>
      </c>
      <c r="D70" s="232"/>
      <c r="E70" s="233">
        <v>6</v>
      </c>
      <c r="F70" s="230"/>
      <c r="G70" s="230"/>
      <c r="H70" s="230"/>
      <c r="I70" s="230"/>
      <c r="J70" s="230"/>
      <c r="K70" s="230"/>
      <c r="L70" s="230"/>
      <c r="M70" s="230"/>
      <c r="N70" s="229"/>
      <c r="O70" s="229"/>
      <c r="P70" s="229"/>
      <c r="Q70" s="229"/>
      <c r="R70" s="230"/>
      <c r="S70" s="230"/>
      <c r="T70" s="230"/>
      <c r="U70" s="230"/>
      <c r="V70" s="230"/>
      <c r="W70" s="230"/>
      <c r="X70" s="230"/>
      <c r="Y70" s="230"/>
      <c r="Z70" s="210"/>
      <c r="AA70" s="210"/>
      <c r="AB70" s="210"/>
      <c r="AC70" s="210"/>
      <c r="AD70" s="210"/>
      <c r="AE70" s="210"/>
      <c r="AF70" s="210"/>
      <c r="AG70" s="210" t="s">
        <v>164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5">
        <v>25</v>
      </c>
      <c r="B71" s="246" t="s">
        <v>200</v>
      </c>
      <c r="C71" s="258" t="s">
        <v>201</v>
      </c>
      <c r="D71" s="247" t="s">
        <v>167</v>
      </c>
      <c r="E71" s="248">
        <v>495.86</v>
      </c>
      <c r="F71" s="249"/>
      <c r="G71" s="250">
        <f>ROUND(E71*F71,2)</f>
        <v>0</v>
      </c>
      <c r="H71" s="231"/>
      <c r="I71" s="230">
        <f>ROUND(E71*H71,2)</f>
        <v>0</v>
      </c>
      <c r="J71" s="231"/>
      <c r="K71" s="230">
        <f>ROUND(E71*J71,2)</f>
        <v>0</v>
      </c>
      <c r="L71" s="230">
        <v>21</v>
      </c>
      <c r="M71" s="230">
        <f>G71*(1+L71/100)</f>
        <v>0</v>
      </c>
      <c r="N71" s="229">
        <v>0</v>
      </c>
      <c r="O71" s="229">
        <f>ROUND(E71*N71,2)</f>
        <v>0</v>
      </c>
      <c r="P71" s="229">
        <v>0</v>
      </c>
      <c r="Q71" s="229">
        <f>ROUND(E71*P71,2)</f>
        <v>0</v>
      </c>
      <c r="R71" s="230"/>
      <c r="S71" s="230" t="s">
        <v>158</v>
      </c>
      <c r="T71" s="230" t="s">
        <v>159</v>
      </c>
      <c r="U71" s="230">
        <v>8.9999999999999993E-3</v>
      </c>
      <c r="V71" s="230">
        <f>ROUND(E71*U71,2)</f>
        <v>4.46</v>
      </c>
      <c r="W71" s="230"/>
      <c r="X71" s="230" t="s">
        <v>160</v>
      </c>
      <c r="Y71" s="230" t="s">
        <v>161</v>
      </c>
      <c r="Z71" s="210"/>
      <c r="AA71" s="210"/>
      <c r="AB71" s="210"/>
      <c r="AC71" s="210"/>
      <c r="AD71" s="210"/>
      <c r="AE71" s="210"/>
      <c r="AF71" s="210"/>
      <c r="AG71" s="210" t="s">
        <v>162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2" x14ac:dyDescent="0.2">
      <c r="A72" s="227"/>
      <c r="B72" s="228"/>
      <c r="C72" s="259" t="s">
        <v>646</v>
      </c>
      <c r="D72" s="232"/>
      <c r="E72" s="233">
        <v>495.86</v>
      </c>
      <c r="F72" s="230"/>
      <c r="G72" s="230"/>
      <c r="H72" s="230"/>
      <c r="I72" s="230"/>
      <c r="J72" s="230"/>
      <c r="K72" s="230"/>
      <c r="L72" s="230"/>
      <c r="M72" s="230"/>
      <c r="N72" s="229"/>
      <c r="O72" s="229"/>
      <c r="P72" s="229"/>
      <c r="Q72" s="229"/>
      <c r="R72" s="230"/>
      <c r="S72" s="230"/>
      <c r="T72" s="230"/>
      <c r="U72" s="230"/>
      <c r="V72" s="230"/>
      <c r="W72" s="230"/>
      <c r="X72" s="230"/>
      <c r="Y72" s="230"/>
      <c r="Z72" s="210"/>
      <c r="AA72" s="210"/>
      <c r="AB72" s="210"/>
      <c r="AC72" s="210"/>
      <c r="AD72" s="210"/>
      <c r="AE72" s="210"/>
      <c r="AF72" s="210"/>
      <c r="AG72" s="210" t="s">
        <v>164</v>
      </c>
      <c r="AH72" s="210">
        <v>5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5">
        <v>26</v>
      </c>
      <c r="B73" s="246" t="s">
        <v>668</v>
      </c>
      <c r="C73" s="258" t="s">
        <v>669</v>
      </c>
      <c r="D73" s="247" t="s">
        <v>157</v>
      </c>
      <c r="E73" s="248">
        <v>308.72399999999999</v>
      </c>
      <c r="F73" s="249"/>
      <c r="G73" s="250">
        <f>ROUND(E73*F73,2)</f>
        <v>0</v>
      </c>
      <c r="H73" s="231"/>
      <c r="I73" s="230">
        <f>ROUND(E73*H73,2)</f>
        <v>0</v>
      </c>
      <c r="J73" s="231"/>
      <c r="K73" s="230">
        <f>ROUND(E73*J73,2)</f>
        <v>0</v>
      </c>
      <c r="L73" s="230">
        <v>21</v>
      </c>
      <c r="M73" s="230">
        <f>G73*(1+L73/100)</f>
        <v>0</v>
      </c>
      <c r="N73" s="229">
        <v>0</v>
      </c>
      <c r="O73" s="229">
        <f>ROUND(E73*N73,2)</f>
        <v>0</v>
      </c>
      <c r="P73" s="229">
        <v>0</v>
      </c>
      <c r="Q73" s="229">
        <f>ROUND(E73*P73,2)</f>
        <v>0</v>
      </c>
      <c r="R73" s="230"/>
      <c r="S73" s="230" t="s">
        <v>158</v>
      </c>
      <c r="T73" s="230" t="s">
        <v>159</v>
      </c>
      <c r="U73" s="230">
        <v>0.128</v>
      </c>
      <c r="V73" s="230">
        <f>ROUND(E73*U73,2)</f>
        <v>39.520000000000003</v>
      </c>
      <c r="W73" s="230"/>
      <c r="X73" s="230" t="s">
        <v>160</v>
      </c>
      <c r="Y73" s="230" t="s">
        <v>161</v>
      </c>
      <c r="Z73" s="210"/>
      <c r="AA73" s="210"/>
      <c r="AB73" s="210"/>
      <c r="AC73" s="210"/>
      <c r="AD73" s="210"/>
      <c r="AE73" s="210"/>
      <c r="AF73" s="210"/>
      <c r="AG73" s="210" t="s">
        <v>162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2" x14ac:dyDescent="0.2">
      <c r="A74" s="227"/>
      <c r="B74" s="228"/>
      <c r="C74" s="259" t="s">
        <v>470</v>
      </c>
      <c r="D74" s="232"/>
      <c r="E74" s="233"/>
      <c r="F74" s="230"/>
      <c r="G74" s="230"/>
      <c r="H74" s="230"/>
      <c r="I74" s="230"/>
      <c r="J74" s="230"/>
      <c r="K74" s="230"/>
      <c r="L74" s="230"/>
      <c r="M74" s="230"/>
      <c r="N74" s="229"/>
      <c r="O74" s="229"/>
      <c r="P74" s="229"/>
      <c r="Q74" s="229"/>
      <c r="R74" s="230"/>
      <c r="S74" s="230"/>
      <c r="T74" s="230"/>
      <c r="U74" s="230"/>
      <c r="V74" s="230"/>
      <c r="W74" s="230"/>
      <c r="X74" s="230"/>
      <c r="Y74" s="230"/>
      <c r="Z74" s="210"/>
      <c r="AA74" s="210"/>
      <c r="AB74" s="210"/>
      <c r="AC74" s="210"/>
      <c r="AD74" s="210"/>
      <c r="AE74" s="210"/>
      <c r="AF74" s="210"/>
      <c r="AG74" s="210" t="s">
        <v>164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3" x14ac:dyDescent="0.2">
      <c r="A75" s="227"/>
      <c r="B75" s="228"/>
      <c r="C75" s="259" t="s">
        <v>670</v>
      </c>
      <c r="D75" s="232"/>
      <c r="E75" s="233"/>
      <c r="F75" s="230"/>
      <c r="G75" s="230"/>
      <c r="H75" s="230"/>
      <c r="I75" s="230"/>
      <c r="J75" s="230"/>
      <c r="K75" s="230"/>
      <c r="L75" s="230"/>
      <c r="M75" s="230"/>
      <c r="N75" s="229"/>
      <c r="O75" s="229"/>
      <c r="P75" s="229"/>
      <c r="Q75" s="229"/>
      <c r="R75" s="230"/>
      <c r="S75" s="230"/>
      <c r="T75" s="230"/>
      <c r="U75" s="230"/>
      <c r="V75" s="230"/>
      <c r="W75" s="230"/>
      <c r="X75" s="230"/>
      <c r="Y75" s="230"/>
      <c r="Z75" s="210"/>
      <c r="AA75" s="210"/>
      <c r="AB75" s="210"/>
      <c r="AC75" s="210"/>
      <c r="AD75" s="210"/>
      <c r="AE75" s="210"/>
      <c r="AF75" s="210"/>
      <c r="AG75" s="210" t="s">
        <v>164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3" x14ac:dyDescent="0.2">
      <c r="A76" s="227"/>
      <c r="B76" s="228"/>
      <c r="C76" s="259" t="s">
        <v>671</v>
      </c>
      <c r="D76" s="232"/>
      <c r="E76" s="233">
        <v>60</v>
      </c>
      <c r="F76" s="230"/>
      <c r="G76" s="230"/>
      <c r="H76" s="230"/>
      <c r="I76" s="230"/>
      <c r="J76" s="230"/>
      <c r="K76" s="230"/>
      <c r="L76" s="230"/>
      <c r="M76" s="230"/>
      <c r="N76" s="229"/>
      <c r="O76" s="229"/>
      <c r="P76" s="229"/>
      <c r="Q76" s="229"/>
      <c r="R76" s="230"/>
      <c r="S76" s="230"/>
      <c r="T76" s="230"/>
      <c r="U76" s="230"/>
      <c r="V76" s="230"/>
      <c r="W76" s="230"/>
      <c r="X76" s="230"/>
      <c r="Y76" s="230"/>
      <c r="Z76" s="210"/>
      <c r="AA76" s="210"/>
      <c r="AB76" s="210"/>
      <c r="AC76" s="210"/>
      <c r="AD76" s="210"/>
      <c r="AE76" s="210"/>
      <c r="AF76" s="210"/>
      <c r="AG76" s="210" t="s">
        <v>164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3" x14ac:dyDescent="0.2">
      <c r="A77" s="227"/>
      <c r="B77" s="228"/>
      <c r="C77" s="259" t="s">
        <v>672</v>
      </c>
      <c r="D77" s="232"/>
      <c r="E77" s="233">
        <v>148.80000000000001</v>
      </c>
      <c r="F77" s="230"/>
      <c r="G77" s="230"/>
      <c r="H77" s="230"/>
      <c r="I77" s="230"/>
      <c r="J77" s="230"/>
      <c r="K77" s="230"/>
      <c r="L77" s="230"/>
      <c r="M77" s="230"/>
      <c r="N77" s="229"/>
      <c r="O77" s="229"/>
      <c r="P77" s="229"/>
      <c r="Q77" s="229"/>
      <c r="R77" s="230"/>
      <c r="S77" s="230"/>
      <c r="T77" s="230"/>
      <c r="U77" s="230"/>
      <c r="V77" s="230"/>
      <c r="W77" s="230"/>
      <c r="X77" s="230"/>
      <c r="Y77" s="230"/>
      <c r="Z77" s="210"/>
      <c r="AA77" s="210"/>
      <c r="AB77" s="210"/>
      <c r="AC77" s="210"/>
      <c r="AD77" s="210"/>
      <c r="AE77" s="210"/>
      <c r="AF77" s="210"/>
      <c r="AG77" s="210" t="s">
        <v>164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3" x14ac:dyDescent="0.2">
      <c r="A78" s="227"/>
      <c r="B78" s="228"/>
      <c r="C78" s="259" t="s">
        <v>673</v>
      </c>
      <c r="D78" s="232"/>
      <c r="E78" s="233">
        <v>99.924000000000007</v>
      </c>
      <c r="F78" s="230"/>
      <c r="G78" s="230"/>
      <c r="H78" s="230"/>
      <c r="I78" s="230"/>
      <c r="J78" s="230"/>
      <c r="K78" s="230"/>
      <c r="L78" s="230"/>
      <c r="M78" s="230"/>
      <c r="N78" s="229"/>
      <c r="O78" s="229"/>
      <c r="P78" s="229"/>
      <c r="Q78" s="229"/>
      <c r="R78" s="230"/>
      <c r="S78" s="230"/>
      <c r="T78" s="230"/>
      <c r="U78" s="230"/>
      <c r="V78" s="230"/>
      <c r="W78" s="230"/>
      <c r="X78" s="230"/>
      <c r="Y78" s="230"/>
      <c r="Z78" s="210"/>
      <c r="AA78" s="210"/>
      <c r="AB78" s="210"/>
      <c r="AC78" s="210"/>
      <c r="AD78" s="210"/>
      <c r="AE78" s="210"/>
      <c r="AF78" s="210"/>
      <c r="AG78" s="210" t="s">
        <v>164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ht="22.5" outlineLevel="1" x14ac:dyDescent="0.2">
      <c r="A79" s="245">
        <v>27</v>
      </c>
      <c r="B79" s="246" t="s">
        <v>229</v>
      </c>
      <c r="C79" s="258" t="s">
        <v>230</v>
      </c>
      <c r="D79" s="247" t="s">
        <v>167</v>
      </c>
      <c r="E79" s="248">
        <v>495.86</v>
      </c>
      <c r="F79" s="249"/>
      <c r="G79" s="250">
        <f>ROUND(E79*F79,2)</f>
        <v>0</v>
      </c>
      <c r="H79" s="231"/>
      <c r="I79" s="230">
        <f>ROUND(E79*H79,2)</f>
        <v>0</v>
      </c>
      <c r="J79" s="231"/>
      <c r="K79" s="230">
        <f>ROUND(E79*J79,2)</f>
        <v>0</v>
      </c>
      <c r="L79" s="230">
        <v>21</v>
      </c>
      <c r="M79" s="230">
        <f>G79*(1+L79/100)</f>
        <v>0</v>
      </c>
      <c r="N79" s="229">
        <v>0</v>
      </c>
      <c r="O79" s="229">
        <f>ROUND(E79*N79,2)</f>
        <v>0</v>
      </c>
      <c r="P79" s="229">
        <v>0</v>
      </c>
      <c r="Q79" s="229">
        <f>ROUND(E79*P79,2)</f>
        <v>0</v>
      </c>
      <c r="R79" s="230"/>
      <c r="S79" s="230" t="s">
        <v>158</v>
      </c>
      <c r="T79" s="230" t="s">
        <v>159</v>
      </c>
      <c r="U79" s="230">
        <v>0</v>
      </c>
      <c r="V79" s="230">
        <f>ROUND(E79*U79,2)</f>
        <v>0</v>
      </c>
      <c r="W79" s="230"/>
      <c r="X79" s="230" t="s">
        <v>160</v>
      </c>
      <c r="Y79" s="230" t="s">
        <v>161</v>
      </c>
      <c r="Z79" s="210"/>
      <c r="AA79" s="210"/>
      <c r="AB79" s="210"/>
      <c r="AC79" s="210"/>
      <c r="AD79" s="210"/>
      <c r="AE79" s="210"/>
      <c r="AF79" s="210"/>
      <c r="AG79" s="210" t="s">
        <v>162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2" x14ac:dyDescent="0.2">
      <c r="A80" s="227"/>
      <c r="B80" s="228"/>
      <c r="C80" s="259" t="s">
        <v>674</v>
      </c>
      <c r="D80" s="232"/>
      <c r="E80" s="233">
        <v>495.86</v>
      </c>
      <c r="F80" s="230"/>
      <c r="G80" s="230"/>
      <c r="H80" s="230"/>
      <c r="I80" s="230"/>
      <c r="J80" s="230"/>
      <c r="K80" s="230"/>
      <c r="L80" s="230"/>
      <c r="M80" s="230"/>
      <c r="N80" s="229"/>
      <c r="O80" s="229"/>
      <c r="P80" s="229"/>
      <c r="Q80" s="229"/>
      <c r="R80" s="230"/>
      <c r="S80" s="230"/>
      <c r="T80" s="230"/>
      <c r="U80" s="230"/>
      <c r="V80" s="230"/>
      <c r="W80" s="230"/>
      <c r="X80" s="230"/>
      <c r="Y80" s="230"/>
      <c r="Z80" s="210"/>
      <c r="AA80" s="210"/>
      <c r="AB80" s="210"/>
      <c r="AC80" s="210"/>
      <c r="AD80" s="210"/>
      <c r="AE80" s="210"/>
      <c r="AF80" s="210"/>
      <c r="AG80" s="210" t="s">
        <v>164</v>
      </c>
      <c r="AH80" s="210">
        <v>5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x14ac:dyDescent="0.2">
      <c r="A81" s="238" t="s">
        <v>153</v>
      </c>
      <c r="B81" s="239" t="s">
        <v>112</v>
      </c>
      <c r="C81" s="257" t="s">
        <v>113</v>
      </c>
      <c r="D81" s="240"/>
      <c r="E81" s="241"/>
      <c r="F81" s="242"/>
      <c r="G81" s="243">
        <f>SUMIF(AG82:AG88,"&lt;&gt;NOR",G82:G88)</f>
        <v>0</v>
      </c>
      <c r="H81" s="237"/>
      <c r="I81" s="237">
        <f>SUM(I82:I88)</f>
        <v>0</v>
      </c>
      <c r="J81" s="237"/>
      <c r="K81" s="237">
        <f>SUM(K82:K88)</f>
        <v>0</v>
      </c>
      <c r="L81" s="237"/>
      <c r="M81" s="237">
        <f>SUM(M82:M88)</f>
        <v>0</v>
      </c>
      <c r="N81" s="236"/>
      <c r="O81" s="236">
        <f>SUM(O82:O88)</f>
        <v>0</v>
      </c>
      <c r="P81" s="236"/>
      <c r="Q81" s="236">
        <f>SUM(Q82:Q88)</f>
        <v>1.82</v>
      </c>
      <c r="R81" s="237"/>
      <c r="S81" s="237"/>
      <c r="T81" s="237"/>
      <c r="U81" s="237"/>
      <c r="V81" s="237">
        <f>SUM(V82:V88)</f>
        <v>16.64</v>
      </c>
      <c r="W81" s="237"/>
      <c r="X81" s="237"/>
      <c r="Y81" s="237"/>
      <c r="AG81" t="s">
        <v>154</v>
      </c>
    </row>
    <row r="82" spans="1:60" outlineLevel="1" x14ac:dyDescent="0.2">
      <c r="A82" s="245">
        <v>28</v>
      </c>
      <c r="B82" s="246" t="s">
        <v>675</v>
      </c>
      <c r="C82" s="258" t="s">
        <v>676</v>
      </c>
      <c r="D82" s="247" t="s">
        <v>268</v>
      </c>
      <c r="E82" s="248">
        <v>26</v>
      </c>
      <c r="F82" s="249"/>
      <c r="G82" s="250">
        <f>ROUND(E82*F82,2)</f>
        <v>0</v>
      </c>
      <c r="H82" s="231"/>
      <c r="I82" s="230">
        <f>ROUND(E82*H82,2)</f>
        <v>0</v>
      </c>
      <c r="J82" s="231"/>
      <c r="K82" s="230">
        <f>ROUND(E82*J82,2)</f>
        <v>0</v>
      </c>
      <c r="L82" s="230">
        <v>21</v>
      </c>
      <c r="M82" s="230">
        <f>G82*(1+L82/100)</f>
        <v>0</v>
      </c>
      <c r="N82" s="229">
        <v>0</v>
      </c>
      <c r="O82" s="229">
        <f>ROUND(E82*N82,2)</f>
        <v>0</v>
      </c>
      <c r="P82" s="229">
        <v>7.0000000000000007E-2</v>
      </c>
      <c r="Q82" s="229">
        <f>ROUND(E82*P82,2)</f>
        <v>1.82</v>
      </c>
      <c r="R82" s="230"/>
      <c r="S82" s="230" t="s">
        <v>158</v>
      </c>
      <c r="T82" s="230" t="s">
        <v>159</v>
      </c>
      <c r="U82" s="230">
        <v>0.64</v>
      </c>
      <c r="V82" s="230">
        <f>ROUND(E82*U82,2)</f>
        <v>16.64</v>
      </c>
      <c r="W82" s="230"/>
      <c r="X82" s="230" t="s">
        <v>160</v>
      </c>
      <c r="Y82" s="230" t="s">
        <v>161</v>
      </c>
      <c r="Z82" s="210"/>
      <c r="AA82" s="210"/>
      <c r="AB82" s="210"/>
      <c r="AC82" s="210"/>
      <c r="AD82" s="210"/>
      <c r="AE82" s="210"/>
      <c r="AF82" s="210"/>
      <c r="AG82" s="210" t="s">
        <v>162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2" x14ac:dyDescent="0.2">
      <c r="A83" s="227"/>
      <c r="B83" s="228"/>
      <c r="C83" s="259" t="s">
        <v>677</v>
      </c>
      <c r="D83" s="232"/>
      <c r="E83" s="233">
        <v>18</v>
      </c>
      <c r="F83" s="230"/>
      <c r="G83" s="230"/>
      <c r="H83" s="230"/>
      <c r="I83" s="230"/>
      <c r="J83" s="230"/>
      <c r="K83" s="230"/>
      <c r="L83" s="230"/>
      <c r="M83" s="230"/>
      <c r="N83" s="229"/>
      <c r="O83" s="229"/>
      <c r="P83" s="229"/>
      <c r="Q83" s="229"/>
      <c r="R83" s="230"/>
      <c r="S83" s="230"/>
      <c r="T83" s="230"/>
      <c r="U83" s="230"/>
      <c r="V83" s="230"/>
      <c r="W83" s="230"/>
      <c r="X83" s="230"/>
      <c r="Y83" s="230"/>
      <c r="Z83" s="210"/>
      <c r="AA83" s="210"/>
      <c r="AB83" s="210"/>
      <c r="AC83" s="210"/>
      <c r="AD83" s="210"/>
      <c r="AE83" s="210"/>
      <c r="AF83" s="210"/>
      <c r="AG83" s="210" t="s">
        <v>164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3" x14ac:dyDescent="0.2">
      <c r="A84" s="227"/>
      <c r="B84" s="228"/>
      <c r="C84" s="259" t="s">
        <v>678</v>
      </c>
      <c r="D84" s="232"/>
      <c r="E84" s="233">
        <v>8</v>
      </c>
      <c r="F84" s="230"/>
      <c r="G84" s="230"/>
      <c r="H84" s="230"/>
      <c r="I84" s="230"/>
      <c r="J84" s="230"/>
      <c r="K84" s="230"/>
      <c r="L84" s="230"/>
      <c r="M84" s="230"/>
      <c r="N84" s="229"/>
      <c r="O84" s="229"/>
      <c r="P84" s="229"/>
      <c r="Q84" s="229"/>
      <c r="R84" s="230"/>
      <c r="S84" s="230"/>
      <c r="T84" s="230"/>
      <c r="U84" s="230"/>
      <c r="V84" s="230"/>
      <c r="W84" s="230"/>
      <c r="X84" s="230"/>
      <c r="Y84" s="230"/>
      <c r="Z84" s="210"/>
      <c r="AA84" s="210"/>
      <c r="AB84" s="210"/>
      <c r="AC84" s="210"/>
      <c r="AD84" s="210"/>
      <c r="AE84" s="210"/>
      <c r="AF84" s="210"/>
      <c r="AG84" s="210" t="s">
        <v>164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ht="22.5" outlineLevel="1" x14ac:dyDescent="0.2">
      <c r="A85" s="251">
        <v>29</v>
      </c>
      <c r="B85" s="252" t="s">
        <v>231</v>
      </c>
      <c r="C85" s="260" t="s">
        <v>679</v>
      </c>
      <c r="D85" s="253" t="s">
        <v>322</v>
      </c>
      <c r="E85" s="254">
        <v>2</v>
      </c>
      <c r="F85" s="255"/>
      <c r="G85" s="256">
        <f>ROUND(E85*F85,2)</f>
        <v>0</v>
      </c>
      <c r="H85" s="231"/>
      <c r="I85" s="230">
        <f>ROUND(E85*H85,2)</f>
        <v>0</v>
      </c>
      <c r="J85" s="231"/>
      <c r="K85" s="230">
        <f>ROUND(E85*J85,2)</f>
        <v>0</v>
      </c>
      <c r="L85" s="230">
        <v>21</v>
      </c>
      <c r="M85" s="230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30"/>
      <c r="S85" s="230" t="s">
        <v>233</v>
      </c>
      <c r="T85" s="230" t="s">
        <v>227</v>
      </c>
      <c r="U85" s="230">
        <v>0</v>
      </c>
      <c r="V85" s="230">
        <f>ROUND(E85*U85,2)</f>
        <v>0</v>
      </c>
      <c r="W85" s="230"/>
      <c r="X85" s="230" t="s">
        <v>160</v>
      </c>
      <c r="Y85" s="230" t="s">
        <v>161</v>
      </c>
      <c r="Z85" s="210"/>
      <c r="AA85" s="210"/>
      <c r="AB85" s="210"/>
      <c r="AC85" s="210"/>
      <c r="AD85" s="210"/>
      <c r="AE85" s="210"/>
      <c r="AF85" s="210"/>
      <c r="AG85" s="210" t="s">
        <v>162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ht="22.5" outlineLevel="1" x14ac:dyDescent="0.2">
      <c r="A86" s="245">
        <v>30</v>
      </c>
      <c r="B86" s="246" t="s">
        <v>235</v>
      </c>
      <c r="C86" s="258" t="s">
        <v>680</v>
      </c>
      <c r="D86" s="247" t="s">
        <v>157</v>
      </c>
      <c r="E86" s="248">
        <v>28.2</v>
      </c>
      <c r="F86" s="249"/>
      <c r="G86" s="250">
        <f>ROUND(E86*F86,2)</f>
        <v>0</v>
      </c>
      <c r="H86" s="231"/>
      <c r="I86" s="230">
        <f>ROUND(E86*H86,2)</f>
        <v>0</v>
      </c>
      <c r="J86" s="231"/>
      <c r="K86" s="230">
        <f>ROUND(E86*J86,2)</f>
        <v>0</v>
      </c>
      <c r="L86" s="230">
        <v>21</v>
      </c>
      <c r="M86" s="230">
        <f>G86*(1+L86/100)</f>
        <v>0</v>
      </c>
      <c r="N86" s="229">
        <v>0</v>
      </c>
      <c r="O86" s="229">
        <f>ROUND(E86*N86,2)</f>
        <v>0</v>
      </c>
      <c r="P86" s="229">
        <v>0</v>
      </c>
      <c r="Q86" s="229">
        <f>ROUND(E86*P86,2)</f>
        <v>0</v>
      </c>
      <c r="R86" s="230"/>
      <c r="S86" s="230" t="s">
        <v>233</v>
      </c>
      <c r="T86" s="230" t="s">
        <v>227</v>
      </c>
      <c r="U86" s="230">
        <v>0</v>
      </c>
      <c r="V86" s="230">
        <f>ROUND(E86*U86,2)</f>
        <v>0</v>
      </c>
      <c r="W86" s="230"/>
      <c r="X86" s="230" t="s">
        <v>160</v>
      </c>
      <c r="Y86" s="230" t="s">
        <v>161</v>
      </c>
      <c r="Z86" s="210"/>
      <c r="AA86" s="210"/>
      <c r="AB86" s="210"/>
      <c r="AC86" s="210"/>
      <c r="AD86" s="210"/>
      <c r="AE86" s="210"/>
      <c r="AF86" s="210"/>
      <c r="AG86" s="210" t="s">
        <v>162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22.5" outlineLevel="2" x14ac:dyDescent="0.2">
      <c r="A87" s="227"/>
      <c r="B87" s="228"/>
      <c r="C87" s="259" t="s">
        <v>681</v>
      </c>
      <c r="D87" s="232"/>
      <c r="E87" s="233">
        <v>28.2</v>
      </c>
      <c r="F87" s="230"/>
      <c r="G87" s="230"/>
      <c r="H87" s="230"/>
      <c r="I87" s="230"/>
      <c r="J87" s="230"/>
      <c r="K87" s="230"/>
      <c r="L87" s="230"/>
      <c r="M87" s="230"/>
      <c r="N87" s="229"/>
      <c r="O87" s="229"/>
      <c r="P87" s="229"/>
      <c r="Q87" s="229"/>
      <c r="R87" s="230"/>
      <c r="S87" s="230"/>
      <c r="T87" s="230"/>
      <c r="U87" s="230"/>
      <c r="V87" s="230"/>
      <c r="W87" s="230"/>
      <c r="X87" s="230"/>
      <c r="Y87" s="230"/>
      <c r="Z87" s="210"/>
      <c r="AA87" s="210"/>
      <c r="AB87" s="210"/>
      <c r="AC87" s="210"/>
      <c r="AD87" s="210"/>
      <c r="AE87" s="210"/>
      <c r="AF87" s="210"/>
      <c r="AG87" s="210" t="s">
        <v>164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ht="22.5" outlineLevel="1" x14ac:dyDescent="0.2">
      <c r="A88" s="251">
        <v>31</v>
      </c>
      <c r="B88" s="252" t="s">
        <v>402</v>
      </c>
      <c r="C88" s="260" t="s">
        <v>682</v>
      </c>
      <c r="D88" s="253" t="s">
        <v>268</v>
      </c>
      <c r="E88" s="254">
        <v>4</v>
      </c>
      <c r="F88" s="255"/>
      <c r="G88" s="256">
        <f>ROUND(E88*F88,2)</f>
        <v>0</v>
      </c>
      <c r="H88" s="231"/>
      <c r="I88" s="230">
        <f>ROUND(E88*H88,2)</f>
        <v>0</v>
      </c>
      <c r="J88" s="231"/>
      <c r="K88" s="230">
        <f>ROUND(E88*J88,2)</f>
        <v>0</v>
      </c>
      <c r="L88" s="230">
        <v>21</v>
      </c>
      <c r="M88" s="230">
        <f>G88*(1+L88/100)</f>
        <v>0</v>
      </c>
      <c r="N88" s="229">
        <v>0</v>
      </c>
      <c r="O88" s="229">
        <f>ROUND(E88*N88,2)</f>
        <v>0</v>
      </c>
      <c r="P88" s="229">
        <v>0</v>
      </c>
      <c r="Q88" s="229">
        <f>ROUND(E88*P88,2)</f>
        <v>0</v>
      </c>
      <c r="R88" s="230"/>
      <c r="S88" s="230" t="s">
        <v>233</v>
      </c>
      <c r="T88" s="230" t="s">
        <v>227</v>
      </c>
      <c r="U88" s="230">
        <v>0</v>
      </c>
      <c r="V88" s="230">
        <f>ROUND(E88*U88,2)</f>
        <v>0</v>
      </c>
      <c r="W88" s="230"/>
      <c r="X88" s="230" t="s">
        <v>160</v>
      </c>
      <c r="Y88" s="230" t="s">
        <v>161</v>
      </c>
      <c r="Z88" s="210"/>
      <c r="AA88" s="210"/>
      <c r="AB88" s="210"/>
      <c r="AC88" s="210"/>
      <c r="AD88" s="210"/>
      <c r="AE88" s="210"/>
      <c r="AF88" s="210"/>
      <c r="AG88" s="210" t="s">
        <v>162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x14ac:dyDescent="0.2">
      <c r="A89" s="238" t="s">
        <v>153</v>
      </c>
      <c r="B89" s="239" t="s">
        <v>120</v>
      </c>
      <c r="C89" s="257" t="s">
        <v>121</v>
      </c>
      <c r="D89" s="240"/>
      <c r="E89" s="241"/>
      <c r="F89" s="242"/>
      <c r="G89" s="243">
        <f>SUMIF(AG90:AG92,"&lt;&gt;NOR",G90:G92)</f>
        <v>0</v>
      </c>
      <c r="H89" s="237"/>
      <c r="I89" s="237">
        <f>SUM(I90:I92)</f>
        <v>0</v>
      </c>
      <c r="J89" s="237"/>
      <c r="K89" s="237">
        <f>SUM(K90:K92)</f>
        <v>0</v>
      </c>
      <c r="L89" s="237"/>
      <c r="M89" s="237">
        <f>SUM(M90:M92)</f>
        <v>0</v>
      </c>
      <c r="N89" s="236"/>
      <c r="O89" s="236">
        <f>SUM(O90:O92)</f>
        <v>0</v>
      </c>
      <c r="P89" s="236"/>
      <c r="Q89" s="236">
        <f>SUM(Q90:Q92)</f>
        <v>0.37</v>
      </c>
      <c r="R89" s="237"/>
      <c r="S89" s="237"/>
      <c r="T89" s="237"/>
      <c r="U89" s="237"/>
      <c r="V89" s="237">
        <f>SUM(V90:V92)</f>
        <v>11.54</v>
      </c>
      <c r="W89" s="237"/>
      <c r="X89" s="237"/>
      <c r="Y89" s="237"/>
      <c r="AG89" t="s">
        <v>154</v>
      </c>
    </row>
    <row r="90" spans="1:60" ht="22.5" outlineLevel="1" x14ac:dyDescent="0.2">
      <c r="A90" s="245">
        <v>32</v>
      </c>
      <c r="B90" s="246" t="s">
        <v>683</v>
      </c>
      <c r="C90" s="258" t="s">
        <v>684</v>
      </c>
      <c r="D90" s="247" t="s">
        <v>268</v>
      </c>
      <c r="E90" s="248">
        <v>40.200000000000003</v>
      </c>
      <c r="F90" s="249"/>
      <c r="G90" s="250">
        <f>ROUND(E90*F90,2)</f>
        <v>0</v>
      </c>
      <c r="H90" s="231"/>
      <c r="I90" s="230">
        <f>ROUND(E90*H90,2)</f>
        <v>0</v>
      </c>
      <c r="J90" s="231"/>
      <c r="K90" s="230">
        <f>ROUND(E90*J90,2)</f>
        <v>0</v>
      </c>
      <c r="L90" s="230">
        <v>21</v>
      </c>
      <c r="M90" s="230">
        <f>G90*(1+L90/100)</f>
        <v>0</v>
      </c>
      <c r="N90" s="229">
        <v>0</v>
      </c>
      <c r="O90" s="229">
        <f>ROUND(E90*N90,2)</f>
        <v>0</v>
      </c>
      <c r="P90" s="229">
        <v>9.2499999999999995E-3</v>
      </c>
      <c r="Q90" s="229">
        <f>ROUND(E90*P90,2)</f>
        <v>0.37</v>
      </c>
      <c r="R90" s="230"/>
      <c r="S90" s="230" t="s">
        <v>233</v>
      </c>
      <c r="T90" s="230" t="s">
        <v>227</v>
      </c>
      <c r="U90" s="230">
        <v>0.28699999999999998</v>
      </c>
      <c r="V90" s="230">
        <f>ROUND(E90*U90,2)</f>
        <v>11.54</v>
      </c>
      <c r="W90" s="230"/>
      <c r="X90" s="230" t="s">
        <v>160</v>
      </c>
      <c r="Y90" s="230" t="s">
        <v>161</v>
      </c>
      <c r="Z90" s="210"/>
      <c r="AA90" s="210"/>
      <c r="AB90" s="210"/>
      <c r="AC90" s="210"/>
      <c r="AD90" s="210"/>
      <c r="AE90" s="210"/>
      <c r="AF90" s="210"/>
      <c r="AG90" s="210" t="s">
        <v>162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2" x14ac:dyDescent="0.2">
      <c r="A91" s="227"/>
      <c r="B91" s="228"/>
      <c r="C91" s="259" t="s">
        <v>685</v>
      </c>
      <c r="D91" s="232"/>
      <c r="E91" s="233">
        <v>22.5</v>
      </c>
      <c r="F91" s="230"/>
      <c r="G91" s="230"/>
      <c r="H91" s="230"/>
      <c r="I91" s="230"/>
      <c r="J91" s="230"/>
      <c r="K91" s="230"/>
      <c r="L91" s="230"/>
      <c r="M91" s="230"/>
      <c r="N91" s="229"/>
      <c r="O91" s="229"/>
      <c r="P91" s="229"/>
      <c r="Q91" s="229"/>
      <c r="R91" s="230"/>
      <c r="S91" s="230"/>
      <c r="T91" s="230"/>
      <c r="U91" s="230"/>
      <c r="V91" s="230"/>
      <c r="W91" s="230"/>
      <c r="X91" s="230"/>
      <c r="Y91" s="230"/>
      <c r="Z91" s="210"/>
      <c r="AA91" s="210"/>
      <c r="AB91" s="210"/>
      <c r="AC91" s="210"/>
      <c r="AD91" s="210"/>
      <c r="AE91" s="210"/>
      <c r="AF91" s="210"/>
      <c r="AG91" s="210" t="s">
        <v>164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ht="22.5" outlineLevel="3" x14ac:dyDescent="0.2">
      <c r="A92" s="227"/>
      <c r="B92" s="228"/>
      <c r="C92" s="259" t="s">
        <v>686</v>
      </c>
      <c r="D92" s="232"/>
      <c r="E92" s="233">
        <v>17.7</v>
      </c>
      <c r="F92" s="230"/>
      <c r="G92" s="230"/>
      <c r="H92" s="230"/>
      <c r="I92" s="230"/>
      <c r="J92" s="230"/>
      <c r="K92" s="230"/>
      <c r="L92" s="230"/>
      <c r="M92" s="230"/>
      <c r="N92" s="229"/>
      <c r="O92" s="229"/>
      <c r="P92" s="229"/>
      <c r="Q92" s="229"/>
      <c r="R92" s="230"/>
      <c r="S92" s="230"/>
      <c r="T92" s="230"/>
      <c r="U92" s="230"/>
      <c r="V92" s="230"/>
      <c r="W92" s="230"/>
      <c r="X92" s="230"/>
      <c r="Y92" s="230"/>
      <c r="Z92" s="210"/>
      <c r="AA92" s="210"/>
      <c r="AB92" s="210"/>
      <c r="AC92" s="210"/>
      <c r="AD92" s="210"/>
      <c r="AE92" s="210"/>
      <c r="AF92" s="210"/>
      <c r="AG92" s="210" t="s">
        <v>164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x14ac:dyDescent="0.2">
      <c r="A93" s="238" t="s">
        <v>153</v>
      </c>
      <c r="B93" s="239" t="s">
        <v>122</v>
      </c>
      <c r="C93" s="257" t="s">
        <v>123</v>
      </c>
      <c r="D93" s="240"/>
      <c r="E93" s="241"/>
      <c r="F93" s="242"/>
      <c r="G93" s="243">
        <f>SUMIF(AG94:AG108,"&lt;&gt;NOR",G94:G108)</f>
        <v>0</v>
      </c>
      <c r="H93" s="237"/>
      <c r="I93" s="237">
        <f>SUM(I94:I108)</f>
        <v>0</v>
      </c>
      <c r="J93" s="237"/>
      <c r="K93" s="237">
        <f>SUM(K94:K108)</f>
        <v>0</v>
      </c>
      <c r="L93" s="237"/>
      <c r="M93" s="237">
        <f>SUM(M94:M108)</f>
        <v>0</v>
      </c>
      <c r="N93" s="236"/>
      <c r="O93" s="236">
        <f>SUM(O94:O108)</f>
        <v>0</v>
      </c>
      <c r="P93" s="236"/>
      <c r="Q93" s="236">
        <f>SUM(Q94:Q108)</f>
        <v>0</v>
      </c>
      <c r="R93" s="237"/>
      <c r="S93" s="237"/>
      <c r="T93" s="237"/>
      <c r="U93" s="237"/>
      <c r="V93" s="237">
        <f>SUM(V94:V108)</f>
        <v>300.80999999999995</v>
      </c>
      <c r="W93" s="237"/>
      <c r="X93" s="237"/>
      <c r="Y93" s="237"/>
      <c r="AG93" t="s">
        <v>154</v>
      </c>
    </row>
    <row r="94" spans="1:60" ht="22.5" outlineLevel="1" x14ac:dyDescent="0.2">
      <c r="A94" s="245">
        <v>33</v>
      </c>
      <c r="B94" s="246" t="s">
        <v>687</v>
      </c>
      <c r="C94" s="258" t="s">
        <v>688</v>
      </c>
      <c r="D94" s="247" t="s">
        <v>237</v>
      </c>
      <c r="E94" s="248">
        <v>325.36</v>
      </c>
      <c r="F94" s="249"/>
      <c r="G94" s="250">
        <f>ROUND(E94*F94,2)</f>
        <v>0</v>
      </c>
      <c r="H94" s="231"/>
      <c r="I94" s="230">
        <f>ROUND(E94*H94,2)</f>
        <v>0</v>
      </c>
      <c r="J94" s="231"/>
      <c r="K94" s="230">
        <f>ROUND(E94*J94,2)</f>
        <v>0</v>
      </c>
      <c r="L94" s="230">
        <v>21</v>
      </c>
      <c r="M94" s="230">
        <f>G94*(1+L94/100)</f>
        <v>0</v>
      </c>
      <c r="N94" s="229">
        <v>0</v>
      </c>
      <c r="O94" s="229">
        <f>ROUND(E94*N94,2)</f>
        <v>0</v>
      </c>
      <c r="P94" s="229">
        <v>0</v>
      </c>
      <c r="Q94" s="229">
        <f>ROUND(E94*P94,2)</f>
        <v>0</v>
      </c>
      <c r="R94" s="230"/>
      <c r="S94" s="230" t="s">
        <v>158</v>
      </c>
      <c r="T94" s="230" t="s">
        <v>159</v>
      </c>
      <c r="U94" s="230">
        <v>0</v>
      </c>
      <c r="V94" s="230">
        <f>ROUND(E94*U94,2)</f>
        <v>0</v>
      </c>
      <c r="W94" s="230"/>
      <c r="X94" s="230" t="s">
        <v>160</v>
      </c>
      <c r="Y94" s="230" t="s">
        <v>161</v>
      </c>
      <c r="Z94" s="210"/>
      <c r="AA94" s="210"/>
      <c r="AB94" s="210"/>
      <c r="AC94" s="210"/>
      <c r="AD94" s="210"/>
      <c r="AE94" s="210"/>
      <c r="AF94" s="210"/>
      <c r="AG94" s="210" t="s">
        <v>162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2" x14ac:dyDescent="0.2">
      <c r="A95" s="227"/>
      <c r="B95" s="228"/>
      <c r="C95" s="259" t="s">
        <v>689</v>
      </c>
      <c r="D95" s="232"/>
      <c r="E95" s="233">
        <v>18.809999999999999</v>
      </c>
      <c r="F95" s="230"/>
      <c r="G95" s="230"/>
      <c r="H95" s="230"/>
      <c r="I95" s="230"/>
      <c r="J95" s="230"/>
      <c r="K95" s="230"/>
      <c r="L95" s="230"/>
      <c r="M95" s="230"/>
      <c r="N95" s="229"/>
      <c r="O95" s="229"/>
      <c r="P95" s="229"/>
      <c r="Q95" s="229"/>
      <c r="R95" s="230"/>
      <c r="S95" s="230"/>
      <c r="T95" s="230"/>
      <c r="U95" s="230"/>
      <c r="V95" s="230"/>
      <c r="W95" s="230"/>
      <c r="X95" s="230"/>
      <c r="Y95" s="230"/>
      <c r="Z95" s="210"/>
      <c r="AA95" s="210"/>
      <c r="AB95" s="210"/>
      <c r="AC95" s="210"/>
      <c r="AD95" s="210"/>
      <c r="AE95" s="210"/>
      <c r="AF95" s="210"/>
      <c r="AG95" s="210" t="s">
        <v>164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3" x14ac:dyDescent="0.2">
      <c r="A96" s="227"/>
      <c r="B96" s="228"/>
      <c r="C96" s="259" t="s">
        <v>690</v>
      </c>
      <c r="D96" s="232"/>
      <c r="E96" s="233">
        <v>306.55</v>
      </c>
      <c r="F96" s="230"/>
      <c r="G96" s="230"/>
      <c r="H96" s="230"/>
      <c r="I96" s="230"/>
      <c r="J96" s="230"/>
      <c r="K96" s="230"/>
      <c r="L96" s="230"/>
      <c r="M96" s="230"/>
      <c r="N96" s="229"/>
      <c r="O96" s="229"/>
      <c r="P96" s="229"/>
      <c r="Q96" s="229"/>
      <c r="R96" s="230"/>
      <c r="S96" s="230"/>
      <c r="T96" s="230"/>
      <c r="U96" s="230"/>
      <c r="V96" s="230"/>
      <c r="W96" s="230"/>
      <c r="X96" s="230"/>
      <c r="Y96" s="23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ht="22.5" outlineLevel="1" x14ac:dyDescent="0.2">
      <c r="A97" s="245">
        <v>34</v>
      </c>
      <c r="B97" s="246" t="s">
        <v>691</v>
      </c>
      <c r="C97" s="258" t="s">
        <v>692</v>
      </c>
      <c r="D97" s="247" t="s">
        <v>237</v>
      </c>
      <c r="E97" s="248">
        <v>32.612000000000002</v>
      </c>
      <c r="F97" s="249"/>
      <c r="G97" s="250">
        <f>ROUND(E97*F97,2)</f>
        <v>0</v>
      </c>
      <c r="H97" s="231"/>
      <c r="I97" s="230">
        <f>ROUND(E97*H97,2)</f>
        <v>0</v>
      </c>
      <c r="J97" s="231"/>
      <c r="K97" s="230">
        <f>ROUND(E97*J97,2)</f>
        <v>0</v>
      </c>
      <c r="L97" s="230">
        <v>21</v>
      </c>
      <c r="M97" s="230">
        <f>G97*(1+L97/100)</f>
        <v>0</v>
      </c>
      <c r="N97" s="229">
        <v>0</v>
      </c>
      <c r="O97" s="229">
        <f>ROUND(E97*N97,2)</f>
        <v>0</v>
      </c>
      <c r="P97" s="229">
        <v>0</v>
      </c>
      <c r="Q97" s="229">
        <f>ROUND(E97*P97,2)</f>
        <v>0</v>
      </c>
      <c r="R97" s="230"/>
      <c r="S97" s="230" t="s">
        <v>158</v>
      </c>
      <c r="T97" s="230" t="s">
        <v>159</v>
      </c>
      <c r="U97" s="230">
        <v>0</v>
      </c>
      <c r="V97" s="230">
        <f>ROUND(E97*U97,2)</f>
        <v>0</v>
      </c>
      <c r="W97" s="230"/>
      <c r="X97" s="230" t="s">
        <v>160</v>
      </c>
      <c r="Y97" s="230" t="s">
        <v>161</v>
      </c>
      <c r="Z97" s="210"/>
      <c r="AA97" s="210"/>
      <c r="AB97" s="210"/>
      <c r="AC97" s="210"/>
      <c r="AD97" s="210"/>
      <c r="AE97" s="210"/>
      <c r="AF97" s="210"/>
      <c r="AG97" s="210" t="s">
        <v>162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2" x14ac:dyDescent="0.2">
      <c r="A98" s="227"/>
      <c r="B98" s="228"/>
      <c r="C98" s="259" t="s">
        <v>693</v>
      </c>
      <c r="D98" s="232"/>
      <c r="E98" s="233">
        <v>3.44</v>
      </c>
      <c r="F98" s="230"/>
      <c r="G98" s="230"/>
      <c r="H98" s="230"/>
      <c r="I98" s="230"/>
      <c r="J98" s="230"/>
      <c r="K98" s="230"/>
      <c r="L98" s="230"/>
      <c r="M98" s="230"/>
      <c r="N98" s="229"/>
      <c r="O98" s="229"/>
      <c r="P98" s="229"/>
      <c r="Q98" s="229"/>
      <c r="R98" s="230"/>
      <c r="S98" s="230"/>
      <c r="T98" s="230"/>
      <c r="U98" s="230"/>
      <c r="V98" s="230"/>
      <c r="W98" s="230"/>
      <c r="X98" s="230"/>
      <c r="Y98" s="230"/>
      <c r="Z98" s="210"/>
      <c r="AA98" s="210"/>
      <c r="AB98" s="210"/>
      <c r="AC98" s="210"/>
      <c r="AD98" s="210"/>
      <c r="AE98" s="210"/>
      <c r="AF98" s="210"/>
      <c r="AG98" s="210" t="s">
        <v>164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3" x14ac:dyDescent="0.2">
      <c r="A99" s="227"/>
      <c r="B99" s="228"/>
      <c r="C99" s="259" t="s">
        <v>694</v>
      </c>
      <c r="D99" s="232"/>
      <c r="E99" s="233">
        <v>0.63700000000000001</v>
      </c>
      <c r="F99" s="230"/>
      <c r="G99" s="230"/>
      <c r="H99" s="230"/>
      <c r="I99" s="230"/>
      <c r="J99" s="230"/>
      <c r="K99" s="230"/>
      <c r="L99" s="230"/>
      <c r="M99" s="230"/>
      <c r="N99" s="229"/>
      <c r="O99" s="229"/>
      <c r="P99" s="229"/>
      <c r="Q99" s="229"/>
      <c r="R99" s="230"/>
      <c r="S99" s="230"/>
      <c r="T99" s="230"/>
      <c r="U99" s="230"/>
      <c r="V99" s="230"/>
      <c r="W99" s="230"/>
      <c r="X99" s="230"/>
      <c r="Y99" s="23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3" x14ac:dyDescent="0.2">
      <c r="A100" s="227"/>
      <c r="B100" s="228"/>
      <c r="C100" s="259" t="s">
        <v>695</v>
      </c>
      <c r="D100" s="232"/>
      <c r="E100" s="233">
        <v>1.82</v>
      </c>
      <c r="F100" s="230"/>
      <c r="G100" s="230"/>
      <c r="H100" s="230"/>
      <c r="I100" s="230"/>
      <c r="J100" s="230"/>
      <c r="K100" s="230"/>
      <c r="L100" s="230"/>
      <c r="M100" s="230"/>
      <c r="N100" s="229"/>
      <c r="O100" s="229"/>
      <c r="P100" s="229"/>
      <c r="Q100" s="229"/>
      <c r="R100" s="230"/>
      <c r="S100" s="230"/>
      <c r="T100" s="230"/>
      <c r="U100" s="230"/>
      <c r="V100" s="230"/>
      <c r="W100" s="230"/>
      <c r="X100" s="230"/>
      <c r="Y100" s="230"/>
      <c r="Z100" s="210"/>
      <c r="AA100" s="210"/>
      <c r="AB100" s="210"/>
      <c r="AC100" s="210"/>
      <c r="AD100" s="210"/>
      <c r="AE100" s="210"/>
      <c r="AF100" s="210"/>
      <c r="AG100" s="210" t="s">
        <v>164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3" x14ac:dyDescent="0.2">
      <c r="A101" s="227"/>
      <c r="B101" s="228"/>
      <c r="C101" s="259" t="s">
        <v>696</v>
      </c>
      <c r="D101" s="232"/>
      <c r="E101" s="233">
        <v>8.4550000000000001</v>
      </c>
      <c r="F101" s="230"/>
      <c r="G101" s="230"/>
      <c r="H101" s="230"/>
      <c r="I101" s="230"/>
      <c r="J101" s="230"/>
      <c r="K101" s="230"/>
      <c r="L101" s="230"/>
      <c r="M101" s="230"/>
      <c r="N101" s="229"/>
      <c r="O101" s="229"/>
      <c r="P101" s="229"/>
      <c r="Q101" s="229"/>
      <c r="R101" s="230"/>
      <c r="S101" s="230"/>
      <c r="T101" s="230"/>
      <c r="U101" s="230"/>
      <c r="V101" s="230"/>
      <c r="W101" s="230"/>
      <c r="X101" s="230"/>
      <c r="Y101" s="230"/>
      <c r="Z101" s="210"/>
      <c r="AA101" s="210"/>
      <c r="AB101" s="210"/>
      <c r="AC101" s="210"/>
      <c r="AD101" s="210"/>
      <c r="AE101" s="210"/>
      <c r="AF101" s="210"/>
      <c r="AG101" s="210" t="s">
        <v>164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3" x14ac:dyDescent="0.2">
      <c r="A102" s="227"/>
      <c r="B102" s="228"/>
      <c r="C102" s="259" t="s">
        <v>697</v>
      </c>
      <c r="D102" s="232"/>
      <c r="E102" s="233">
        <v>18.260000000000002</v>
      </c>
      <c r="F102" s="230"/>
      <c r="G102" s="230"/>
      <c r="H102" s="230"/>
      <c r="I102" s="230"/>
      <c r="J102" s="230"/>
      <c r="K102" s="230"/>
      <c r="L102" s="230"/>
      <c r="M102" s="230"/>
      <c r="N102" s="229"/>
      <c r="O102" s="229"/>
      <c r="P102" s="229"/>
      <c r="Q102" s="229"/>
      <c r="R102" s="230"/>
      <c r="S102" s="230"/>
      <c r="T102" s="230"/>
      <c r="U102" s="230"/>
      <c r="V102" s="230"/>
      <c r="W102" s="230"/>
      <c r="X102" s="230"/>
      <c r="Y102" s="230"/>
      <c r="Z102" s="210"/>
      <c r="AA102" s="210"/>
      <c r="AB102" s="210"/>
      <c r="AC102" s="210"/>
      <c r="AD102" s="210"/>
      <c r="AE102" s="210"/>
      <c r="AF102" s="210"/>
      <c r="AG102" s="210" t="s">
        <v>164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ht="22.5" outlineLevel="1" x14ac:dyDescent="0.2">
      <c r="A103" s="245">
        <v>35</v>
      </c>
      <c r="B103" s="246" t="s">
        <v>698</v>
      </c>
      <c r="C103" s="258" t="s">
        <v>699</v>
      </c>
      <c r="D103" s="247" t="s">
        <v>237</v>
      </c>
      <c r="E103" s="248">
        <v>147.25399999999999</v>
      </c>
      <c r="F103" s="249"/>
      <c r="G103" s="250">
        <f>ROUND(E103*F103,2)</f>
        <v>0</v>
      </c>
      <c r="H103" s="231"/>
      <c r="I103" s="230">
        <f>ROUND(E103*H103,2)</f>
        <v>0</v>
      </c>
      <c r="J103" s="231"/>
      <c r="K103" s="230">
        <f>ROUND(E103*J103,2)</f>
        <v>0</v>
      </c>
      <c r="L103" s="230">
        <v>21</v>
      </c>
      <c r="M103" s="230">
        <f>G103*(1+L103/100)</f>
        <v>0</v>
      </c>
      <c r="N103" s="229">
        <v>0</v>
      </c>
      <c r="O103" s="229">
        <f>ROUND(E103*N103,2)</f>
        <v>0</v>
      </c>
      <c r="P103" s="229">
        <v>0</v>
      </c>
      <c r="Q103" s="229">
        <f>ROUND(E103*P103,2)</f>
        <v>0</v>
      </c>
      <c r="R103" s="230"/>
      <c r="S103" s="230" t="s">
        <v>158</v>
      </c>
      <c r="T103" s="230" t="s">
        <v>159</v>
      </c>
      <c r="U103" s="230">
        <v>0</v>
      </c>
      <c r="V103" s="230">
        <f>ROUND(E103*U103,2)</f>
        <v>0</v>
      </c>
      <c r="W103" s="230"/>
      <c r="X103" s="230" t="s">
        <v>160</v>
      </c>
      <c r="Y103" s="230" t="s">
        <v>161</v>
      </c>
      <c r="Z103" s="210"/>
      <c r="AA103" s="210"/>
      <c r="AB103" s="210"/>
      <c r="AC103" s="210"/>
      <c r="AD103" s="210"/>
      <c r="AE103" s="210"/>
      <c r="AF103" s="210"/>
      <c r="AG103" s="210" t="s">
        <v>162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2" x14ac:dyDescent="0.2">
      <c r="A104" s="227"/>
      <c r="B104" s="228"/>
      <c r="C104" s="259" t="s">
        <v>700</v>
      </c>
      <c r="D104" s="232"/>
      <c r="E104" s="233">
        <v>147.25399999999999</v>
      </c>
      <c r="F104" s="230"/>
      <c r="G104" s="230"/>
      <c r="H104" s="230"/>
      <c r="I104" s="230"/>
      <c r="J104" s="230"/>
      <c r="K104" s="230"/>
      <c r="L104" s="230"/>
      <c r="M104" s="230"/>
      <c r="N104" s="229"/>
      <c r="O104" s="229"/>
      <c r="P104" s="229"/>
      <c r="Q104" s="229"/>
      <c r="R104" s="230"/>
      <c r="S104" s="230"/>
      <c r="T104" s="230"/>
      <c r="U104" s="230"/>
      <c r="V104" s="230"/>
      <c r="W104" s="230"/>
      <c r="X104" s="230"/>
      <c r="Y104" s="230"/>
      <c r="Z104" s="210"/>
      <c r="AA104" s="210"/>
      <c r="AB104" s="210"/>
      <c r="AC104" s="210"/>
      <c r="AD104" s="210"/>
      <c r="AE104" s="210"/>
      <c r="AF104" s="210"/>
      <c r="AG104" s="210" t="s">
        <v>164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51">
        <v>36</v>
      </c>
      <c r="B105" s="252" t="s">
        <v>701</v>
      </c>
      <c r="C105" s="260" t="s">
        <v>702</v>
      </c>
      <c r="D105" s="253" t="s">
        <v>237</v>
      </c>
      <c r="E105" s="254">
        <v>505.57889999999998</v>
      </c>
      <c r="F105" s="255"/>
      <c r="G105" s="256">
        <f>ROUND(E105*F105,2)</f>
        <v>0</v>
      </c>
      <c r="H105" s="231"/>
      <c r="I105" s="230">
        <f>ROUND(E105*H105,2)</f>
        <v>0</v>
      </c>
      <c r="J105" s="231"/>
      <c r="K105" s="230">
        <f>ROUND(E105*J105,2)</f>
        <v>0</v>
      </c>
      <c r="L105" s="230">
        <v>21</v>
      </c>
      <c r="M105" s="230">
        <f>G105*(1+L105/100)</f>
        <v>0</v>
      </c>
      <c r="N105" s="229">
        <v>0</v>
      </c>
      <c r="O105" s="229">
        <f>ROUND(E105*N105,2)</f>
        <v>0</v>
      </c>
      <c r="P105" s="229">
        <v>0</v>
      </c>
      <c r="Q105" s="229">
        <f>ROUND(E105*P105,2)</f>
        <v>0</v>
      </c>
      <c r="R105" s="230"/>
      <c r="S105" s="230" t="s">
        <v>158</v>
      </c>
      <c r="T105" s="230" t="s">
        <v>159</v>
      </c>
      <c r="U105" s="230">
        <v>9.9000000000000005E-2</v>
      </c>
      <c r="V105" s="230">
        <f>ROUND(E105*U105,2)</f>
        <v>50.05</v>
      </c>
      <c r="W105" s="230"/>
      <c r="X105" s="230" t="s">
        <v>703</v>
      </c>
      <c r="Y105" s="230" t="s">
        <v>161</v>
      </c>
      <c r="Z105" s="210"/>
      <c r="AA105" s="210"/>
      <c r="AB105" s="210"/>
      <c r="AC105" s="210"/>
      <c r="AD105" s="210"/>
      <c r="AE105" s="210"/>
      <c r="AF105" s="210"/>
      <c r="AG105" s="210" t="s">
        <v>704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51">
        <v>37</v>
      </c>
      <c r="B106" s="252" t="s">
        <v>705</v>
      </c>
      <c r="C106" s="260" t="s">
        <v>706</v>
      </c>
      <c r="D106" s="253" t="s">
        <v>237</v>
      </c>
      <c r="E106" s="254">
        <v>505.57889999999998</v>
      </c>
      <c r="F106" s="255"/>
      <c r="G106" s="256">
        <f>ROUND(E106*F106,2)</f>
        <v>0</v>
      </c>
      <c r="H106" s="231"/>
      <c r="I106" s="230">
        <f>ROUND(E106*H106,2)</f>
        <v>0</v>
      </c>
      <c r="J106" s="231"/>
      <c r="K106" s="230">
        <f>ROUND(E106*J106,2)</f>
        <v>0</v>
      </c>
      <c r="L106" s="230">
        <v>21</v>
      </c>
      <c r="M106" s="230">
        <f>G106*(1+L106/100)</f>
        <v>0</v>
      </c>
      <c r="N106" s="229">
        <v>0</v>
      </c>
      <c r="O106" s="229">
        <f>ROUND(E106*N106,2)</f>
        <v>0</v>
      </c>
      <c r="P106" s="229">
        <v>0</v>
      </c>
      <c r="Q106" s="229">
        <f>ROUND(E106*P106,2)</f>
        <v>0</v>
      </c>
      <c r="R106" s="230"/>
      <c r="S106" s="230" t="s">
        <v>158</v>
      </c>
      <c r="T106" s="230" t="s">
        <v>159</v>
      </c>
      <c r="U106" s="230">
        <v>0.49</v>
      </c>
      <c r="V106" s="230">
        <f>ROUND(E106*U106,2)</f>
        <v>247.73</v>
      </c>
      <c r="W106" s="230"/>
      <c r="X106" s="230" t="s">
        <v>703</v>
      </c>
      <c r="Y106" s="230" t="s">
        <v>161</v>
      </c>
      <c r="Z106" s="210"/>
      <c r="AA106" s="210"/>
      <c r="AB106" s="210"/>
      <c r="AC106" s="210"/>
      <c r="AD106" s="210"/>
      <c r="AE106" s="210"/>
      <c r="AF106" s="210"/>
      <c r="AG106" s="210" t="s">
        <v>704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51">
        <v>38</v>
      </c>
      <c r="B107" s="252" t="s">
        <v>707</v>
      </c>
      <c r="C107" s="260" t="s">
        <v>708</v>
      </c>
      <c r="D107" s="253" t="s">
        <v>237</v>
      </c>
      <c r="E107" s="254">
        <v>9605.9991000000009</v>
      </c>
      <c r="F107" s="255"/>
      <c r="G107" s="256">
        <f>ROUND(E107*F107,2)</f>
        <v>0</v>
      </c>
      <c r="H107" s="231"/>
      <c r="I107" s="230">
        <f>ROUND(E107*H107,2)</f>
        <v>0</v>
      </c>
      <c r="J107" s="231"/>
      <c r="K107" s="230">
        <f>ROUND(E107*J107,2)</f>
        <v>0</v>
      </c>
      <c r="L107" s="230">
        <v>21</v>
      </c>
      <c r="M107" s="230">
        <f>G107*(1+L107/100)</f>
        <v>0</v>
      </c>
      <c r="N107" s="229">
        <v>0</v>
      </c>
      <c r="O107" s="229">
        <f>ROUND(E107*N107,2)</f>
        <v>0</v>
      </c>
      <c r="P107" s="229">
        <v>0</v>
      </c>
      <c r="Q107" s="229">
        <f>ROUND(E107*P107,2)</f>
        <v>0</v>
      </c>
      <c r="R107" s="230"/>
      <c r="S107" s="230" t="s">
        <v>158</v>
      </c>
      <c r="T107" s="230" t="s">
        <v>159</v>
      </c>
      <c r="U107" s="230">
        <v>0</v>
      </c>
      <c r="V107" s="230">
        <f>ROUND(E107*U107,2)</f>
        <v>0</v>
      </c>
      <c r="W107" s="230"/>
      <c r="X107" s="230" t="s">
        <v>703</v>
      </c>
      <c r="Y107" s="230" t="s">
        <v>161</v>
      </c>
      <c r="Z107" s="210"/>
      <c r="AA107" s="210"/>
      <c r="AB107" s="210"/>
      <c r="AC107" s="210"/>
      <c r="AD107" s="210"/>
      <c r="AE107" s="210"/>
      <c r="AF107" s="210"/>
      <c r="AG107" s="210" t="s">
        <v>704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5">
        <v>39</v>
      </c>
      <c r="B108" s="246" t="s">
        <v>709</v>
      </c>
      <c r="C108" s="258" t="s">
        <v>710</v>
      </c>
      <c r="D108" s="247" t="s">
        <v>237</v>
      </c>
      <c r="E108" s="248">
        <v>505.57889999999998</v>
      </c>
      <c r="F108" s="249"/>
      <c r="G108" s="250">
        <f>ROUND(E108*F108,2)</f>
        <v>0</v>
      </c>
      <c r="H108" s="231"/>
      <c r="I108" s="230">
        <f>ROUND(E108*H108,2)</f>
        <v>0</v>
      </c>
      <c r="J108" s="231"/>
      <c r="K108" s="230">
        <f>ROUND(E108*J108,2)</f>
        <v>0</v>
      </c>
      <c r="L108" s="230">
        <v>21</v>
      </c>
      <c r="M108" s="230">
        <f>G108*(1+L108/100)</f>
        <v>0</v>
      </c>
      <c r="N108" s="229">
        <v>0</v>
      </c>
      <c r="O108" s="229">
        <f>ROUND(E108*N108,2)</f>
        <v>0</v>
      </c>
      <c r="P108" s="229">
        <v>0</v>
      </c>
      <c r="Q108" s="229">
        <f>ROUND(E108*P108,2)</f>
        <v>0</v>
      </c>
      <c r="R108" s="230"/>
      <c r="S108" s="230" t="s">
        <v>158</v>
      </c>
      <c r="T108" s="230" t="s">
        <v>159</v>
      </c>
      <c r="U108" s="230">
        <v>6.0000000000000001E-3</v>
      </c>
      <c r="V108" s="230">
        <f>ROUND(E108*U108,2)</f>
        <v>3.03</v>
      </c>
      <c r="W108" s="230"/>
      <c r="X108" s="230" t="s">
        <v>703</v>
      </c>
      <c r="Y108" s="230" t="s">
        <v>161</v>
      </c>
      <c r="Z108" s="210"/>
      <c r="AA108" s="210"/>
      <c r="AB108" s="210"/>
      <c r="AC108" s="210"/>
      <c r="AD108" s="210"/>
      <c r="AE108" s="210"/>
      <c r="AF108" s="210"/>
      <c r="AG108" s="210" t="s">
        <v>704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x14ac:dyDescent="0.2">
      <c r="A109" s="3"/>
      <c r="B109" s="4"/>
      <c r="C109" s="262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AE109">
        <v>15</v>
      </c>
      <c r="AF109">
        <v>21</v>
      </c>
      <c r="AG109" t="s">
        <v>139</v>
      </c>
    </row>
    <row r="110" spans="1:60" x14ac:dyDescent="0.2">
      <c r="A110" s="213"/>
      <c r="B110" s="214" t="s">
        <v>31</v>
      </c>
      <c r="C110" s="263"/>
      <c r="D110" s="215"/>
      <c r="E110" s="216"/>
      <c r="F110" s="216"/>
      <c r="G110" s="244">
        <f>G8+G81+G89+G93</f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AE110">
        <f>SUMIF(L7:L108,AE109,G7:G108)</f>
        <v>0</v>
      </c>
      <c r="AF110">
        <f>SUMIF(L7:L108,AF109,G7:G108)</f>
        <v>0</v>
      </c>
      <c r="AG110" t="s">
        <v>370</v>
      </c>
    </row>
    <row r="111" spans="1:60" x14ac:dyDescent="0.2">
      <c r="A111" s="3"/>
      <c r="B111" s="4"/>
      <c r="C111" s="262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60" x14ac:dyDescent="0.2">
      <c r="A112" s="3"/>
      <c r="B112" s="4"/>
      <c r="C112" s="262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33" x14ac:dyDescent="0.2">
      <c r="A113" s="217" t="s">
        <v>371</v>
      </c>
      <c r="B113" s="217"/>
      <c r="C113" s="264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33" x14ac:dyDescent="0.2">
      <c r="A114" s="218"/>
      <c r="B114" s="219"/>
      <c r="C114" s="265"/>
      <c r="D114" s="219"/>
      <c r="E114" s="219"/>
      <c r="F114" s="219"/>
      <c r="G114" s="22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AG114" t="s">
        <v>372</v>
      </c>
    </row>
    <row r="115" spans="1:33" x14ac:dyDescent="0.2">
      <c r="A115" s="221"/>
      <c r="B115" s="222"/>
      <c r="C115" s="266"/>
      <c r="D115" s="222"/>
      <c r="E115" s="222"/>
      <c r="F115" s="222"/>
      <c r="G115" s="22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33" x14ac:dyDescent="0.2">
      <c r="A116" s="221"/>
      <c r="B116" s="222"/>
      <c r="C116" s="266"/>
      <c r="D116" s="222"/>
      <c r="E116" s="222"/>
      <c r="F116" s="222"/>
      <c r="G116" s="22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33" x14ac:dyDescent="0.2">
      <c r="A117" s="221"/>
      <c r="B117" s="222"/>
      <c r="C117" s="266"/>
      <c r="D117" s="222"/>
      <c r="E117" s="222"/>
      <c r="F117" s="222"/>
      <c r="G117" s="22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33" x14ac:dyDescent="0.2">
      <c r="A118" s="224"/>
      <c r="B118" s="225"/>
      <c r="C118" s="267"/>
      <c r="D118" s="225"/>
      <c r="E118" s="225"/>
      <c r="F118" s="225"/>
      <c r="G118" s="22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33" x14ac:dyDescent="0.2">
      <c r="A119" s="3"/>
      <c r="B119" s="4"/>
      <c r="C119" s="262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33" x14ac:dyDescent="0.2">
      <c r="C120" s="268"/>
      <c r="D120" s="10"/>
      <c r="AG120" t="s">
        <v>373</v>
      </c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13:C113"/>
    <mergeCell ref="A114:G11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F197-930B-4D82-80C6-E5976B79C32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70</v>
      </c>
      <c r="C3" s="199" t="s">
        <v>71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71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SUMIF(AG9:AG55,"&lt;&gt;NOR",G9:G55)</f>
        <v>0</v>
      </c>
      <c r="H8" s="237"/>
      <c r="I8" s="237">
        <f>SUM(I9:I55)</f>
        <v>0</v>
      </c>
      <c r="J8" s="237"/>
      <c r="K8" s="237">
        <f>SUM(K9:K55)</f>
        <v>0</v>
      </c>
      <c r="L8" s="237"/>
      <c r="M8" s="237">
        <f>SUM(M9:M55)</f>
        <v>0</v>
      </c>
      <c r="N8" s="236"/>
      <c r="O8" s="236">
        <f>SUM(O9:O55)</f>
        <v>20.22</v>
      </c>
      <c r="P8" s="236"/>
      <c r="Q8" s="236">
        <f>SUM(Q9:Q55)</f>
        <v>0</v>
      </c>
      <c r="R8" s="237"/>
      <c r="S8" s="237"/>
      <c r="T8" s="237"/>
      <c r="U8" s="237"/>
      <c r="V8" s="237">
        <f>SUM(V9:V55)</f>
        <v>134.81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410</v>
      </c>
      <c r="C9" s="258" t="s">
        <v>411</v>
      </c>
      <c r="D9" s="247" t="s">
        <v>167</v>
      </c>
      <c r="E9" s="248">
        <v>28.246400000000001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0.36799999999999999</v>
      </c>
      <c r="V9" s="230">
        <f>ROUND(E9*U9,2)</f>
        <v>10.39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711</v>
      </c>
      <c r="D10" s="232"/>
      <c r="E10" s="233"/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3" x14ac:dyDescent="0.2">
      <c r="A11" s="227"/>
      <c r="B11" s="228"/>
      <c r="C11" s="259" t="s">
        <v>712</v>
      </c>
      <c r="D11" s="232"/>
      <c r="E11" s="233">
        <v>28.246400000000001</v>
      </c>
      <c r="F11" s="230"/>
      <c r="G11" s="230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164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5">
        <v>2</v>
      </c>
      <c r="B12" s="246" t="s">
        <v>173</v>
      </c>
      <c r="C12" s="258" t="s">
        <v>174</v>
      </c>
      <c r="D12" s="247" t="s">
        <v>167</v>
      </c>
      <c r="E12" s="248">
        <v>28.246400000000001</v>
      </c>
      <c r="F12" s="249"/>
      <c r="G12" s="250">
        <f>ROUND(E12*F12,2)</f>
        <v>0</v>
      </c>
      <c r="H12" s="231"/>
      <c r="I12" s="230">
        <f>ROUND(E12*H12,2)</f>
        <v>0</v>
      </c>
      <c r="J12" s="231"/>
      <c r="K12" s="230">
        <f>ROUND(E12*J12,2)</f>
        <v>0</v>
      </c>
      <c r="L12" s="230">
        <v>21</v>
      </c>
      <c r="M12" s="230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30"/>
      <c r="S12" s="230" t="s">
        <v>158</v>
      </c>
      <c r="T12" s="230" t="s">
        <v>159</v>
      </c>
      <c r="U12" s="230">
        <v>5.8000000000000003E-2</v>
      </c>
      <c r="V12" s="230">
        <f>ROUND(E12*U12,2)</f>
        <v>1.64</v>
      </c>
      <c r="W12" s="230"/>
      <c r="X12" s="230" t="s">
        <v>160</v>
      </c>
      <c r="Y12" s="230" t="s">
        <v>161</v>
      </c>
      <c r="Z12" s="210"/>
      <c r="AA12" s="210"/>
      <c r="AB12" s="210"/>
      <c r="AC12" s="210"/>
      <c r="AD12" s="210"/>
      <c r="AE12" s="210"/>
      <c r="AF12" s="210"/>
      <c r="AG12" s="210" t="s">
        <v>162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2" x14ac:dyDescent="0.2">
      <c r="A13" s="227"/>
      <c r="B13" s="228"/>
      <c r="C13" s="259" t="s">
        <v>713</v>
      </c>
      <c r="D13" s="232"/>
      <c r="E13" s="233">
        <v>28.246400000000001</v>
      </c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>
        <v>5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5">
        <v>3</v>
      </c>
      <c r="B14" s="246" t="s">
        <v>714</v>
      </c>
      <c r="C14" s="258" t="s">
        <v>715</v>
      </c>
      <c r="D14" s="247" t="s">
        <v>167</v>
      </c>
      <c r="E14" s="248">
        <v>160.81232</v>
      </c>
      <c r="F14" s="249"/>
      <c r="G14" s="250">
        <f>ROUND(E14*F14,2)</f>
        <v>0</v>
      </c>
      <c r="H14" s="231"/>
      <c r="I14" s="230">
        <f>ROUND(E14*H14,2)</f>
        <v>0</v>
      </c>
      <c r="J14" s="231"/>
      <c r="K14" s="230">
        <f>ROUND(E14*J14,2)</f>
        <v>0</v>
      </c>
      <c r="L14" s="230">
        <v>21</v>
      </c>
      <c r="M14" s="230">
        <f>G14*(1+L14/100)</f>
        <v>0</v>
      </c>
      <c r="N14" s="229">
        <v>0</v>
      </c>
      <c r="O14" s="229">
        <f>ROUND(E14*N14,2)</f>
        <v>0</v>
      </c>
      <c r="P14" s="229">
        <v>0</v>
      </c>
      <c r="Q14" s="229">
        <f>ROUND(E14*P14,2)</f>
        <v>0</v>
      </c>
      <c r="R14" s="230"/>
      <c r="S14" s="230" t="s">
        <v>158</v>
      </c>
      <c r="T14" s="230" t="s">
        <v>159</v>
      </c>
      <c r="U14" s="230">
        <v>0.2</v>
      </c>
      <c r="V14" s="230">
        <f>ROUND(E14*U14,2)</f>
        <v>32.159999999999997</v>
      </c>
      <c r="W14" s="230"/>
      <c r="X14" s="230" t="s">
        <v>160</v>
      </c>
      <c r="Y14" s="230" t="s">
        <v>161</v>
      </c>
      <c r="Z14" s="210"/>
      <c r="AA14" s="210"/>
      <c r="AB14" s="210"/>
      <c r="AC14" s="210"/>
      <c r="AD14" s="210"/>
      <c r="AE14" s="210"/>
      <c r="AF14" s="210"/>
      <c r="AG14" s="210" t="s">
        <v>162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27"/>
      <c r="B15" s="228"/>
      <c r="C15" s="259" t="s">
        <v>711</v>
      </c>
      <c r="D15" s="232"/>
      <c r="E15" s="233"/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164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3" x14ac:dyDescent="0.2">
      <c r="A16" s="227"/>
      <c r="B16" s="228"/>
      <c r="C16" s="259" t="s">
        <v>716</v>
      </c>
      <c r="D16" s="232"/>
      <c r="E16" s="233">
        <v>50.803199999999997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3" x14ac:dyDescent="0.2">
      <c r="A17" s="227"/>
      <c r="B17" s="228"/>
      <c r="C17" s="259" t="s">
        <v>717</v>
      </c>
      <c r="D17" s="232"/>
      <c r="E17" s="233">
        <v>40.3767</v>
      </c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3" x14ac:dyDescent="0.2">
      <c r="A18" s="227"/>
      <c r="B18" s="228"/>
      <c r="C18" s="259" t="s">
        <v>718</v>
      </c>
      <c r="D18" s="232"/>
      <c r="E18" s="233">
        <v>53.491619999999998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27"/>
      <c r="B19" s="228"/>
      <c r="C19" s="259" t="s">
        <v>719</v>
      </c>
      <c r="D19" s="232"/>
      <c r="E19" s="233">
        <v>16.140799999999999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164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5">
        <v>4</v>
      </c>
      <c r="B20" s="246" t="s">
        <v>720</v>
      </c>
      <c r="C20" s="258" t="s">
        <v>721</v>
      </c>
      <c r="D20" s="247" t="s">
        <v>167</v>
      </c>
      <c r="E20" s="248">
        <v>160.81232</v>
      </c>
      <c r="F20" s="249"/>
      <c r="G20" s="250">
        <f>ROUND(E20*F20,2)</f>
        <v>0</v>
      </c>
      <c r="H20" s="231"/>
      <c r="I20" s="230">
        <f>ROUND(E20*H20,2)</f>
        <v>0</v>
      </c>
      <c r="J20" s="231"/>
      <c r="K20" s="230">
        <f>ROUND(E20*J20,2)</f>
        <v>0</v>
      </c>
      <c r="L20" s="230">
        <v>21</v>
      </c>
      <c r="M20" s="230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30"/>
      <c r="S20" s="230" t="s">
        <v>158</v>
      </c>
      <c r="T20" s="230" t="s">
        <v>159</v>
      </c>
      <c r="U20" s="230">
        <v>8.4000000000000005E-2</v>
      </c>
      <c r="V20" s="230">
        <f>ROUND(E20*U20,2)</f>
        <v>13.51</v>
      </c>
      <c r="W20" s="230"/>
      <c r="X20" s="230" t="s">
        <v>160</v>
      </c>
      <c r="Y20" s="230" t="s">
        <v>161</v>
      </c>
      <c r="Z20" s="210"/>
      <c r="AA20" s="210"/>
      <c r="AB20" s="210"/>
      <c r="AC20" s="210"/>
      <c r="AD20" s="210"/>
      <c r="AE20" s="210"/>
      <c r="AF20" s="210"/>
      <c r="AG20" s="210" t="s">
        <v>162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27"/>
      <c r="B21" s="228"/>
      <c r="C21" s="259" t="s">
        <v>722</v>
      </c>
      <c r="D21" s="232"/>
      <c r="E21" s="233">
        <v>160.81232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45">
        <v>5</v>
      </c>
      <c r="B22" s="246" t="s">
        <v>190</v>
      </c>
      <c r="C22" s="258" t="s">
        <v>191</v>
      </c>
      <c r="D22" s="247" t="s">
        <v>167</v>
      </c>
      <c r="E22" s="248">
        <v>65.545919999999995</v>
      </c>
      <c r="F22" s="249"/>
      <c r="G22" s="250">
        <f>ROUND(E22*F22,2)</f>
        <v>0</v>
      </c>
      <c r="H22" s="231"/>
      <c r="I22" s="230">
        <f>ROUND(E22*H22,2)</f>
        <v>0</v>
      </c>
      <c r="J22" s="231"/>
      <c r="K22" s="230">
        <f>ROUND(E22*J22,2)</f>
        <v>0</v>
      </c>
      <c r="L22" s="230">
        <v>21</v>
      </c>
      <c r="M22" s="230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30"/>
      <c r="S22" s="230" t="s">
        <v>158</v>
      </c>
      <c r="T22" s="230" t="s">
        <v>159</v>
      </c>
      <c r="U22" s="230">
        <v>1.0999999999999999E-2</v>
      </c>
      <c r="V22" s="230">
        <f>ROUND(E22*U22,2)</f>
        <v>0.72</v>
      </c>
      <c r="W22" s="230"/>
      <c r="X22" s="230" t="s">
        <v>160</v>
      </c>
      <c r="Y22" s="230" t="s">
        <v>161</v>
      </c>
      <c r="Z22" s="210"/>
      <c r="AA22" s="210"/>
      <c r="AB22" s="210"/>
      <c r="AC22" s="210"/>
      <c r="AD22" s="210"/>
      <c r="AE22" s="210"/>
      <c r="AF22" s="210"/>
      <c r="AG22" s="210" t="s">
        <v>162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27"/>
      <c r="B23" s="228"/>
      <c r="C23" s="259" t="s">
        <v>713</v>
      </c>
      <c r="D23" s="232"/>
      <c r="E23" s="233">
        <v>28.246400000000001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5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3" x14ac:dyDescent="0.2">
      <c r="A24" s="227"/>
      <c r="B24" s="228"/>
      <c r="C24" s="259" t="s">
        <v>722</v>
      </c>
      <c r="D24" s="232"/>
      <c r="E24" s="233">
        <v>160.81232</v>
      </c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164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3" x14ac:dyDescent="0.2">
      <c r="A25" s="227"/>
      <c r="B25" s="228"/>
      <c r="C25" s="259" t="s">
        <v>723</v>
      </c>
      <c r="D25" s="232"/>
      <c r="E25" s="233">
        <v>-123.5128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5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5">
        <v>6</v>
      </c>
      <c r="B26" s="246" t="s">
        <v>194</v>
      </c>
      <c r="C26" s="258" t="s">
        <v>195</v>
      </c>
      <c r="D26" s="247" t="s">
        <v>167</v>
      </c>
      <c r="E26" s="248">
        <v>655.45920000000001</v>
      </c>
      <c r="F26" s="249"/>
      <c r="G26" s="250">
        <f>ROUND(E26*F26,2)</f>
        <v>0</v>
      </c>
      <c r="H26" s="231"/>
      <c r="I26" s="230">
        <f>ROUND(E26*H26,2)</f>
        <v>0</v>
      </c>
      <c r="J26" s="231"/>
      <c r="K26" s="230">
        <f>ROUND(E26*J26,2)</f>
        <v>0</v>
      </c>
      <c r="L26" s="230">
        <v>21</v>
      </c>
      <c r="M26" s="230">
        <f>G26*(1+L26/100)</f>
        <v>0</v>
      </c>
      <c r="N26" s="229">
        <v>0</v>
      </c>
      <c r="O26" s="229">
        <f>ROUND(E26*N26,2)</f>
        <v>0</v>
      </c>
      <c r="P26" s="229">
        <v>0</v>
      </c>
      <c r="Q26" s="229">
        <f>ROUND(E26*P26,2)</f>
        <v>0</v>
      </c>
      <c r="R26" s="230"/>
      <c r="S26" s="230" t="s">
        <v>158</v>
      </c>
      <c r="T26" s="230" t="s">
        <v>159</v>
      </c>
      <c r="U26" s="230">
        <v>0</v>
      </c>
      <c r="V26" s="230">
        <f>ROUND(E26*U26,2)</f>
        <v>0</v>
      </c>
      <c r="W26" s="230"/>
      <c r="X26" s="230" t="s">
        <v>160</v>
      </c>
      <c r="Y26" s="230" t="s">
        <v>161</v>
      </c>
      <c r="Z26" s="210"/>
      <c r="AA26" s="210"/>
      <c r="AB26" s="210"/>
      <c r="AC26" s="210"/>
      <c r="AD26" s="210"/>
      <c r="AE26" s="210"/>
      <c r="AF26" s="210"/>
      <c r="AG26" s="210" t="s">
        <v>162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27"/>
      <c r="B27" s="228"/>
      <c r="C27" s="259" t="s">
        <v>724</v>
      </c>
      <c r="D27" s="232"/>
      <c r="E27" s="233">
        <v>655.45920000000001</v>
      </c>
      <c r="F27" s="230"/>
      <c r="G27" s="230"/>
      <c r="H27" s="230"/>
      <c r="I27" s="230"/>
      <c r="J27" s="230"/>
      <c r="K27" s="230"/>
      <c r="L27" s="230"/>
      <c r="M27" s="230"/>
      <c r="N27" s="229"/>
      <c r="O27" s="229"/>
      <c r="P27" s="229"/>
      <c r="Q27" s="229"/>
      <c r="R27" s="230"/>
      <c r="S27" s="230"/>
      <c r="T27" s="230"/>
      <c r="U27" s="230"/>
      <c r="V27" s="230"/>
      <c r="W27" s="230"/>
      <c r="X27" s="230"/>
      <c r="Y27" s="230"/>
      <c r="Z27" s="210"/>
      <c r="AA27" s="210"/>
      <c r="AB27" s="210"/>
      <c r="AC27" s="210"/>
      <c r="AD27" s="210"/>
      <c r="AE27" s="210"/>
      <c r="AF27" s="210"/>
      <c r="AG27" s="210" t="s">
        <v>164</v>
      </c>
      <c r="AH27" s="210">
        <v>5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5">
        <v>7</v>
      </c>
      <c r="B28" s="246" t="s">
        <v>200</v>
      </c>
      <c r="C28" s="258" t="s">
        <v>201</v>
      </c>
      <c r="D28" s="247" t="s">
        <v>167</v>
      </c>
      <c r="E28" s="248">
        <v>65.545919999999995</v>
      </c>
      <c r="F28" s="249"/>
      <c r="G28" s="250">
        <f>ROUND(E28*F28,2)</f>
        <v>0</v>
      </c>
      <c r="H28" s="231"/>
      <c r="I28" s="230">
        <f>ROUND(E28*H28,2)</f>
        <v>0</v>
      </c>
      <c r="J28" s="231"/>
      <c r="K28" s="230">
        <f>ROUND(E28*J28,2)</f>
        <v>0</v>
      </c>
      <c r="L28" s="230">
        <v>21</v>
      </c>
      <c r="M28" s="230">
        <f>G28*(1+L28/100)</f>
        <v>0</v>
      </c>
      <c r="N28" s="229">
        <v>0</v>
      </c>
      <c r="O28" s="229">
        <f>ROUND(E28*N28,2)</f>
        <v>0</v>
      </c>
      <c r="P28" s="229">
        <v>0</v>
      </c>
      <c r="Q28" s="229">
        <f>ROUND(E28*P28,2)</f>
        <v>0</v>
      </c>
      <c r="R28" s="230"/>
      <c r="S28" s="230" t="s">
        <v>158</v>
      </c>
      <c r="T28" s="230" t="s">
        <v>159</v>
      </c>
      <c r="U28" s="230">
        <v>8.9999999999999993E-3</v>
      </c>
      <c r="V28" s="230">
        <f>ROUND(E28*U28,2)</f>
        <v>0.59</v>
      </c>
      <c r="W28" s="230"/>
      <c r="X28" s="230" t="s">
        <v>160</v>
      </c>
      <c r="Y28" s="230" t="s">
        <v>161</v>
      </c>
      <c r="Z28" s="210"/>
      <c r="AA28" s="210"/>
      <c r="AB28" s="210"/>
      <c r="AC28" s="210"/>
      <c r="AD28" s="210"/>
      <c r="AE28" s="210"/>
      <c r="AF28" s="210"/>
      <c r="AG28" s="210" t="s">
        <v>162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27"/>
      <c r="B29" s="228"/>
      <c r="C29" s="259" t="s">
        <v>725</v>
      </c>
      <c r="D29" s="232"/>
      <c r="E29" s="233">
        <v>65.545919999999995</v>
      </c>
      <c r="F29" s="230"/>
      <c r="G29" s="230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5">
        <v>8</v>
      </c>
      <c r="B30" s="246" t="s">
        <v>425</v>
      </c>
      <c r="C30" s="258" t="s">
        <v>426</v>
      </c>
      <c r="D30" s="247" t="s">
        <v>167</v>
      </c>
      <c r="E30" s="248">
        <v>123.5128</v>
      </c>
      <c r="F30" s="249"/>
      <c r="G30" s="250">
        <f>ROUND(E30*F30,2)</f>
        <v>0</v>
      </c>
      <c r="H30" s="231"/>
      <c r="I30" s="230">
        <f>ROUND(E30*H30,2)</f>
        <v>0</v>
      </c>
      <c r="J30" s="231"/>
      <c r="K30" s="230">
        <f>ROUND(E30*J30,2)</f>
        <v>0</v>
      </c>
      <c r="L30" s="230">
        <v>21</v>
      </c>
      <c r="M30" s="230">
        <f>G30*(1+L30/100)</f>
        <v>0</v>
      </c>
      <c r="N30" s="229">
        <v>0</v>
      </c>
      <c r="O30" s="229">
        <f>ROUND(E30*N30,2)</f>
        <v>0</v>
      </c>
      <c r="P30" s="229">
        <v>0</v>
      </c>
      <c r="Q30" s="229">
        <f>ROUND(E30*P30,2)</f>
        <v>0</v>
      </c>
      <c r="R30" s="230"/>
      <c r="S30" s="230" t="s">
        <v>158</v>
      </c>
      <c r="T30" s="230" t="s">
        <v>159</v>
      </c>
      <c r="U30" s="230">
        <v>0.20200000000000001</v>
      </c>
      <c r="V30" s="230">
        <f>ROUND(E30*U30,2)</f>
        <v>24.95</v>
      </c>
      <c r="W30" s="230"/>
      <c r="X30" s="230" t="s">
        <v>160</v>
      </c>
      <c r="Y30" s="230" t="s">
        <v>161</v>
      </c>
      <c r="Z30" s="210"/>
      <c r="AA30" s="210"/>
      <c r="AB30" s="210"/>
      <c r="AC30" s="210"/>
      <c r="AD30" s="210"/>
      <c r="AE30" s="210"/>
      <c r="AF30" s="210"/>
      <c r="AG30" s="210" t="s">
        <v>162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27"/>
      <c r="B31" s="228"/>
      <c r="C31" s="259" t="s">
        <v>726</v>
      </c>
      <c r="D31" s="232"/>
      <c r="E31" s="233"/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164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3" x14ac:dyDescent="0.2">
      <c r="A32" s="227"/>
      <c r="B32" s="228"/>
      <c r="C32" s="259" t="s">
        <v>712</v>
      </c>
      <c r="D32" s="232"/>
      <c r="E32" s="233">
        <v>28.246400000000001</v>
      </c>
      <c r="F32" s="230"/>
      <c r="G32" s="230"/>
      <c r="H32" s="230"/>
      <c r="I32" s="230"/>
      <c r="J32" s="230"/>
      <c r="K32" s="230"/>
      <c r="L32" s="230"/>
      <c r="M32" s="230"/>
      <c r="N32" s="229"/>
      <c r="O32" s="229"/>
      <c r="P32" s="229"/>
      <c r="Q32" s="229"/>
      <c r="R32" s="230"/>
      <c r="S32" s="230"/>
      <c r="T32" s="230"/>
      <c r="U32" s="230"/>
      <c r="V32" s="230"/>
      <c r="W32" s="230"/>
      <c r="X32" s="230"/>
      <c r="Y32" s="23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27"/>
      <c r="B33" s="228"/>
      <c r="C33" s="259" t="s">
        <v>727</v>
      </c>
      <c r="D33" s="232"/>
      <c r="E33" s="233">
        <v>36.287999999999997</v>
      </c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164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27"/>
      <c r="B34" s="228"/>
      <c r="C34" s="259" t="s">
        <v>728</v>
      </c>
      <c r="D34" s="232"/>
      <c r="E34" s="233">
        <v>28.840499999999999</v>
      </c>
      <c r="F34" s="230"/>
      <c r="G34" s="230"/>
      <c r="H34" s="230"/>
      <c r="I34" s="230"/>
      <c r="J34" s="230"/>
      <c r="K34" s="230"/>
      <c r="L34" s="230"/>
      <c r="M34" s="230"/>
      <c r="N34" s="229"/>
      <c r="O34" s="229"/>
      <c r="P34" s="229"/>
      <c r="Q34" s="229"/>
      <c r="R34" s="230"/>
      <c r="S34" s="230"/>
      <c r="T34" s="230"/>
      <c r="U34" s="230"/>
      <c r="V34" s="230"/>
      <c r="W34" s="230"/>
      <c r="X34" s="230"/>
      <c r="Y34" s="230"/>
      <c r="Z34" s="210"/>
      <c r="AA34" s="210"/>
      <c r="AB34" s="210"/>
      <c r="AC34" s="210"/>
      <c r="AD34" s="210"/>
      <c r="AE34" s="210"/>
      <c r="AF34" s="210"/>
      <c r="AG34" s="210" t="s">
        <v>164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3" x14ac:dyDescent="0.2">
      <c r="A35" s="227"/>
      <c r="B35" s="228"/>
      <c r="C35" s="259" t="s">
        <v>729</v>
      </c>
      <c r="D35" s="232"/>
      <c r="E35" s="233">
        <v>38.208300000000001</v>
      </c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164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27"/>
      <c r="B36" s="228"/>
      <c r="C36" s="259" t="s">
        <v>730</v>
      </c>
      <c r="D36" s="232"/>
      <c r="E36" s="233">
        <v>-8.0703999999999994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5">
        <v>9</v>
      </c>
      <c r="B37" s="246" t="s">
        <v>731</v>
      </c>
      <c r="C37" s="258" t="s">
        <v>732</v>
      </c>
      <c r="D37" s="247" t="s">
        <v>157</v>
      </c>
      <c r="E37" s="248">
        <v>80.703999999999994</v>
      </c>
      <c r="F37" s="249"/>
      <c r="G37" s="250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158</v>
      </c>
      <c r="T37" s="230" t="s">
        <v>159</v>
      </c>
      <c r="U37" s="230">
        <v>9.7000000000000003E-2</v>
      </c>
      <c r="V37" s="230">
        <f>ROUND(E37*U37,2)</f>
        <v>7.83</v>
      </c>
      <c r="W37" s="230"/>
      <c r="X37" s="230" t="s">
        <v>160</v>
      </c>
      <c r="Y37" s="230" t="s">
        <v>161</v>
      </c>
      <c r="Z37" s="210"/>
      <c r="AA37" s="210"/>
      <c r="AB37" s="210"/>
      <c r="AC37" s="210"/>
      <c r="AD37" s="210"/>
      <c r="AE37" s="210"/>
      <c r="AF37" s="210"/>
      <c r="AG37" s="210" t="s">
        <v>162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59" t="s">
        <v>733</v>
      </c>
      <c r="D38" s="232"/>
      <c r="E38" s="233">
        <v>80.703999999999994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>
        <v>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5">
        <v>10</v>
      </c>
      <c r="B39" s="246" t="s">
        <v>209</v>
      </c>
      <c r="C39" s="258" t="s">
        <v>210</v>
      </c>
      <c r="D39" s="247" t="s">
        <v>157</v>
      </c>
      <c r="E39" s="248">
        <v>40.351999999999997</v>
      </c>
      <c r="F39" s="249"/>
      <c r="G39" s="250">
        <f>ROUND(E39*F39,2)</f>
        <v>0</v>
      </c>
      <c r="H39" s="231"/>
      <c r="I39" s="230">
        <f>ROUND(E39*H39,2)</f>
        <v>0</v>
      </c>
      <c r="J39" s="231"/>
      <c r="K39" s="230">
        <f>ROUND(E39*J39,2)</f>
        <v>0</v>
      </c>
      <c r="L39" s="230">
        <v>21</v>
      </c>
      <c r="M39" s="230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30"/>
      <c r="S39" s="230" t="s">
        <v>158</v>
      </c>
      <c r="T39" s="230" t="s">
        <v>159</v>
      </c>
      <c r="U39" s="230">
        <v>1.7999999999999999E-2</v>
      </c>
      <c r="V39" s="230">
        <f>ROUND(E39*U39,2)</f>
        <v>0.73</v>
      </c>
      <c r="W39" s="230"/>
      <c r="X39" s="230" t="s">
        <v>160</v>
      </c>
      <c r="Y39" s="230" t="s">
        <v>161</v>
      </c>
      <c r="Z39" s="210"/>
      <c r="AA39" s="210"/>
      <c r="AB39" s="210"/>
      <c r="AC39" s="210"/>
      <c r="AD39" s="210"/>
      <c r="AE39" s="210"/>
      <c r="AF39" s="210"/>
      <c r="AG39" s="210" t="s">
        <v>162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59" t="s">
        <v>711</v>
      </c>
      <c r="D40" s="232"/>
      <c r="E40" s="233"/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3" x14ac:dyDescent="0.2">
      <c r="A41" s="227"/>
      <c r="B41" s="228"/>
      <c r="C41" s="259" t="s">
        <v>734</v>
      </c>
      <c r="D41" s="232"/>
      <c r="E41" s="233">
        <v>40.351999999999997</v>
      </c>
      <c r="F41" s="230"/>
      <c r="G41" s="230"/>
      <c r="H41" s="230"/>
      <c r="I41" s="230"/>
      <c r="J41" s="230"/>
      <c r="K41" s="230"/>
      <c r="L41" s="230"/>
      <c r="M41" s="230"/>
      <c r="N41" s="229"/>
      <c r="O41" s="229"/>
      <c r="P41" s="229"/>
      <c r="Q41" s="229"/>
      <c r="R41" s="230"/>
      <c r="S41" s="230"/>
      <c r="T41" s="230"/>
      <c r="U41" s="230"/>
      <c r="V41" s="230"/>
      <c r="W41" s="230"/>
      <c r="X41" s="230"/>
      <c r="Y41" s="23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5">
        <v>11</v>
      </c>
      <c r="B42" s="246" t="s">
        <v>735</v>
      </c>
      <c r="C42" s="258" t="s">
        <v>736</v>
      </c>
      <c r="D42" s="247" t="s">
        <v>157</v>
      </c>
      <c r="E42" s="248">
        <v>80.703999999999994</v>
      </c>
      <c r="F42" s="249"/>
      <c r="G42" s="250">
        <f>ROUND(E42*F42,2)</f>
        <v>0</v>
      </c>
      <c r="H42" s="231"/>
      <c r="I42" s="230">
        <f>ROUND(E42*H42,2)</f>
        <v>0</v>
      </c>
      <c r="J42" s="231"/>
      <c r="K42" s="230">
        <f>ROUND(E42*J42,2)</f>
        <v>0</v>
      </c>
      <c r="L42" s="230">
        <v>21</v>
      </c>
      <c r="M42" s="230">
        <f>G42*(1+L42/100)</f>
        <v>0</v>
      </c>
      <c r="N42" s="229">
        <v>0</v>
      </c>
      <c r="O42" s="229">
        <f>ROUND(E42*N42,2)</f>
        <v>0</v>
      </c>
      <c r="P42" s="229">
        <v>0</v>
      </c>
      <c r="Q42" s="229">
        <f>ROUND(E42*P42,2)</f>
        <v>0</v>
      </c>
      <c r="R42" s="230"/>
      <c r="S42" s="230" t="s">
        <v>158</v>
      </c>
      <c r="T42" s="230" t="s">
        <v>159</v>
      </c>
      <c r="U42" s="230">
        <v>0.23899999999999999</v>
      </c>
      <c r="V42" s="230">
        <f>ROUND(E42*U42,2)</f>
        <v>19.29</v>
      </c>
      <c r="W42" s="230"/>
      <c r="X42" s="230" t="s">
        <v>160</v>
      </c>
      <c r="Y42" s="230" t="s">
        <v>161</v>
      </c>
      <c r="Z42" s="210"/>
      <c r="AA42" s="210"/>
      <c r="AB42" s="210"/>
      <c r="AC42" s="210"/>
      <c r="AD42" s="210"/>
      <c r="AE42" s="210"/>
      <c r="AF42" s="210"/>
      <c r="AG42" s="210" t="s">
        <v>162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27"/>
      <c r="B43" s="228"/>
      <c r="C43" s="259" t="s">
        <v>737</v>
      </c>
      <c r="D43" s="232"/>
      <c r="E43" s="233">
        <v>80.703999999999994</v>
      </c>
      <c r="F43" s="230"/>
      <c r="G43" s="230"/>
      <c r="H43" s="230"/>
      <c r="I43" s="230"/>
      <c r="J43" s="230"/>
      <c r="K43" s="230"/>
      <c r="L43" s="230"/>
      <c r="M43" s="230"/>
      <c r="N43" s="229"/>
      <c r="O43" s="229"/>
      <c r="P43" s="229"/>
      <c r="Q43" s="229"/>
      <c r="R43" s="230"/>
      <c r="S43" s="230"/>
      <c r="T43" s="230"/>
      <c r="U43" s="230"/>
      <c r="V43" s="230"/>
      <c r="W43" s="230"/>
      <c r="X43" s="230"/>
      <c r="Y43" s="230"/>
      <c r="Z43" s="210"/>
      <c r="AA43" s="210"/>
      <c r="AB43" s="210"/>
      <c r="AC43" s="210"/>
      <c r="AD43" s="210"/>
      <c r="AE43" s="210"/>
      <c r="AF43" s="210"/>
      <c r="AG43" s="210" t="s">
        <v>164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5">
        <v>12</v>
      </c>
      <c r="B44" s="246" t="s">
        <v>738</v>
      </c>
      <c r="C44" s="258" t="s">
        <v>739</v>
      </c>
      <c r="D44" s="247" t="s">
        <v>157</v>
      </c>
      <c r="E44" s="248">
        <v>80.703999999999994</v>
      </c>
      <c r="F44" s="249"/>
      <c r="G44" s="250">
        <f>ROUND(E44*F44,2)</f>
        <v>0</v>
      </c>
      <c r="H44" s="231"/>
      <c r="I44" s="230">
        <f>ROUND(E44*H44,2)</f>
        <v>0</v>
      </c>
      <c r="J44" s="231"/>
      <c r="K44" s="230">
        <f>ROUND(E44*J44,2)</f>
        <v>0</v>
      </c>
      <c r="L44" s="230">
        <v>21</v>
      </c>
      <c r="M44" s="230">
        <f>G44*(1+L44/100)</f>
        <v>0</v>
      </c>
      <c r="N44" s="229">
        <v>0</v>
      </c>
      <c r="O44" s="229">
        <f>ROUND(E44*N44,2)</f>
        <v>0</v>
      </c>
      <c r="P44" s="229">
        <v>0</v>
      </c>
      <c r="Q44" s="229">
        <f>ROUND(E44*P44,2)</f>
        <v>0</v>
      </c>
      <c r="R44" s="230"/>
      <c r="S44" s="230" t="s">
        <v>158</v>
      </c>
      <c r="T44" s="230" t="s">
        <v>159</v>
      </c>
      <c r="U44" s="230">
        <v>0.26300000000000001</v>
      </c>
      <c r="V44" s="230">
        <f>ROUND(E44*U44,2)</f>
        <v>21.23</v>
      </c>
      <c r="W44" s="230"/>
      <c r="X44" s="230" t="s">
        <v>160</v>
      </c>
      <c r="Y44" s="230" t="s">
        <v>161</v>
      </c>
      <c r="Z44" s="210"/>
      <c r="AA44" s="210"/>
      <c r="AB44" s="210"/>
      <c r="AC44" s="210"/>
      <c r="AD44" s="210"/>
      <c r="AE44" s="210"/>
      <c r="AF44" s="210"/>
      <c r="AG44" s="210" t="s">
        <v>162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27"/>
      <c r="B45" s="228"/>
      <c r="C45" s="259" t="s">
        <v>740</v>
      </c>
      <c r="D45" s="232"/>
      <c r="E45" s="233">
        <v>80.703999999999994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5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5">
        <v>13</v>
      </c>
      <c r="B46" s="246" t="s">
        <v>741</v>
      </c>
      <c r="C46" s="258" t="s">
        <v>742</v>
      </c>
      <c r="D46" s="247" t="s">
        <v>157</v>
      </c>
      <c r="E46" s="248">
        <v>80.703999999999994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0</v>
      </c>
      <c r="O46" s="229">
        <f>ROUND(E46*N46,2)</f>
        <v>0</v>
      </c>
      <c r="P46" s="229">
        <v>0</v>
      </c>
      <c r="Q46" s="229">
        <f>ROUND(E46*P46,2)</f>
        <v>0</v>
      </c>
      <c r="R46" s="230"/>
      <c r="S46" s="230" t="s">
        <v>158</v>
      </c>
      <c r="T46" s="230" t="s">
        <v>159</v>
      </c>
      <c r="U46" s="230">
        <v>2E-3</v>
      </c>
      <c r="V46" s="230">
        <f>ROUND(E46*U46,2)</f>
        <v>0.16</v>
      </c>
      <c r="W46" s="230"/>
      <c r="X46" s="230" t="s">
        <v>160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162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733</v>
      </c>
      <c r="D47" s="232"/>
      <c r="E47" s="233">
        <v>80.703999999999994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5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5">
        <v>14</v>
      </c>
      <c r="B48" s="246" t="s">
        <v>743</v>
      </c>
      <c r="C48" s="258" t="s">
        <v>744</v>
      </c>
      <c r="D48" s="247" t="s">
        <v>157</v>
      </c>
      <c r="E48" s="248">
        <v>80.703999999999994</v>
      </c>
      <c r="F48" s="249"/>
      <c r="G48" s="250">
        <f>ROUND(E48*F48,2)</f>
        <v>0</v>
      </c>
      <c r="H48" s="231"/>
      <c r="I48" s="230">
        <f>ROUND(E48*H48,2)</f>
        <v>0</v>
      </c>
      <c r="J48" s="231"/>
      <c r="K48" s="230">
        <f>ROUND(E48*J48,2)</f>
        <v>0</v>
      </c>
      <c r="L48" s="230">
        <v>21</v>
      </c>
      <c r="M48" s="230">
        <f>G48*(1+L48/100)</f>
        <v>0</v>
      </c>
      <c r="N48" s="229">
        <v>0</v>
      </c>
      <c r="O48" s="229">
        <f>ROUND(E48*N48,2)</f>
        <v>0</v>
      </c>
      <c r="P48" s="229">
        <v>0</v>
      </c>
      <c r="Q48" s="229">
        <f>ROUND(E48*P48,2)</f>
        <v>0</v>
      </c>
      <c r="R48" s="230"/>
      <c r="S48" s="230" t="s">
        <v>158</v>
      </c>
      <c r="T48" s="230" t="s">
        <v>159</v>
      </c>
      <c r="U48" s="230">
        <v>0.02</v>
      </c>
      <c r="V48" s="230">
        <f>ROUND(E48*U48,2)</f>
        <v>1.61</v>
      </c>
      <c r="W48" s="230"/>
      <c r="X48" s="230" t="s">
        <v>160</v>
      </c>
      <c r="Y48" s="230" t="s">
        <v>161</v>
      </c>
      <c r="Z48" s="210"/>
      <c r="AA48" s="210"/>
      <c r="AB48" s="210"/>
      <c r="AC48" s="210"/>
      <c r="AD48" s="210"/>
      <c r="AE48" s="210"/>
      <c r="AF48" s="210"/>
      <c r="AG48" s="210" t="s">
        <v>162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27"/>
      <c r="B49" s="228"/>
      <c r="C49" s="259" t="s">
        <v>733</v>
      </c>
      <c r="D49" s="232"/>
      <c r="E49" s="233">
        <v>80.703999999999994</v>
      </c>
      <c r="F49" s="230"/>
      <c r="G49" s="230"/>
      <c r="H49" s="230"/>
      <c r="I49" s="230"/>
      <c r="J49" s="230"/>
      <c r="K49" s="230"/>
      <c r="L49" s="230"/>
      <c r="M49" s="230"/>
      <c r="N49" s="229"/>
      <c r="O49" s="229"/>
      <c r="P49" s="229"/>
      <c r="Q49" s="229"/>
      <c r="R49" s="230"/>
      <c r="S49" s="230"/>
      <c r="T49" s="230"/>
      <c r="U49" s="230"/>
      <c r="V49" s="230"/>
      <c r="W49" s="230"/>
      <c r="X49" s="230"/>
      <c r="Y49" s="230"/>
      <c r="Z49" s="210"/>
      <c r="AA49" s="210"/>
      <c r="AB49" s="210"/>
      <c r="AC49" s="210"/>
      <c r="AD49" s="210"/>
      <c r="AE49" s="210"/>
      <c r="AF49" s="210"/>
      <c r="AG49" s="210" t="s">
        <v>164</v>
      </c>
      <c r="AH49" s="210">
        <v>5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ht="22.5" outlineLevel="1" x14ac:dyDescent="0.2">
      <c r="A50" s="245">
        <v>15</v>
      </c>
      <c r="B50" s="246" t="s">
        <v>229</v>
      </c>
      <c r="C50" s="258" t="s">
        <v>230</v>
      </c>
      <c r="D50" s="247" t="s">
        <v>167</v>
      </c>
      <c r="E50" s="248">
        <v>65.545919999999995</v>
      </c>
      <c r="F50" s="249"/>
      <c r="G50" s="250">
        <f>ROUND(E50*F50,2)</f>
        <v>0</v>
      </c>
      <c r="H50" s="231"/>
      <c r="I50" s="230">
        <f>ROUND(E50*H50,2)</f>
        <v>0</v>
      </c>
      <c r="J50" s="231"/>
      <c r="K50" s="230">
        <f>ROUND(E50*J50,2)</f>
        <v>0</v>
      </c>
      <c r="L50" s="230">
        <v>21</v>
      </c>
      <c r="M50" s="230">
        <f>G50*(1+L50/100)</f>
        <v>0</v>
      </c>
      <c r="N50" s="229">
        <v>0</v>
      </c>
      <c r="O50" s="229">
        <f>ROUND(E50*N50,2)</f>
        <v>0</v>
      </c>
      <c r="P50" s="229">
        <v>0</v>
      </c>
      <c r="Q50" s="229">
        <f>ROUND(E50*P50,2)</f>
        <v>0</v>
      </c>
      <c r="R50" s="230"/>
      <c r="S50" s="230" t="s">
        <v>158</v>
      </c>
      <c r="T50" s="230" t="s">
        <v>159</v>
      </c>
      <c r="U50" s="230">
        <v>0</v>
      </c>
      <c r="V50" s="230">
        <f>ROUND(E50*U50,2)</f>
        <v>0</v>
      </c>
      <c r="W50" s="230"/>
      <c r="X50" s="230" t="s">
        <v>160</v>
      </c>
      <c r="Y50" s="230" t="s">
        <v>161</v>
      </c>
      <c r="Z50" s="210"/>
      <c r="AA50" s="210"/>
      <c r="AB50" s="210"/>
      <c r="AC50" s="210"/>
      <c r="AD50" s="210"/>
      <c r="AE50" s="210"/>
      <c r="AF50" s="210"/>
      <c r="AG50" s="210" t="s">
        <v>162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2" x14ac:dyDescent="0.2">
      <c r="A51" s="227"/>
      <c r="B51" s="228"/>
      <c r="C51" s="259" t="s">
        <v>725</v>
      </c>
      <c r="D51" s="232"/>
      <c r="E51" s="233">
        <v>65.545919999999995</v>
      </c>
      <c r="F51" s="230"/>
      <c r="G51" s="230"/>
      <c r="H51" s="230"/>
      <c r="I51" s="230"/>
      <c r="J51" s="230"/>
      <c r="K51" s="230"/>
      <c r="L51" s="230"/>
      <c r="M51" s="230"/>
      <c r="N51" s="229"/>
      <c r="O51" s="229"/>
      <c r="P51" s="229"/>
      <c r="Q51" s="229"/>
      <c r="R51" s="230"/>
      <c r="S51" s="230"/>
      <c r="T51" s="230"/>
      <c r="U51" s="230"/>
      <c r="V51" s="230"/>
      <c r="W51" s="230"/>
      <c r="X51" s="230"/>
      <c r="Y51" s="230"/>
      <c r="Z51" s="210"/>
      <c r="AA51" s="210"/>
      <c r="AB51" s="210"/>
      <c r="AC51" s="210"/>
      <c r="AD51" s="210"/>
      <c r="AE51" s="210"/>
      <c r="AF51" s="210"/>
      <c r="AG51" s="210" t="s">
        <v>164</v>
      </c>
      <c r="AH51" s="210">
        <v>5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5">
        <v>16</v>
      </c>
      <c r="B52" s="246" t="s">
        <v>239</v>
      </c>
      <c r="C52" s="258" t="s">
        <v>434</v>
      </c>
      <c r="D52" s="247" t="s">
        <v>241</v>
      </c>
      <c r="E52" s="248">
        <v>2.4211200000000002</v>
      </c>
      <c r="F52" s="249"/>
      <c r="G52" s="250">
        <f>ROUND(E52*F52,2)</f>
        <v>0</v>
      </c>
      <c r="H52" s="231"/>
      <c r="I52" s="230">
        <f>ROUND(E52*H52,2)</f>
        <v>0</v>
      </c>
      <c r="J52" s="231"/>
      <c r="K52" s="230">
        <f>ROUND(E52*J52,2)</f>
        <v>0</v>
      </c>
      <c r="L52" s="230">
        <v>21</v>
      </c>
      <c r="M52" s="230">
        <f>G52*(1+L52/100)</f>
        <v>0</v>
      </c>
      <c r="N52" s="229">
        <v>1E-3</v>
      </c>
      <c r="O52" s="229">
        <f>ROUND(E52*N52,2)</f>
        <v>0</v>
      </c>
      <c r="P52" s="229">
        <v>0</v>
      </c>
      <c r="Q52" s="229">
        <f>ROUND(E52*P52,2)</f>
        <v>0</v>
      </c>
      <c r="R52" s="230" t="s">
        <v>242</v>
      </c>
      <c r="S52" s="230" t="s">
        <v>158</v>
      </c>
      <c r="T52" s="230" t="s">
        <v>159</v>
      </c>
      <c r="U52" s="230">
        <v>0</v>
      </c>
      <c r="V52" s="230">
        <f>ROUND(E52*U52,2)</f>
        <v>0</v>
      </c>
      <c r="W52" s="230"/>
      <c r="X52" s="230" t="s">
        <v>243</v>
      </c>
      <c r="Y52" s="230" t="s">
        <v>161</v>
      </c>
      <c r="Z52" s="210"/>
      <c r="AA52" s="210"/>
      <c r="AB52" s="210"/>
      <c r="AC52" s="210"/>
      <c r="AD52" s="210"/>
      <c r="AE52" s="210"/>
      <c r="AF52" s="210"/>
      <c r="AG52" s="210" t="s">
        <v>252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2" x14ac:dyDescent="0.2">
      <c r="A53" s="227"/>
      <c r="B53" s="228"/>
      <c r="C53" s="259" t="s">
        <v>745</v>
      </c>
      <c r="D53" s="232"/>
      <c r="E53" s="233">
        <v>2.4211200000000002</v>
      </c>
      <c r="F53" s="230"/>
      <c r="G53" s="230"/>
      <c r="H53" s="230"/>
      <c r="I53" s="230"/>
      <c r="J53" s="230"/>
      <c r="K53" s="230"/>
      <c r="L53" s="230"/>
      <c r="M53" s="230"/>
      <c r="N53" s="229"/>
      <c r="O53" s="229"/>
      <c r="P53" s="229"/>
      <c r="Q53" s="229"/>
      <c r="R53" s="230"/>
      <c r="S53" s="230"/>
      <c r="T53" s="230"/>
      <c r="U53" s="230"/>
      <c r="V53" s="230"/>
      <c r="W53" s="230"/>
      <c r="X53" s="230"/>
      <c r="Y53" s="230"/>
      <c r="Z53" s="210"/>
      <c r="AA53" s="210"/>
      <c r="AB53" s="210"/>
      <c r="AC53" s="210"/>
      <c r="AD53" s="210"/>
      <c r="AE53" s="210"/>
      <c r="AF53" s="210"/>
      <c r="AG53" s="210" t="s">
        <v>164</v>
      </c>
      <c r="AH53" s="210">
        <v>5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5">
        <v>17</v>
      </c>
      <c r="B54" s="246" t="s">
        <v>249</v>
      </c>
      <c r="C54" s="258" t="s">
        <v>250</v>
      </c>
      <c r="D54" s="247" t="s">
        <v>167</v>
      </c>
      <c r="E54" s="248">
        <v>12.105600000000001</v>
      </c>
      <c r="F54" s="249"/>
      <c r="G54" s="250">
        <f>ROUND(E54*F54,2)</f>
        <v>0</v>
      </c>
      <c r="H54" s="231"/>
      <c r="I54" s="230">
        <f>ROUND(E54*H54,2)</f>
        <v>0</v>
      </c>
      <c r="J54" s="231"/>
      <c r="K54" s="230">
        <f>ROUND(E54*J54,2)</f>
        <v>0</v>
      </c>
      <c r="L54" s="230">
        <v>21</v>
      </c>
      <c r="M54" s="230">
        <f>G54*(1+L54/100)</f>
        <v>0</v>
      </c>
      <c r="N54" s="229">
        <v>1.67</v>
      </c>
      <c r="O54" s="229">
        <f>ROUND(E54*N54,2)</f>
        <v>20.22</v>
      </c>
      <c r="P54" s="229">
        <v>0</v>
      </c>
      <c r="Q54" s="229">
        <f>ROUND(E54*P54,2)</f>
        <v>0</v>
      </c>
      <c r="R54" s="230" t="s">
        <v>242</v>
      </c>
      <c r="S54" s="230" t="s">
        <v>251</v>
      </c>
      <c r="T54" s="230" t="s">
        <v>159</v>
      </c>
      <c r="U54" s="230">
        <v>0</v>
      </c>
      <c r="V54" s="230">
        <f>ROUND(E54*U54,2)</f>
        <v>0</v>
      </c>
      <c r="W54" s="230"/>
      <c r="X54" s="230" t="s">
        <v>243</v>
      </c>
      <c r="Y54" s="230" t="s">
        <v>161</v>
      </c>
      <c r="Z54" s="210"/>
      <c r="AA54" s="210"/>
      <c r="AB54" s="210"/>
      <c r="AC54" s="210"/>
      <c r="AD54" s="210"/>
      <c r="AE54" s="210"/>
      <c r="AF54" s="210"/>
      <c r="AG54" s="210" t="s">
        <v>252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27"/>
      <c r="B55" s="228"/>
      <c r="C55" s="259" t="s">
        <v>746</v>
      </c>
      <c r="D55" s="232"/>
      <c r="E55" s="233">
        <v>12.105600000000001</v>
      </c>
      <c r="F55" s="230"/>
      <c r="G55" s="230"/>
      <c r="H55" s="230"/>
      <c r="I55" s="230"/>
      <c r="J55" s="230"/>
      <c r="K55" s="230"/>
      <c r="L55" s="230"/>
      <c r="M55" s="230"/>
      <c r="N55" s="229"/>
      <c r="O55" s="229"/>
      <c r="P55" s="229"/>
      <c r="Q55" s="229"/>
      <c r="R55" s="230"/>
      <c r="S55" s="230"/>
      <c r="T55" s="230"/>
      <c r="U55" s="230"/>
      <c r="V55" s="230"/>
      <c r="W55" s="230"/>
      <c r="X55" s="230"/>
      <c r="Y55" s="230"/>
      <c r="Z55" s="210"/>
      <c r="AA55" s="210"/>
      <c r="AB55" s="210"/>
      <c r="AC55" s="210"/>
      <c r="AD55" s="210"/>
      <c r="AE55" s="210"/>
      <c r="AF55" s="210"/>
      <c r="AG55" s="210" t="s">
        <v>164</v>
      </c>
      <c r="AH55" s="210">
        <v>5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x14ac:dyDescent="0.2">
      <c r="A56" s="238" t="s">
        <v>153</v>
      </c>
      <c r="B56" s="239" t="s">
        <v>62</v>
      </c>
      <c r="C56" s="257" t="s">
        <v>92</v>
      </c>
      <c r="D56" s="240"/>
      <c r="E56" s="241"/>
      <c r="F56" s="242"/>
      <c r="G56" s="243">
        <f>SUMIF(AG57:AG74,"&lt;&gt;NOR",G57:G74)</f>
        <v>0</v>
      </c>
      <c r="H56" s="237"/>
      <c r="I56" s="237">
        <f>SUM(I57:I74)</f>
        <v>0</v>
      </c>
      <c r="J56" s="237"/>
      <c r="K56" s="237">
        <f>SUM(K57:K74)</f>
        <v>0</v>
      </c>
      <c r="L56" s="237"/>
      <c r="M56" s="237">
        <f>SUM(M57:M74)</f>
        <v>0</v>
      </c>
      <c r="N56" s="236"/>
      <c r="O56" s="236">
        <f>SUM(O57:O74)</f>
        <v>57.20000000000001</v>
      </c>
      <c r="P56" s="236"/>
      <c r="Q56" s="236">
        <f>SUM(Q57:Q74)</f>
        <v>0</v>
      </c>
      <c r="R56" s="237"/>
      <c r="S56" s="237"/>
      <c r="T56" s="237"/>
      <c r="U56" s="237"/>
      <c r="V56" s="237">
        <f>SUM(V57:V74)</f>
        <v>43.14</v>
      </c>
      <c r="W56" s="237"/>
      <c r="X56" s="237"/>
      <c r="Y56" s="237"/>
      <c r="AG56" t="s">
        <v>154</v>
      </c>
    </row>
    <row r="57" spans="1:60" outlineLevel="1" x14ac:dyDescent="0.2">
      <c r="A57" s="245">
        <v>18</v>
      </c>
      <c r="B57" s="246" t="s">
        <v>747</v>
      </c>
      <c r="C57" s="258" t="s">
        <v>748</v>
      </c>
      <c r="D57" s="247" t="s">
        <v>167</v>
      </c>
      <c r="E57" s="248">
        <v>8.0703999999999994</v>
      </c>
      <c r="F57" s="249"/>
      <c r="G57" s="250">
        <f>ROUND(E57*F57,2)</f>
        <v>0</v>
      </c>
      <c r="H57" s="231"/>
      <c r="I57" s="230">
        <f>ROUND(E57*H57,2)</f>
        <v>0</v>
      </c>
      <c r="J57" s="231"/>
      <c r="K57" s="230">
        <f>ROUND(E57*J57,2)</f>
        <v>0</v>
      </c>
      <c r="L57" s="230">
        <v>21</v>
      </c>
      <c r="M57" s="230">
        <f>G57*(1+L57/100)</f>
        <v>0</v>
      </c>
      <c r="N57" s="229">
        <v>1.665</v>
      </c>
      <c r="O57" s="229">
        <f>ROUND(E57*N57,2)</f>
        <v>13.44</v>
      </c>
      <c r="P57" s="229">
        <v>0</v>
      </c>
      <c r="Q57" s="229">
        <f>ROUND(E57*P57,2)</f>
        <v>0</v>
      </c>
      <c r="R57" s="230"/>
      <c r="S57" s="230" t="s">
        <v>158</v>
      </c>
      <c r="T57" s="230" t="s">
        <v>159</v>
      </c>
      <c r="U57" s="230">
        <v>0.92</v>
      </c>
      <c r="V57" s="230">
        <f>ROUND(E57*U57,2)</f>
        <v>7.42</v>
      </c>
      <c r="W57" s="230"/>
      <c r="X57" s="230" t="s">
        <v>160</v>
      </c>
      <c r="Y57" s="230" t="s">
        <v>161</v>
      </c>
      <c r="Z57" s="210"/>
      <c r="AA57" s="210"/>
      <c r="AB57" s="210"/>
      <c r="AC57" s="210"/>
      <c r="AD57" s="210"/>
      <c r="AE57" s="210"/>
      <c r="AF57" s="210"/>
      <c r="AG57" s="210" t="s">
        <v>162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2" x14ac:dyDescent="0.2">
      <c r="A58" s="227"/>
      <c r="B58" s="228"/>
      <c r="C58" s="259" t="s">
        <v>749</v>
      </c>
      <c r="D58" s="232"/>
      <c r="E58" s="233">
        <v>8.0703999999999994</v>
      </c>
      <c r="F58" s="230"/>
      <c r="G58" s="230"/>
      <c r="H58" s="230"/>
      <c r="I58" s="230"/>
      <c r="J58" s="230"/>
      <c r="K58" s="230"/>
      <c r="L58" s="230"/>
      <c r="M58" s="230"/>
      <c r="N58" s="229"/>
      <c r="O58" s="229"/>
      <c r="P58" s="229"/>
      <c r="Q58" s="229"/>
      <c r="R58" s="230"/>
      <c r="S58" s="230"/>
      <c r="T58" s="230"/>
      <c r="U58" s="230"/>
      <c r="V58" s="230"/>
      <c r="W58" s="230"/>
      <c r="X58" s="230"/>
      <c r="Y58" s="230"/>
      <c r="Z58" s="210"/>
      <c r="AA58" s="210"/>
      <c r="AB58" s="210"/>
      <c r="AC58" s="210"/>
      <c r="AD58" s="210"/>
      <c r="AE58" s="210"/>
      <c r="AF58" s="210"/>
      <c r="AG58" s="210" t="s">
        <v>164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22.5" outlineLevel="1" x14ac:dyDescent="0.2">
      <c r="A59" s="245">
        <v>19</v>
      </c>
      <c r="B59" s="246" t="s">
        <v>750</v>
      </c>
      <c r="C59" s="258" t="s">
        <v>751</v>
      </c>
      <c r="D59" s="247" t="s">
        <v>268</v>
      </c>
      <c r="E59" s="248">
        <v>50.44</v>
      </c>
      <c r="F59" s="249"/>
      <c r="G59" s="250">
        <f>ROUND(E59*F59,2)</f>
        <v>0</v>
      </c>
      <c r="H59" s="231"/>
      <c r="I59" s="230">
        <f>ROUND(E59*H59,2)</f>
        <v>0</v>
      </c>
      <c r="J59" s="231"/>
      <c r="K59" s="230">
        <f>ROUND(E59*J59,2)</f>
        <v>0</v>
      </c>
      <c r="L59" s="230">
        <v>21</v>
      </c>
      <c r="M59" s="230">
        <f>G59*(1+L59/100)</f>
        <v>0</v>
      </c>
      <c r="N59" s="229">
        <v>0</v>
      </c>
      <c r="O59" s="229">
        <f>ROUND(E59*N59,2)</f>
        <v>0</v>
      </c>
      <c r="P59" s="229">
        <v>0</v>
      </c>
      <c r="Q59" s="229">
        <f>ROUND(E59*P59,2)</f>
        <v>0</v>
      </c>
      <c r="R59" s="230"/>
      <c r="S59" s="230" t="s">
        <v>158</v>
      </c>
      <c r="T59" s="230" t="s">
        <v>159</v>
      </c>
      <c r="U59" s="230">
        <v>5.5E-2</v>
      </c>
      <c r="V59" s="230">
        <f>ROUND(E59*U59,2)</f>
        <v>2.77</v>
      </c>
      <c r="W59" s="230"/>
      <c r="X59" s="230" t="s">
        <v>160</v>
      </c>
      <c r="Y59" s="230" t="s">
        <v>161</v>
      </c>
      <c r="Z59" s="210"/>
      <c r="AA59" s="210"/>
      <c r="AB59" s="210"/>
      <c r="AC59" s="210"/>
      <c r="AD59" s="210"/>
      <c r="AE59" s="210"/>
      <c r="AF59" s="210"/>
      <c r="AG59" s="210" t="s">
        <v>162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2" x14ac:dyDescent="0.2">
      <c r="A60" s="227"/>
      <c r="B60" s="228"/>
      <c r="C60" s="259" t="s">
        <v>752</v>
      </c>
      <c r="D60" s="232"/>
      <c r="E60" s="233">
        <v>50.44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5">
        <v>20</v>
      </c>
      <c r="B61" s="246" t="s">
        <v>753</v>
      </c>
      <c r="C61" s="258" t="s">
        <v>754</v>
      </c>
      <c r="D61" s="247" t="s">
        <v>157</v>
      </c>
      <c r="E61" s="248">
        <v>80.703999999999994</v>
      </c>
      <c r="F61" s="249"/>
      <c r="G61" s="250">
        <f>ROUND(E61*F61,2)</f>
        <v>0</v>
      </c>
      <c r="H61" s="231"/>
      <c r="I61" s="230">
        <f>ROUND(E61*H61,2)</f>
        <v>0</v>
      </c>
      <c r="J61" s="231"/>
      <c r="K61" s="230">
        <f>ROUND(E61*J61,2)</f>
        <v>0</v>
      </c>
      <c r="L61" s="230">
        <v>21</v>
      </c>
      <c r="M61" s="230">
        <f>G61*(1+L61/100)</f>
        <v>0</v>
      </c>
      <c r="N61" s="229">
        <v>1.8000000000000001E-4</v>
      </c>
      <c r="O61" s="229">
        <f>ROUND(E61*N61,2)</f>
        <v>0.01</v>
      </c>
      <c r="P61" s="229">
        <v>0</v>
      </c>
      <c r="Q61" s="229">
        <f>ROUND(E61*P61,2)</f>
        <v>0</v>
      </c>
      <c r="R61" s="230"/>
      <c r="S61" s="230" t="s">
        <v>158</v>
      </c>
      <c r="T61" s="230" t="s">
        <v>159</v>
      </c>
      <c r="U61" s="230">
        <v>7.4999999999999997E-2</v>
      </c>
      <c r="V61" s="230">
        <f>ROUND(E61*U61,2)</f>
        <v>6.05</v>
      </c>
      <c r="W61" s="230"/>
      <c r="X61" s="230" t="s">
        <v>160</v>
      </c>
      <c r="Y61" s="230" t="s">
        <v>161</v>
      </c>
      <c r="Z61" s="210"/>
      <c r="AA61" s="210"/>
      <c r="AB61" s="210"/>
      <c r="AC61" s="210"/>
      <c r="AD61" s="210"/>
      <c r="AE61" s="210"/>
      <c r="AF61" s="210"/>
      <c r="AG61" s="210" t="s">
        <v>162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2" x14ac:dyDescent="0.2">
      <c r="A62" s="227"/>
      <c r="B62" s="228"/>
      <c r="C62" s="259" t="s">
        <v>755</v>
      </c>
      <c r="D62" s="232"/>
      <c r="E62" s="233">
        <v>80.703999999999994</v>
      </c>
      <c r="F62" s="230"/>
      <c r="G62" s="230"/>
      <c r="H62" s="230"/>
      <c r="I62" s="230"/>
      <c r="J62" s="230"/>
      <c r="K62" s="230"/>
      <c r="L62" s="230"/>
      <c r="M62" s="230"/>
      <c r="N62" s="229"/>
      <c r="O62" s="229"/>
      <c r="P62" s="229"/>
      <c r="Q62" s="229"/>
      <c r="R62" s="230"/>
      <c r="S62" s="230"/>
      <c r="T62" s="230"/>
      <c r="U62" s="230"/>
      <c r="V62" s="230"/>
      <c r="W62" s="230"/>
      <c r="X62" s="230"/>
      <c r="Y62" s="230"/>
      <c r="Z62" s="210"/>
      <c r="AA62" s="210"/>
      <c r="AB62" s="210"/>
      <c r="AC62" s="210"/>
      <c r="AD62" s="210"/>
      <c r="AE62" s="210"/>
      <c r="AF62" s="210"/>
      <c r="AG62" s="210" t="s">
        <v>164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5">
        <v>21</v>
      </c>
      <c r="B63" s="246" t="s">
        <v>756</v>
      </c>
      <c r="C63" s="258" t="s">
        <v>757</v>
      </c>
      <c r="D63" s="247" t="s">
        <v>167</v>
      </c>
      <c r="E63" s="248">
        <v>16.897400000000001</v>
      </c>
      <c r="F63" s="249"/>
      <c r="G63" s="250">
        <f>ROUND(E63*F63,2)</f>
        <v>0</v>
      </c>
      <c r="H63" s="231"/>
      <c r="I63" s="230">
        <f>ROUND(E63*H63,2)</f>
        <v>0</v>
      </c>
      <c r="J63" s="231"/>
      <c r="K63" s="230">
        <f>ROUND(E63*J63,2)</f>
        <v>0</v>
      </c>
      <c r="L63" s="230">
        <v>21</v>
      </c>
      <c r="M63" s="230">
        <f>G63*(1+L63/100)</f>
        <v>0</v>
      </c>
      <c r="N63" s="229">
        <v>2.5249999999999999</v>
      </c>
      <c r="O63" s="229">
        <f>ROUND(E63*N63,2)</f>
        <v>42.67</v>
      </c>
      <c r="P63" s="229">
        <v>0</v>
      </c>
      <c r="Q63" s="229">
        <f>ROUND(E63*P63,2)</f>
        <v>0</v>
      </c>
      <c r="R63" s="230"/>
      <c r="S63" s="230" t="s">
        <v>158</v>
      </c>
      <c r="T63" s="230" t="s">
        <v>159</v>
      </c>
      <c r="U63" s="230">
        <v>0.48</v>
      </c>
      <c r="V63" s="230">
        <f>ROUND(E63*U63,2)</f>
        <v>8.11</v>
      </c>
      <c r="W63" s="230"/>
      <c r="X63" s="230" t="s">
        <v>160</v>
      </c>
      <c r="Y63" s="230" t="s">
        <v>161</v>
      </c>
      <c r="Z63" s="210"/>
      <c r="AA63" s="210"/>
      <c r="AB63" s="210"/>
      <c r="AC63" s="210"/>
      <c r="AD63" s="210"/>
      <c r="AE63" s="210"/>
      <c r="AF63" s="210"/>
      <c r="AG63" s="210" t="s">
        <v>162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2" x14ac:dyDescent="0.2">
      <c r="A64" s="227"/>
      <c r="B64" s="228"/>
      <c r="C64" s="259" t="s">
        <v>758</v>
      </c>
      <c r="D64" s="232"/>
      <c r="E64" s="233">
        <v>16.897400000000001</v>
      </c>
      <c r="F64" s="230"/>
      <c r="G64" s="230"/>
      <c r="H64" s="230"/>
      <c r="I64" s="230"/>
      <c r="J64" s="230"/>
      <c r="K64" s="230"/>
      <c r="L64" s="230"/>
      <c r="M64" s="230"/>
      <c r="N64" s="229"/>
      <c r="O64" s="229"/>
      <c r="P64" s="229"/>
      <c r="Q64" s="229"/>
      <c r="R64" s="230"/>
      <c r="S64" s="230"/>
      <c r="T64" s="230"/>
      <c r="U64" s="230"/>
      <c r="V64" s="230"/>
      <c r="W64" s="230"/>
      <c r="X64" s="230"/>
      <c r="Y64" s="230"/>
      <c r="Z64" s="210"/>
      <c r="AA64" s="210"/>
      <c r="AB64" s="210"/>
      <c r="AC64" s="210"/>
      <c r="AD64" s="210"/>
      <c r="AE64" s="210"/>
      <c r="AF64" s="210"/>
      <c r="AG64" s="210" t="s">
        <v>164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5">
        <v>22</v>
      </c>
      <c r="B65" s="246" t="s">
        <v>759</v>
      </c>
      <c r="C65" s="258" t="s">
        <v>760</v>
      </c>
      <c r="D65" s="247" t="s">
        <v>157</v>
      </c>
      <c r="E65" s="248">
        <v>5.0739999999999998</v>
      </c>
      <c r="F65" s="249"/>
      <c r="G65" s="250">
        <f>ROUND(E65*F65,2)</f>
        <v>0</v>
      </c>
      <c r="H65" s="231"/>
      <c r="I65" s="230">
        <f>ROUND(E65*H65,2)</f>
        <v>0</v>
      </c>
      <c r="J65" s="231"/>
      <c r="K65" s="230">
        <f>ROUND(E65*J65,2)</f>
        <v>0</v>
      </c>
      <c r="L65" s="230">
        <v>21</v>
      </c>
      <c r="M65" s="230">
        <f>G65*(1+L65/100)</f>
        <v>0</v>
      </c>
      <c r="N65" s="229">
        <v>3.916E-2</v>
      </c>
      <c r="O65" s="229">
        <f>ROUND(E65*N65,2)</f>
        <v>0.2</v>
      </c>
      <c r="P65" s="229">
        <v>0</v>
      </c>
      <c r="Q65" s="229">
        <f>ROUND(E65*P65,2)</f>
        <v>0</v>
      </c>
      <c r="R65" s="230"/>
      <c r="S65" s="230" t="s">
        <v>158</v>
      </c>
      <c r="T65" s="230" t="s">
        <v>159</v>
      </c>
      <c r="U65" s="230">
        <v>1.05</v>
      </c>
      <c r="V65" s="230">
        <f>ROUND(E65*U65,2)</f>
        <v>5.33</v>
      </c>
      <c r="W65" s="230"/>
      <c r="X65" s="230" t="s">
        <v>160</v>
      </c>
      <c r="Y65" s="230" t="s">
        <v>161</v>
      </c>
      <c r="Z65" s="210"/>
      <c r="AA65" s="210"/>
      <c r="AB65" s="210"/>
      <c r="AC65" s="210"/>
      <c r="AD65" s="210"/>
      <c r="AE65" s="210"/>
      <c r="AF65" s="210"/>
      <c r="AG65" s="210" t="s">
        <v>162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2" x14ac:dyDescent="0.2">
      <c r="A66" s="227"/>
      <c r="B66" s="228"/>
      <c r="C66" s="259" t="s">
        <v>761</v>
      </c>
      <c r="D66" s="232"/>
      <c r="E66" s="233">
        <v>5.0739999999999998</v>
      </c>
      <c r="F66" s="230"/>
      <c r="G66" s="230"/>
      <c r="H66" s="230"/>
      <c r="I66" s="230"/>
      <c r="J66" s="230"/>
      <c r="K66" s="230"/>
      <c r="L66" s="230"/>
      <c r="M66" s="230"/>
      <c r="N66" s="229"/>
      <c r="O66" s="229"/>
      <c r="P66" s="229"/>
      <c r="Q66" s="229"/>
      <c r="R66" s="230"/>
      <c r="S66" s="230"/>
      <c r="T66" s="230"/>
      <c r="U66" s="230"/>
      <c r="V66" s="230"/>
      <c r="W66" s="230"/>
      <c r="X66" s="230"/>
      <c r="Y66" s="230"/>
      <c r="Z66" s="210"/>
      <c r="AA66" s="210"/>
      <c r="AB66" s="210"/>
      <c r="AC66" s="210"/>
      <c r="AD66" s="210"/>
      <c r="AE66" s="210"/>
      <c r="AF66" s="210"/>
      <c r="AG66" s="210" t="s">
        <v>164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5">
        <v>23</v>
      </c>
      <c r="B67" s="246" t="s">
        <v>762</v>
      </c>
      <c r="C67" s="258" t="s">
        <v>763</v>
      </c>
      <c r="D67" s="247" t="s">
        <v>157</v>
      </c>
      <c r="E67" s="248">
        <v>5.0739999999999998</v>
      </c>
      <c r="F67" s="249"/>
      <c r="G67" s="250">
        <f>ROUND(E67*F67,2)</f>
        <v>0</v>
      </c>
      <c r="H67" s="231"/>
      <c r="I67" s="230">
        <f>ROUND(E67*H67,2)</f>
        <v>0</v>
      </c>
      <c r="J67" s="231"/>
      <c r="K67" s="230">
        <f>ROUND(E67*J67,2)</f>
        <v>0</v>
      </c>
      <c r="L67" s="230">
        <v>21</v>
      </c>
      <c r="M67" s="230">
        <f>G67*(1+L67/100)</f>
        <v>0</v>
      </c>
      <c r="N67" s="229">
        <v>0</v>
      </c>
      <c r="O67" s="229">
        <f>ROUND(E67*N67,2)</f>
        <v>0</v>
      </c>
      <c r="P67" s="229">
        <v>0</v>
      </c>
      <c r="Q67" s="229">
        <f>ROUND(E67*P67,2)</f>
        <v>0</v>
      </c>
      <c r="R67" s="230"/>
      <c r="S67" s="230" t="s">
        <v>158</v>
      </c>
      <c r="T67" s="230" t="s">
        <v>159</v>
      </c>
      <c r="U67" s="230">
        <v>0.32</v>
      </c>
      <c r="V67" s="230">
        <f>ROUND(E67*U67,2)</f>
        <v>1.62</v>
      </c>
      <c r="W67" s="230"/>
      <c r="X67" s="230" t="s">
        <v>160</v>
      </c>
      <c r="Y67" s="230" t="s">
        <v>161</v>
      </c>
      <c r="Z67" s="210"/>
      <c r="AA67" s="210"/>
      <c r="AB67" s="210"/>
      <c r="AC67" s="210"/>
      <c r="AD67" s="210"/>
      <c r="AE67" s="210"/>
      <c r="AF67" s="210"/>
      <c r="AG67" s="210" t="s">
        <v>162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2" x14ac:dyDescent="0.2">
      <c r="A68" s="227"/>
      <c r="B68" s="228"/>
      <c r="C68" s="259" t="s">
        <v>764</v>
      </c>
      <c r="D68" s="232"/>
      <c r="E68" s="233">
        <v>5.0739999999999998</v>
      </c>
      <c r="F68" s="230"/>
      <c r="G68" s="230"/>
      <c r="H68" s="230"/>
      <c r="I68" s="230"/>
      <c r="J68" s="230"/>
      <c r="K68" s="230"/>
      <c r="L68" s="230"/>
      <c r="M68" s="230"/>
      <c r="N68" s="229"/>
      <c r="O68" s="229"/>
      <c r="P68" s="229"/>
      <c r="Q68" s="229"/>
      <c r="R68" s="230"/>
      <c r="S68" s="230"/>
      <c r="T68" s="230"/>
      <c r="U68" s="230"/>
      <c r="V68" s="230"/>
      <c r="W68" s="230"/>
      <c r="X68" s="230"/>
      <c r="Y68" s="230"/>
      <c r="Z68" s="210"/>
      <c r="AA68" s="210"/>
      <c r="AB68" s="210"/>
      <c r="AC68" s="210"/>
      <c r="AD68" s="210"/>
      <c r="AE68" s="210"/>
      <c r="AF68" s="210"/>
      <c r="AG68" s="210" t="s">
        <v>164</v>
      </c>
      <c r="AH68" s="210">
        <v>5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5">
        <v>24</v>
      </c>
      <c r="B69" s="246" t="s">
        <v>765</v>
      </c>
      <c r="C69" s="258" t="s">
        <v>766</v>
      </c>
      <c r="D69" s="247" t="s">
        <v>237</v>
      </c>
      <c r="E69" s="248">
        <v>0.77761999999999998</v>
      </c>
      <c r="F69" s="249"/>
      <c r="G69" s="250">
        <f>ROUND(E69*F69,2)</f>
        <v>0</v>
      </c>
      <c r="H69" s="231"/>
      <c r="I69" s="230">
        <f>ROUND(E69*H69,2)</f>
        <v>0</v>
      </c>
      <c r="J69" s="231"/>
      <c r="K69" s="230">
        <f>ROUND(E69*J69,2)</f>
        <v>0</v>
      </c>
      <c r="L69" s="230">
        <v>21</v>
      </c>
      <c r="M69" s="230">
        <f>G69*(1+L69/100)</f>
        <v>0</v>
      </c>
      <c r="N69" s="229">
        <v>1.0569299999999999</v>
      </c>
      <c r="O69" s="229">
        <f>ROUND(E69*N69,2)</f>
        <v>0.82</v>
      </c>
      <c r="P69" s="229">
        <v>0</v>
      </c>
      <c r="Q69" s="229">
        <f>ROUND(E69*P69,2)</f>
        <v>0</v>
      </c>
      <c r="R69" s="230"/>
      <c r="S69" s="230" t="s">
        <v>158</v>
      </c>
      <c r="T69" s="230" t="s">
        <v>159</v>
      </c>
      <c r="U69" s="230">
        <v>15.231</v>
      </c>
      <c r="V69" s="230">
        <f>ROUND(E69*U69,2)</f>
        <v>11.84</v>
      </c>
      <c r="W69" s="230"/>
      <c r="X69" s="230" t="s">
        <v>160</v>
      </c>
      <c r="Y69" s="230" t="s">
        <v>161</v>
      </c>
      <c r="Z69" s="210"/>
      <c r="AA69" s="210"/>
      <c r="AB69" s="210"/>
      <c r="AC69" s="210"/>
      <c r="AD69" s="210"/>
      <c r="AE69" s="210"/>
      <c r="AF69" s="210"/>
      <c r="AG69" s="210" t="s">
        <v>162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2" x14ac:dyDescent="0.2">
      <c r="A70" s="227"/>
      <c r="B70" s="228"/>
      <c r="C70" s="259" t="s">
        <v>767</v>
      </c>
      <c r="D70" s="232"/>
      <c r="E70" s="233">
        <v>0.77761999999999998</v>
      </c>
      <c r="F70" s="230"/>
      <c r="G70" s="230"/>
      <c r="H70" s="230"/>
      <c r="I70" s="230"/>
      <c r="J70" s="230"/>
      <c r="K70" s="230"/>
      <c r="L70" s="230"/>
      <c r="M70" s="230"/>
      <c r="N70" s="229"/>
      <c r="O70" s="229"/>
      <c r="P70" s="229"/>
      <c r="Q70" s="229"/>
      <c r="R70" s="230"/>
      <c r="S70" s="230"/>
      <c r="T70" s="230"/>
      <c r="U70" s="230"/>
      <c r="V70" s="230"/>
      <c r="W70" s="230"/>
      <c r="X70" s="230"/>
      <c r="Y70" s="230"/>
      <c r="Z70" s="210"/>
      <c r="AA70" s="210"/>
      <c r="AB70" s="210"/>
      <c r="AC70" s="210"/>
      <c r="AD70" s="210"/>
      <c r="AE70" s="210"/>
      <c r="AF70" s="210"/>
      <c r="AG70" s="210" t="s">
        <v>164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5">
        <v>25</v>
      </c>
      <c r="B71" s="246" t="s">
        <v>768</v>
      </c>
      <c r="C71" s="258" t="s">
        <v>769</v>
      </c>
      <c r="D71" s="247" t="s">
        <v>268</v>
      </c>
      <c r="E71" s="248">
        <v>55.484000000000002</v>
      </c>
      <c r="F71" s="249"/>
      <c r="G71" s="250">
        <f>ROUND(E71*F71,2)</f>
        <v>0</v>
      </c>
      <c r="H71" s="231"/>
      <c r="I71" s="230">
        <f>ROUND(E71*H71,2)</f>
        <v>0</v>
      </c>
      <c r="J71" s="231"/>
      <c r="K71" s="230">
        <f>ROUND(E71*J71,2)</f>
        <v>0</v>
      </c>
      <c r="L71" s="230">
        <v>21</v>
      </c>
      <c r="M71" s="230">
        <f>G71*(1+L71/100)</f>
        <v>0</v>
      </c>
      <c r="N71" s="229">
        <v>4.8000000000000001E-4</v>
      </c>
      <c r="O71" s="229">
        <f>ROUND(E71*N71,2)</f>
        <v>0.03</v>
      </c>
      <c r="P71" s="229">
        <v>0</v>
      </c>
      <c r="Q71" s="229">
        <f>ROUND(E71*P71,2)</f>
        <v>0</v>
      </c>
      <c r="R71" s="230" t="s">
        <v>242</v>
      </c>
      <c r="S71" s="230" t="s">
        <v>222</v>
      </c>
      <c r="T71" s="230" t="s">
        <v>222</v>
      </c>
      <c r="U71" s="230">
        <v>0</v>
      </c>
      <c r="V71" s="230">
        <f>ROUND(E71*U71,2)</f>
        <v>0</v>
      </c>
      <c r="W71" s="230"/>
      <c r="X71" s="230" t="s">
        <v>243</v>
      </c>
      <c r="Y71" s="230" t="s">
        <v>161</v>
      </c>
      <c r="Z71" s="210"/>
      <c r="AA71" s="210"/>
      <c r="AB71" s="210"/>
      <c r="AC71" s="210"/>
      <c r="AD71" s="210"/>
      <c r="AE71" s="210"/>
      <c r="AF71" s="210"/>
      <c r="AG71" s="210" t="s">
        <v>252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2" x14ac:dyDescent="0.2">
      <c r="A72" s="227"/>
      <c r="B72" s="228"/>
      <c r="C72" s="259" t="s">
        <v>770</v>
      </c>
      <c r="D72" s="232"/>
      <c r="E72" s="233">
        <v>55.484000000000002</v>
      </c>
      <c r="F72" s="230"/>
      <c r="G72" s="230"/>
      <c r="H72" s="230"/>
      <c r="I72" s="230"/>
      <c r="J72" s="230"/>
      <c r="K72" s="230"/>
      <c r="L72" s="230"/>
      <c r="M72" s="230"/>
      <c r="N72" s="229"/>
      <c r="O72" s="229"/>
      <c r="P72" s="229"/>
      <c r="Q72" s="229"/>
      <c r="R72" s="230"/>
      <c r="S72" s="230"/>
      <c r="T72" s="230"/>
      <c r="U72" s="230"/>
      <c r="V72" s="230"/>
      <c r="W72" s="230"/>
      <c r="X72" s="230"/>
      <c r="Y72" s="230"/>
      <c r="Z72" s="210"/>
      <c r="AA72" s="210"/>
      <c r="AB72" s="210"/>
      <c r="AC72" s="210"/>
      <c r="AD72" s="210"/>
      <c r="AE72" s="210"/>
      <c r="AF72" s="210"/>
      <c r="AG72" s="210" t="s">
        <v>164</v>
      </c>
      <c r="AH72" s="210">
        <v>5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5">
        <v>26</v>
      </c>
      <c r="B73" s="246" t="s">
        <v>771</v>
      </c>
      <c r="C73" s="258" t="s">
        <v>772</v>
      </c>
      <c r="D73" s="247" t="s">
        <v>157</v>
      </c>
      <c r="E73" s="248">
        <v>92.809600000000003</v>
      </c>
      <c r="F73" s="249"/>
      <c r="G73" s="250">
        <f>ROUND(E73*F73,2)</f>
        <v>0</v>
      </c>
      <c r="H73" s="231"/>
      <c r="I73" s="230">
        <f>ROUND(E73*H73,2)</f>
        <v>0</v>
      </c>
      <c r="J73" s="231"/>
      <c r="K73" s="230">
        <f>ROUND(E73*J73,2)</f>
        <v>0</v>
      </c>
      <c r="L73" s="230">
        <v>21</v>
      </c>
      <c r="M73" s="230">
        <f>G73*(1+L73/100)</f>
        <v>0</v>
      </c>
      <c r="N73" s="229">
        <v>2.9999999999999997E-4</v>
      </c>
      <c r="O73" s="229">
        <f>ROUND(E73*N73,2)</f>
        <v>0.03</v>
      </c>
      <c r="P73" s="229">
        <v>0</v>
      </c>
      <c r="Q73" s="229">
        <f>ROUND(E73*P73,2)</f>
        <v>0</v>
      </c>
      <c r="R73" s="230" t="s">
        <v>242</v>
      </c>
      <c r="S73" s="230" t="s">
        <v>158</v>
      </c>
      <c r="T73" s="230" t="s">
        <v>159</v>
      </c>
      <c r="U73" s="230">
        <v>0</v>
      </c>
      <c r="V73" s="230">
        <f>ROUND(E73*U73,2)</f>
        <v>0</v>
      </c>
      <c r="W73" s="230"/>
      <c r="X73" s="230" t="s">
        <v>243</v>
      </c>
      <c r="Y73" s="230" t="s">
        <v>161</v>
      </c>
      <c r="Z73" s="210"/>
      <c r="AA73" s="210"/>
      <c r="AB73" s="210"/>
      <c r="AC73" s="210"/>
      <c r="AD73" s="210"/>
      <c r="AE73" s="210"/>
      <c r="AF73" s="210"/>
      <c r="AG73" s="210" t="s">
        <v>252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2" x14ac:dyDescent="0.2">
      <c r="A74" s="227"/>
      <c r="B74" s="228"/>
      <c r="C74" s="259" t="s">
        <v>773</v>
      </c>
      <c r="D74" s="232"/>
      <c r="E74" s="233">
        <v>92.809600000000003</v>
      </c>
      <c r="F74" s="230"/>
      <c r="G74" s="230"/>
      <c r="H74" s="230"/>
      <c r="I74" s="230"/>
      <c r="J74" s="230"/>
      <c r="K74" s="230"/>
      <c r="L74" s="230"/>
      <c r="M74" s="230"/>
      <c r="N74" s="229"/>
      <c r="O74" s="229"/>
      <c r="P74" s="229"/>
      <c r="Q74" s="229"/>
      <c r="R74" s="230"/>
      <c r="S74" s="230"/>
      <c r="T74" s="230"/>
      <c r="U74" s="230"/>
      <c r="V74" s="230"/>
      <c r="W74" s="230"/>
      <c r="X74" s="230"/>
      <c r="Y74" s="230"/>
      <c r="Z74" s="210"/>
      <c r="AA74" s="210"/>
      <c r="AB74" s="210"/>
      <c r="AC74" s="210"/>
      <c r="AD74" s="210"/>
      <c r="AE74" s="210"/>
      <c r="AF74" s="210"/>
      <c r="AG74" s="210" t="s">
        <v>164</v>
      </c>
      <c r="AH74" s="210">
        <v>5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x14ac:dyDescent="0.2">
      <c r="A75" s="238" t="s">
        <v>153</v>
      </c>
      <c r="B75" s="239" t="s">
        <v>94</v>
      </c>
      <c r="C75" s="257" t="s">
        <v>95</v>
      </c>
      <c r="D75" s="240"/>
      <c r="E75" s="241"/>
      <c r="F75" s="242"/>
      <c r="G75" s="243">
        <f>SUMIF(AG76:AG85,"&lt;&gt;NOR",G76:G85)</f>
        <v>0</v>
      </c>
      <c r="H75" s="237"/>
      <c r="I75" s="237">
        <f>SUM(I76:I85)</f>
        <v>0</v>
      </c>
      <c r="J75" s="237"/>
      <c r="K75" s="237">
        <f>SUM(K76:K85)</f>
        <v>0</v>
      </c>
      <c r="L75" s="237"/>
      <c r="M75" s="237">
        <f>SUM(M76:M85)</f>
        <v>0</v>
      </c>
      <c r="N75" s="236"/>
      <c r="O75" s="236">
        <f>SUM(O76:O85)</f>
        <v>68.03</v>
      </c>
      <c r="P75" s="236"/>
      <c r="Q75" s="236">
        <f>SUM(Q76:Q85)</f>
        <v>0</v>
      </c>
      <c r="R75" s="237"/>
      <c r="S75" s="237"/>
      <c r="T75" s="237"/>
      <c r="U75" s="237"/>
      <c r="V75" s="237">
        <f>SUM(V76:V85)</f>
        <v>230.01</v>
      </c>
      <c r="W75" s="237"/>
      <c r="X75" s="237"/>
      <c r="Y75" s="237"/>
      <c r="AG75" t="s">
        <v>154</v>
      </c>
    </row>
    <row r="76" spans="1:60" outlineLevel="1" x14ac:dyDescent="0.2">
      <c r="A76" s="245">
        <v>27</v>
      </c>
      <c r="B76" s="246" t="s">
        <v>774</v>
      </c>
      <c r="C76" s="258" t="s">
        <v>775</v>
      </c>
      <c r="D76" s="247" t="s">
        <v>167</v>
      </c>
      <c r="E76" s="248">
        <v>11.63283</v>
      </c>
      <c r="F76" s="249"/>
      <c r="G76" s="250">
        <f>ROUND(E76*F76,2)</f>
        <v>0</v>
      </c>
      <c r="H76" s="231"/>
      <c r="I76" s="230">
        <f>ROUND(E76*H76,2)</f>
        <v>0</v>
      </c>
      <c r="J76" s="231"/>
      <c r="K76" s="230">
        <f>ROUND(E76*J76,2)</f>
        <v>0</v>
      </c>
      <c r="L76" s="230">
        <v>21</v>
      </c>
      <c r="M76" s="230">
        <f>G76*(1+L76/100)</f>
        <v>0</v>
      </c>
      <c r="N76" s="229">
        <v>2.5276700000000001</v>
      </c>
      <c r="O76" s="229">
        <f>ROUND(E76*N76,2)</f>
        <v>29.4</v>
      </c>
      <c r="P76" s="229">
        <v>0</v>
      </c>
      <c r="Q76" s="229">
        <f>ROUND(E76*P76,2)</f>
        <v>0</v>
      </c>
      <c r="R76" s="230"/>
      <c r="S76" s="230" t="s">
        <v>158</v>
      </c>
      <c r="T76" s="230" t="s">
        <v>159</v>
      </c>
      <c r="U76" s="230">
        <v>1.093</v>
      </c>
      <c r="V76" s="230">
        <f>ROUND(E76*U76,2)</f>
        <v>12.71</v>
      </c>
      <c r="W76" s="230"/>
      <c r="X76" s="230" t="s">
        <v>160</v>
      </c>
      <c r="Y76" s="230" t="s">
        <v>161</v>
      </c>
      <c r="Z76" s="210"/>
      <c r="AA76" s="210"/>
      <c r="AB76" s="210"/>
      <c r="AC76" s="210"/>
      <c r="AD76" s="210"/>
      <c r="AE76" s="210"/>
      <c r="AF76" s="210"/>
      <c r="AG76" s="210" t="s">
        <v>162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2" x14ac:dyDescent="0.2">
      <c r="A77" s="227"/>
      <c r="B77" s="228"/>
      <c r="C77" s="259" t="s">
        <v>776</v>
      </c>
      <c r="D77" s="232"/>
      <c r="E77" s="233">
        <v>11.63283</v>
      </c>
      <c r="F77" s="230"/>
      <c r="G77" s="230"/>
      <c r="H77" s="230"/>
      <c r="I77" s="230"/>
      <c r="J77" s="230"/>
      <c r="K77" s="230"/>
      <c r="L77" s="230"/>
      <c r="M77" s="230"/>
      <c r="N77" s="229"/>
      <c r="O77" s="229"/>
      <c r="P77" s="229"/>
      <c r="Q77" s="229"/>
      <c r="R77" s="230"/>
      <c r="S77" s="230"/>
      <c r="T77" s="230"/>
      <c r="U77" s="230"/>
      <c r="V77" s="230"/>
      <c r="W77" s="230"/>
      <c r="X77" s="230"/>
      <c r="Y77" s="230"/>
      <c r="Z77" s="210"/>
      <c r="AA77" s="210"/>
      <c r="AB77" s="210"/>
      <c r="AC77" s="210"/>
      <c r="AD77" s="210"/>
      <c r="AE77" s="210"/>
      <c r="AF77" s="210"/>
      <c r="AG77" s="210" t="s">
        <v>164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45">
        <v>28</v>
      </c>
      <c r="B78" s="246" t="s">
        <v>777</v>
      </c>
      <c r="C78" s="258" t="s">
        <v>778</v>
      </c>
      <c r="D78" s="247" t="s">
        <v>237</v>
      </c>
      <c r="E78" s="248">
        <v>1.9035500000000001</v>
      </c>
      <c r="F78" s="249"/>
      <c r="G78" s="250">
        <f>ROUND(E78*F78,2)</f>
        <v>0</v>
      </c>
      <c r="H78" s="231"/>
      <c r="I78" s="230">
        <f>ROUND(E78*H78,2)</f>
        <v>0</v>
      </c>
      <c r="J78" s="231"/>
      <c r="K78" s="230">
        <f>ROUND(E78*J78,2)</f>
        <v>0</v>
      </c>
      <c r="L78" s="230">
        <v>21</v>
      </c>
      <c r="M78" s="230">
        <f>G78*(1+L78/100)</f>
        <v>0</v>
      </c>
      <c r="N78" s="229">
        <v>1.0202899999999999</v>
      </c>
      <c r="O78" s="229">
        <f>ROUND(E78*N78,2)</f>
        <v>1.94</v>
      </c>
      <c r="P78" s="229">
        <v>0</v>
      </c>
      <c r="Q78" s="229">
        <f>ROUND(E78*P78,2)</f>
        <v>0</v>
      </c>
      <c r="R78" s="230"/>
      <c r="S78" s="230" t="s">
        <v>158</v>
      </c>
      <c r="T78" s="230" t="s">
        <v>159</v>
      </c>
      <c r="U78" s="230">
        <v>25.271000000000001</v>
      </c>
      <c r="V78" s="230">
        <f>ROUND(E78*U78,2)</f>
        <v>48.1</v>
      </c>
      <c r="W78" s="230"/>
      <c r="X78" s="230" t="s">
        <v>160</v>
      </c>
      <c r="Y78" s="230" t="s">
        <v>161</v>
      </c>
      <c r="Z78" s="210"/>
      <c r="AA78" s="210"/>
      <c r="AB78" s="210"/>
      <c r="AC78" s="210"/>
      <c r="AD78" s="210"/>
      <c r="AE78" s="210"/>
      <c r="AF78" s="210"/>
      <c r="AG78" s="210" t="s">
        <v>162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2" x14ac:dyDescent="0.2">
      <c r="A79" s="227"/>
      <c r="B79" s="228"/>
      <c r="C79" s="259" t="s">
        <v>779</v>
      </c>
      <c r="D79" s="232"/>
      <c r="E79" s="233"/>
      <c r="F79" s="230"/>
      <c r="G79" s="230"/>
      <c r="H79" s="230"/>
      <c r="I79" s="230"/>
      <c r="J79" s="230"/>
      <c r="K79" s="230"/>
      <c r="L79" s="230"/>
      <c r="M79" s="230"/>
      <c r="N79" s="229"/>
      <c r="O79" s="229"/>
      <c r="P79" s="229"/>
      <c r="Q79" s="229"/>
      <c r="R79" s="230"/>
      <c r="S79" s="230"/>
      <c r="T79" s="230"/>
      <c r="U79" s="230"/>
      <c r="V79" s="230"/>
      <c r="W79" s="230"/>
      <c r="X79" s="230"/>
      <c r="Y79" s="230"/>
      <c r="Z79" s="210"/>
      <c r="AA79" s="210"/>
      <c r="AB79" s="210"/>
      <c r="AC79" s="210"/>
      <c r="AD79" s="210"/>
      <c r="AE79" s="210"/>
      <c r="AF79" s="210"/>
      <c r="AG79" s="210" t="s">
        <v>164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3" x14ac:dyDescent="0.2">
      <c r="A80" s="227"/>
      <c r="B80" s="228"/>
      <c r="C80" s="259" t="s">
        <v>780</v>
      </c>
      <c r="D80" s="232"/>
      <c r="E80" s="233">
        <v>1.0782700000000001</v>
      </c>
      <c r="F80" s="230"/>
      <c r="G80" s="230"/>
      <c r="H80" s="230"/>
      <c r="I80" s="230"/>
      <c r="J80" s="230"/>
      <c r="K80" s="230"/>
      <c r="L80" s="230"/>
      <c r="M80" s="230"/>
      <c r="N80" s="229"/>
      <c r="O80" s="229"/>
      <c r="P80" s="229"/>
      <c r="Q80" s="229"/>
      <c r="R80" s="230"/>
      <c r="S80" s="230"/>
      <c r="T80" s="230"/>
      <c r="U80" s="230"/>
      <c r="V80" s="230"/>
      <c r="W80" s="230"/>
      <c r="X80" s="230"/>
      <c r="Y80" s="230"/>
      <c r="Z80" s="210"/>
      <c r="AA80" s="210"/>
      <c r="AB80" s="210"/>
      <c r="AC80" s="210"/>
      <c r="AD80" s="210"/>
      <c r="AE80" s="210"/>
      <c r="AF80" s="210"/>
      <c r="AG80" s="210" t="s">
        <v>164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3" x14ac:dyDescent="0.2">
      <c r="A81" s="227"/>
      <c r="B81" s="228"/>
      <c r="C81" s="259" t="s">
        <v>781</v>
      </c>
      <c r="D81" s="232"/>
      <c r="E81" s="233">
        <v>0.82528000000000001</v>
      </c>
      <c r="F81" s="230"/>
      <c r="G81" s="230"/>
      <c r="H81" s="230"/>
      <c r="I81" s="230"/>
      <c r="J81" s="230"/>
      <c r="K81" s="230"/>
      <c r="L81" s="230"/>
      <c r="M81" s="230"/>
      <c r="N81" s="229"/>
      <c r="O81" s="229"/>
      <c r="P81" s="229"/>
      <c r="Q81" s="229"/>
      <c r="R81" s="230"/>
      <c r="S81" s="230"/>
      <c r="T81" s="230"/>
      <c r="U81" s="230"/>
      <c r="V81" s="230"/>
      <c r="W81" s="230"/>
      <c r="X81" s="230"/>
      <c r="Y81" s="230"/>
      <c r="Z81" s="210"/>
      <c r="AA81" s="210"/>
      <c r="AB81" s="210"/>
      <c r="AC81" s="210"/>
      <c r="AD81" s="210"/>
      <c r="AE81" s="210"/>
      <c r="AF81" s="210"/>
      <c r="AG81" s="210" t="s">
        <v>164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5">
        <v>29</v>
      </c>
      <c r="B82" s="246" t="s">
        <v>782</v>
      </c>
      <c r="C82" s="258" t="s">
        <v>783</v>
      </c>
      <c r="D82" s="247" t="s">
        <v>157</v>
      </c>
      <c r="E82" s="248">
        <v>105.753</v>
      </c>
      <c r="F82" s="249"/>
      <c r="G82" s="250">
        <f>ROUND(E82*F82,2)</f>
        <v>0</v>
      </c>
      <c r="H82" s="231"/>
      <c r="I82" s="230">
        <f>ROUND(E82*H82,2)</f>
        <v>0</v>
      </c>
      <c r="J82" s="231"/>
      <c r="K82" s="230">
        <f>ROUND(E82*J82,2)</f>
        <v>0</v>
      </c>
      <c r="L82" s="230">
        <v>21</v>
      </c>
      <c r="M82" s="230">
        <f>G82*(1+L82/100)</f>
        <v>0</v>
      </c>
      <c r="N82" s="229">
        <v>0.34693000000000002</v>
      </c>
      <c r="O82" s="229">
        <f>ROUND(E82*N82,2)</f>
        <v>36.69</v>
      </c>
      <c r="P82" s="229">
        <v>0</v>
      </c>
      <c r="Q82" s="229">
        <f>ROUND(E82*P82,2)</f>
        <v>0</v>
      </c>
      <c r="R82" s="230"/>
      <c r="S82" s="230" t="s">
        <v>158</v>
      </c>
      <c r="T82" s="230" t="s">
        <v>159</v>
      </c>
      <c r="U82" s="230">
        <v>1.6</v>
      </c>
      <c r="V82" s="230">
        <f>ROUND(E82*U82,2)</f>
        <v>169.2</v>
      </c>
      <c r="W82" s="230"/>
      <c r="X82" s="230" t="s">
        <v>160</v>
      </c>
      <c r="Y82" s="230" t="s">
        <v>161</v>
      </c>
      <c r="Z82" s="210"/>
      <c r="AA82" s="210"/>
      <c r="AB82" s="210"/>
      <c r="AC82" s="210"/>
      <c r="AD82" s="210"/>
      <c r="AE82" s="210"/>
      <c r="AF82" s="210"/>
      <c r="AG82" s="210" t="s">
        <v>162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2" x14ac:dyDescent="0.2">
      <c r="A83" s="227"/>
      <c r="B83" s="228"/>
      <c r="C83" s="259" t="s">
        <v>784</v>
      </c>
      <c r="D83" s="232"/>
      <c r="E83" s="233"/>
      <c r="F83" s="230"/>
      <c r="G83" s="230"/>
      <c r="H83" s="230"/>
      <c r="I83" s="230"/>
      <c r="J83" s="230"/>
      <c r="K83" s="230"/>
      <c r="L83" s="230"/>
      <c r="M83" s="230"/>
      <c r="N83" s="229"/>
      <c r="O83" s="229"/>
      <c r="P83" s="229"/>
      <c r="Q83" s="229"/>
      <c r="R83" s="230"/>
      <c r="S83" s="230"/>
      <c r="T83" s="230"/>
      <c r="U83" s="230"/>
      <c r="V83" s="230"/>
      <c r="W83" s="230"/>
      <c r="X83" s="230"/>
      <c r="Y83" s="230"/>
      <c r="Z83" s="210"/>
      <c r="AA83" s="210"/>
      <c r="AB83" s="210"/>
      <c r="AC83" s="210"/>
      <c r="AD83" s="210"/>
      <c r="AE83" s="210"/>
      <c r="AF83" s="210"/>
      <c r="AG83" s="210" t="s">
        <v>164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3" x14ac:dyDescent="0.2">
      <c r="A84" s="227"/>
      <c r="B84" s="228"/>
      <c r="C84" s="259" t="s">
        <v>785</v>
      </c>
      <c r="D84" s="232"/>
      <c r="E84" s="233">
        <v>59.904000000000003</v>
      </c>
      <c r="F84" s="230"/>
      <c r="G84" s="230"/>
      <c r="H84" s="230"/>
      <c r="I84" s="230"/>
      <c r="J84" s="230"/>
      <c r="K84" s="230"/>
      <c r="L84" s="230"/>
      <c r="M84" s="230"/>
      <c r="N84" s="229"/>
      <c r="O84" s="229"/>
      <c r="P84" s="229"/>
      <c r="Q84" s="229"/>
      <c r="R84" s="230"/>
      <c r="S84" s="230"/>
      <c r="T84" s="230"/>
      <c r="U84" s="230"/>
      <c r="V84" s="230"/>
      <c r="W84" s="230"/>
      <c r="X84" s="230"/>
      <c r="Y84" s="230"/>
      <c r="Z84" s="210"/>
      <c r="AA84" s="210"/>
      <c r="AB84" s="210"/>
      <c r="AC84" s="210"/>
      <c r="AD84" s="210"/>
      <c r="AE84" s="210"/>
      <c r="AF84" s="210"/>
      <c r="AG84" s="210" t="s">
        <v>164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3" x14ac:dyDescent="0.2">
      <c r="A85" s="227"/>
      <c r="B85" s="228"/>
      <c r="C85" s="259" t="s">
        <v>786</v>
      </c>
      <c r="D85" s="232"/>
      <c r="E85" s="233">
        <v>45.848999999999997</v>
      </c>
      <c r="F85" s="230"/>
      <c r="G85" s="230"/>
      <c r="H85" s="230"/>
      <c r="I85" s="230"/>
      <c r="J85" s="230"/>
      <c r="K85" s="230"/>
      <c r="L85" s="230"/>
      <c r="M85" s="230"/>
      <c r="N85" s="229"/>
      <c r="O85" s="229"/>
      <c r="P85" s="229"/>
      <c r="Q85" s="229"/>
      <c r="R85" s="230"/>
      <c r="S85" s="230"/>
      <c r="T85" s="230"/>
      <c r="U85" s="230"/>
      <c r="V85" s="230"/>
      <c r="W85" s="230"/>
      <c r="X85" s="230"/>
      <c r="Y85" s="230"/>
      <c r="Z85" s="210"/>
      <c r="AA85" s="210"/>
      <c r="AB85" s="210"/>
      <c r="AC85" s="210"/>
      <c r="AD85" s="210"/>
      <c r="AE85" s="210"/>
      <c r="AF85" s="210"/>
      <c r="AG85" s="210" t="s">
        <v>164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x14ac:dyDescent="0.2">
      <c r="A86" s="238" t="s">
        <v>153</v>
      </c>
      <c r="B86" s="239" t="s">
        <v>96</v>
      </c>
      <c r="C86" s="257" t="s">
        <v>97</v>
      </c>
      <c r="D86" s="240"/>
      <c r="E86" s="241"/>
      <c r="F86" s="242"/>
      <c r="G86" s="243">
        <f>SUMIF(AG87:AG96,"&lt;&gt;NOR",G87:G96)</f>
        <v>0</v>
      </c>
      <c r="H86" s="237"/>
      <c r="I86" s="237">
        <f>SUM(I87:I96)</f>
        <v>0</v>
      </c>
      <c r="J86" s="237"/>
      <c r="K86" s="237">
        <f>SUM(K87:K96)</f>
        <v>0</v>
      </c>
      <c r="L86" s="237"/>
      <c r="M86" s="237">
        <f>SUM(M87:M96)</f>
        <v>0</v>
      </c>
      <c r="N86" s="236"/>
      <c r="O86" s="236">
        <f>SUM(O87:O96)</f>
        <v>4</v>
      </c>
      <c r="P86" s="236"/>
      <c r="Q86" s="236">
        <f>SUM(Q87:Q96)</f>
        <v>0</v>
      </c>
      <c r="R86" s="237"/>
      <c r="S86" s="237"/>
      <c r="T86" s="237"/>
      <c r="U86" s="237"/>
      <c r="V86" s="237">
        <f>SUM(V87:V96)</f>
        <v>14.169999999999998</v>
      </c>
      <c r="W86" s="237"/>
      <c r="X86" s="237"/>
      <c r="Y86" s="237"/>
      <c r="AG86" t="s">
        <v>154</v>
      </c>
    </row>
    <row r="87" spans="1:60" outlineLevel="1" x14ac:dyDescent="0.2">
      <c r="A87" s="245">
        <v>30</v>
      </c>
      <c r="B87" s="246" t="s">
        <v>787</v>
      </c>
      <c r="C87" s="258" t="s">
        <v>788</v>
      </c>
      <c r="D87" s="247" t="s">
        <v>167</v>
      </c>
      <c r="E87" s="248">
        <v>1.5132000000000001</v>
      </c>
      <c r="F87" s="249"/>
      <c r="G87" s="250">
        <f>ROUND(E87*F87,2)</f>
        <v>0</v>
      </c>
      <c r="H87" s="231"/>
      <c r="I87" s="230">
        <f>ROUND(E87*H87,2)</f>
        <v>0</v>
      </c>
      <c r="J87" s="231"/>
      <c r="K87" s="230">
        <f>ROUND(E87*J87,2)</f>
        <v>0</v>
      </c>
      <c r="L87" s="230">
        <v>21</v>
      </c>
      <c r="M87" s="230">
        <f>G87*(1+L87/100)</f>
        <v>0</v>
      </c>
      <c r="N87" s="229">
        <v>2.5251100000000002</v>
      </c>
      <c r="O87" s="229">
        <f>ROUND(E87*N87,2)</f>
        <v>3.82</v>
      </c>
      <c r="P87" s="229">
        <v>0</v>
      </c>
      <c r="Q87" s="229">
        <f>ROUND(E87*P87,2)</f>
        <v>0</v>
      </c>
      <c r="R87" s="230"/>
      <c r="S87" s="230" t="s">
        <v>158</v>
      </c>
      <c r="T87" s="230" t="s">
        <v>159</v>
      </c>
      <c r="U87" s="230">
        <v>1.448</v>
      </c>
      <c r="V87" s="230">
        <f>ROUND(E87*U87,2)</f>
        <v>2.19</v>
      </c>
      <c r="W87" s="230"/>
      <c r="X87" s="230" t="s">
        <v>160</v>
      </c>
      <c r="Y87" s="230" t="s">
        <v>161</v>
      </c>
      <c r="Z87" s="210"/>
      <c r="AA87" s="210"/>
      <c r="AB87" s="210"/>
      <c r="AC87" s="210"/>
      <c r="AD87" s="210"/>
      <c r="AE87" s="210"/>
      <c r="AF87" s="210"/>
      <c r="AG87" s="210" t="s">
        <v>162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2" x14ac:dyDescent="0.2">
      <c r="A88" s="227"/>
      <c r="B88" s="228"/>
      <c r="C88" s="259" t="s">
        <v>789</v>
      </c>
      <c r="D88" s="232"/>
      <c r="E88" s="233"/>
      <c r="F88" s="230"/>
      <c r="G88" s="230"/>
      <c r="H88" s="230"/>
      <c r="I88" s="230"/>
      <c r="J88" s="230"/>
      <c r="K88" s="230"/>
      <c r="L88" s="230"/>
      <c r="M88" s="230"/>
      <c r="N88" s="229"/>
      <c r="O88" s="229"/>
      <c r="P88" s="229"/>
      <c r="Q88" s="229"/>
      <c r="R88" s="230"/>
      <c r="S88" s="230"/>
      <c r="T88" s="230"/>
      <c r="U88" s="230"/>
      <c r="V88" s="230"/>
      <c r="W88" s="230"/>
      <c r="X88" s="230"/>
      <c r="Y88" s="230"/>
      <c r="Z88" s="210"/>
      <c r="AA88" s="210"/>
      <c r="AB88" s="210"/>
      <c r="AC88" s="210"/>
      <c r="AD88" s="210"/>
      <c r="AE88" s="210"/>
      <c r="AF88" s="210"/>
      <c r="AG88" s="210" t="s">
        <v>164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3" x14ac:dyDescent="0.2">
      <c r="A89" s="227"/>
      <c r="B89" s="228"/>
      <c r="C89" s="259" t="s">
        <v>790</v>
      </c>
      <c r="D89" s="232"/>
      <c r="E89" s="233">
        <v>1.5132000000000001</v>
      </c>
      <c r="F89" s="230"/>
      <c r="G89" s="230"/>
      <c r="H89" s="230"/>
      <c r="I89" s="230"/>
      <c r="J89" s="230"/>
      <c r="K89" s="230"/>
      <c r="L89" s="230"/>
      <c r="M89" s="230"/>
      <c r="N89" s="229"/>
      <c r="O89" s="229"/>
      <c r="P89" s="229"/>
      <c r="Q89" s="229"/>
      <c r="R89" s="230"/>
      <c r="S89" s="230"/>
      <c r="T89" s="230"/>
      <c r="U89" s="230"/>
      <c r="V89" s="230"/>
      <c r="W89" s="230"/>
      <c r="X89" s="230"/>
      <c r="Y89" s="230"/>
      <c r="Z89" s="210"/>
      <c r="AA89" s="210"/>
      <c r="AB89" s="210"/>
      <c r="AC89" s="210"/>
      <c r="AD89" s="210"/>
      <c r="AE89" s="210"/>
      <c r="AF89" s="210"/>
      <c r="AG89" s="210" t="s">
        <v>164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45">
        <v>31</v>
      </c>
      <c r="B90" s="246" t="s">
        <v>791</v>
      </c>
      <c r="C90" s="258" t="s">
        <v>792</v>
      </c>
      <c r="D90" s="247" t="s">
        <v>157</v>
      </c>
      <c r="E90" s="248">
        <v>10.148</v>
      </c>
      <c r="F90" s="249"/>
      <c r="G90" s="250">
        <f>ROUND(E90*F90,2)</f>
        <v>0</v>
      </c>
      <c r="H90" s="231"/>
      <c r="I90" s="230">
        <f>ROUND(E90*H90,2)</f>
        <v>0</v>
      </c>
      <c r="J90" s="231"/>
      <c r="K90" s="230">
        <f>ROUND(E90*J90,2)</f>
        <v>0</v>
      </c>
      <c r="L90" s="230">
        <v>21</v>
      </c>
      <c r="M90" s="230">
        <f>G90*(1+L90/100)</f>
        <v>0</v>
      </c>
      <c r="N90" s="229">
        <v>7.8200000000000006E-3</v>
      </c>
      <c r="O90" s="229">
        <f>ROUND(E90*N90,2)</f>
        <v>0.08</v>
      </c>
      <c r="P90" s="229">
        <v>0</v>
      </c>
      <c r="Q90" s="229">
        <f>ROUND(E90*P90,2)</f>
        <v>0</v>
      </c>
      <c r="R90" s="230"/>
      <c r="S90" s="230" t="s">
        <v>158</v>
      </c>
      <c r="T90" s="230" t="s">
        <v>159</v>
      </c>
      <c r="U90" s="230">
        <v>0.79</v>
      </c>
      <c r="V90" s="230">
        <f>ROUND(E90*U90,2)</f>
        <v>8.02</v>
      </c>
      <c r="W90" s="230"/>
      <c r="X90" s="230" t="s">
        <v>160</v>
      </c>
      <c r="Y90" s="230" t="s">
        <v>161</v>
      </c>
      <c r="Z90" s="210"/>
      <c r="AA90" s="210"/>
      <c r="AB90" s="210"/>
      <c r="AC90" s="210"/>
      <c r="AD90" s="210"/>
      <c r="AE90" s="210"/>
      <c r="AF90" s="210"/>
      <c r="AG90" s="210" t="s">
        <v>162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2" x14ac:dyDescent="0.2">
      <c r="A91" s="227"/>
      <c r="B91" s="228"/>
      <c r="C91" s="259" t="s">
        <v>793</v>
      </c>
      <c r="D91" s="232"/>
      <c r="E91" s="233">
        <v>10.087999999999999</v>
      </c>
      <c r="F91" s="230"/>
      <c r="G91" s="230"/>
      <c r="H91" s="230"/>
      <c r="I91" s="230"/>
      <c r="J91" s="230"/>
      <c r="K91" s="230"/>
      <c r="L91" s="230"/>
      <c r="M91" s="230"/>
      <c r="N91" s="229"/>
      <c r="O91" s="229"/>
      <c r="P91" s="229"/>
      <c r="Q91" s="229"/>
      <c r="R91" s="230"/>
      <c r="S91" s="230"/>
      <c r="T91" s="230"/>
      <c r="U91" s="230"/>
      <c r="V91" s="230"/>
      <c r="W91" s="230"/>
      <c r="X91" s="230"/>
      <c r="Y91" s="230"/>
      <c r="Z91" s="210"/>
      <c r="AA91" s="210"/>
      <c r="AB91" s="210"/>
      <c r="AC91" s="210"/>
      <c r="AD91" s="210"/>
      <c r="AE91" s="210"/>
      <c r="AF91" s="210"/>
      <c r="AG91" s="210" t="s">
        <v>164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3" x14ac:dyDescent="0.2">
      <c r="A92" s="227"/>
      <c r="B92" s="228"/>
      <c r="C92" s="259" t="s">
        <v>794</v>
      </c>
      <c r="D92" s="232"/>
      <c r="E92" s="233">
        <v>0.06</v>
      </c>
      <c r="F92" s="230"/>
      <c r="G92" s="230"/>
      <c r="H92" s="230"/>
      <c r="I92" s="230"/>
      <c r="J92" s="230"/>
      <c r="K92" s="230"/>
      <c r="L92" s="230"/>
      <c r="M92" s="230"/>
      <c r="N92" s="229"/>
      <c r="O92" s="229"/>
      <c r="P92" s="229"/>
      <c r="Q92" s="229"/>
      <c r="R92" s="230"/>
      <c r="S92" s="230"/>
      <c r="T92" s="230"/>
      <c r="U92" s="230"/>
      <c r="V92" s="230"/>
      <c r="W92" s="230"/>
      <c r="X92" s="230"/>
      <c r="Y92" s="230"/>
      <c r="Z92" s="210"/>
      <c r="AA92" s="210"/>
      <c r="AB92" s="210"/>
      <c r="AC92" s="210"/>
      <c r="AD92" s="210"/>
      <c r="AE92" s="210"/>
      <c r="AF92" s="210"/>
      <c r="AG92" s="210" t="s">
        <v>164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45">
        <v>32</v>
      </c>
      <c r="B93" s="246" t="s">
        <v>795</v>
      </c>
      <c r="C93" s="258" t="s">
        <v>796</v>
      </c>
      <c r="D93" s="247" t="s">
        <v>157</v>
      </c>
      <c r="E93" s="248">
        <v>10.148</v>
      </c>
      <c r="F93" s="249"/>
      <c r="G93" s="250">
        <f>ROUND(E93*F93,2)</f>
        <v>0</v>
      </c>
      <c r="H93" s="231"/>
      <c r="I93" s="230">
        <f>ROUND(E93*H93,2)</f>
        <v>0</v>
      </c>
      <c r="J93" s="231"/>
      <c r="K93" s="230">
        <f>ROUND(E93*J93,2)</f>
        <v>0</v>
      </c>
      <c r="L93" s="230">
        <v>21</v>
      </c>
      <c r="M93" s="230">
        <f>G93*(1+L93/100)</f>
        <v>0</v>
      </c>
      <c r="N93" s="229">
        <v>0</v>
      </c>
      <c r="O93" s="229">
        <f>ROUND(E93*N93,2)</f>
        <v>0</v>
      </c>
      <c r="P93" s="229">
        <v>0</v>
      </c>
      <c r="Q93" s="229">
        <f>ROUND(E93*P93,2)</f>
        <v>0</v>
      </c>
      <c r="R93" s="230"/>
      <c r="S93" s="230" t="s">
        <v>158</v>
      </c>
      <c r="T93" s="230" t="s">
        <v>159</v>
      </c>
      <c r="U93" s="230">
        <v>0.24</v>
      </c>
      <c r="V93" s="230">
        <f>ROUND(E93*U93,2)</f>
        <v>2.44</v>
      </c>
      <c r="W93" s="230"/>
      <c r="X93" s="230" t="s">
        <v>160</v>
      </c>
      <c r="Y93" s="230" t="s">
        <v>161</v>
      </c>
      <c r="Z93" s="210"/>
      <c r="AA93" s="210"/>
      <c r="AB93" s="210"/>
      <c r="AC93" s="210"/>
      <c r="AD93" s="210"/>
      <c r="AE93" s="210"/>
      <c r="AF93" s="210"/>
      <c r="AG93" s="210" t="s">
        <v>162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2" x14ac:dyDescent="0.2">
      <c r="A94" s="227"/>
      <c r="B94" s="228"/>
      <c r="C94" s="259" t="s">
        <v>797</v>
      </c>
      <c r="D94" s="232"/>
      <c r="E94" s="233">
        <v>10.148</v>
      </c>
      <c r="F94" s="230"/>
      <c r="G94" s="230"/>
      <c r="H94" s="230"/>
      <c r="I94" s="230"/>
      <c r="J94" s="230"/>
      <c r="K94" s="230"/>
      <c r="L94" s="230"/>
      <c r="M94" s="230"/>
      <c r="N94" s="229"/>
      <c r="O94" s="229"/>
      <c r="P94" s="229"/>
      <c r="Q94" s="229"/>
      <c r="R94" s="230"/>
      <c r="S94" s="230"/>
      <c r="T94" s="230"/>
      <c r="U94" s="230"/>
      <c r="V94" s="230"/>
      <c r="W94" s="230"/>
      <c r="X94" s="230"/>
      <c r="Y94" s="230"/>
      <c r="Z94" s="210"/>
      <c r="AA94" s="210"/>
      <c r="AB94" s="210"/>
      <c r="AC94" s="210"/>
      <c r="AD94" s="210"/>
      <c r="AE94" s="210"/>
      <c r="AF94" s="210"/>
      <c r="AG94" s="210" t="s">
        <v>164</v>
      </c>
      <c r="AH94" s="210">
        <v>5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22.5" outlineLevel="1" x14ac:dyDescent="0.2">
      <c r="A95" s="245">
        <v>33</v>
      </c>
      <c r="B95" s="246" t="s">
        <v>798</v>
      </c>
      <c r="C95" s="258" t="s">
        <v>799</v>
      </c>
      <c r="D95" s="247" t="s">
        <v>237</v>
      </c>
      <c r="E95" s="248">
        <v>9.9979999999999999E-2</v>
      </c>
      <c r="F95" s="249"/>
      <c r="G95" s="250">
        <f>ROUND(E95*F95,2)</f>
        <v>0</v>
      </c>
      <c r="H95" s="231"/>
      <c r="I95" s="230">
        <f>ROUND(E95*H95,2)</f>
        <v>0</v>
      </c>
      <c r="J95" s="231"/>
      <c r="K95" s="230">
        <f>ROUND(E95*J95,2)</f>
        <v>0</v>
      </c>
      <c r="L95" s="230">
        <v>21</v>
      </c>
      <c r="M95" s="230">
        <f>G95*(1+L95/100)</f>
        <v>0</v>
      </c>
      <c r="N95" s="229">
        <v>1.04664</v>
      </c>
      <c r="O95" s="229">
        <f>ROUND(E95*N95,2)</f>
        <v>0.1</v>
      </c>
      <c r="P95" s="229">
        <v>0</v>
      </c>
      <c r="Q95" s="229">
        <f>ROUND(E95*P95,2)</f>
        <v>0</v>
      </c>
      <c r="R95" s="230"/>
      <c r="S95" s="230" t="s">
        <v>158</v>
      </c>
      <c r="T95" s="230" t="s">
        <v>159</v>
      </c>
      <c r="U95" s="230">
        <v>15.231</v>
      </c>
      <c r="V95" s="230">
        <f>ROUND(E95*U95,2)</f>
        <v>1.52</v>
      </c>
      <c r="W95" s="230"/>
      <c r="X95" s="230" t="s">
        <v>160</v>
      </c>
      <c r="Y95" s="230" t="s">
        <v>161</v>
      </c>
      <c r="Z95" s="210"/>
      <c r="AA95" s="210"/>
      <c r="AB95" s="210"/>
      <c r="AC95" s="210"/>
      <c r="AD95" s="210"/>
      <c r="AE95" s="210"/>
      <c r="AF95" s="210"/>
      <c r="AG95" s="210" t="s">
        <v>162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2" x14ac:dyDescent="0.2">
      <c r="A96" s="227"/>
      <c r="B96" s="228"/>
      <c r="C96" s="259" t="s">
        <v>800</v>
      </c>
      <c r="D96" s="232"/>
      <c r="E96" s="233">
        <v>9.9979999999999999E-2</v>
      </c>
      <c r="F96" s="230"/>
      <c r="G96" s="230"/>
      <c r="H96" s="230"/>
      <c r="I96" s="230"/>
      <c r="J96" s="230"/>
      <c r="K96" s="230"/>
      <c r="L96" s="230"/>
      <c r="M96" s="230"/>
      <c r="N96" s="229"/>
      <c r="O96" s="229"/>
      <c r="P96" s="229"/>
      <c r="Q96" s="229"/>
      <c r="R96" s="230"/>
      <c r="S96" s="230"/>
      <c r="T96" s="230"/>
      <c r="U96" s="230"/>
      <c r="V96" s="230"/>
      <c r="W96" s="230"/>
      <c r="X96" s="230"/>
      <c r="Y96" s="23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x14ac:dyDescent="0.2">
      <c r="A97" s="238" t="s">
        <v>153</v>
      </c>
      <c r="B97" s="239" t="s">
        <v>102</v>
      </c>
      <c r="C97" s="257" t="s">
        <v>103</v>
      </c>
      <c r="D97" s="240"/>
      <c r="E97" s="241"/>
      <c r="F97" s="242"/>
      <c r="G97" s="243">
        <f>SUMIF(AG98:AG101,"&lt;&gt;NOR",G98:G101)</f>
        <v>0</v>
      </c>
      <c r="H97" s="237"/>
      <c r="I97" s="237">
        <f>SUM(I98:I101)</f>
        <v>0</v>
      </c>
      <c r="J97" s="237"/>
      <c r="K97" s="237">
        <f>SUM(K98:K101)</f>
        <v>0</v>
      </c>
      <c r="L97" s="237"/>
      <c r="M97" s="237">
        <f>SUM(M98:M101)</f>
        <v>0</v>
      </c>
      <c r="N97" s="236"/>
      <c r="O97" s="236">
        <f>SUM(O98:O101)</f>
        <v>6.96</v>
      </c>
      <c r="P97" s="236"/>
      <c r="Q97" s="236">
        <f>SUM(Q98:Q101)</f>
        <v>0</v>
      </c>
      <c r="R97" s="237"/>
      <c r="S97" s="237"/>
      <c r="T97" s="237"/>
      <c r="U97" s="237"/>
      <c r="V97" s="237">
        <f>SUM(V98:V101)</f>
        <v>13.49</v>
      </c>
      <c r="W97" s="237"/>
      <c r="X97" s="237"/>
      <c r="Y97" s="237"/>
      <c r="AG97" t="s">
        <v>154</v>
      </c>
    </row>
    <row r="98" spans="1:60" outlineLevel="1" x14ac:dyDescent="0.2">
      <c r="A98" s="245">
        <v>34</v>
      </c>
      <c r="B98" s="246" t="s">
        <v>801</v>
      </c>
      <c r="C98" s="258" t="s">
        <v>802</v>
      </c>
      <c r="D98" s="247" t="s">
        <v>157</v>
      </c>
      <c r="E98" s="248">
        <v>43.5</v>
      </c>
      <c r="F98" s="249"/>
      <c r="G98" s="250">
        <f>ROUND(E98*F98,2)</f>
        <v>0</v>
      </c>
      <c r="H98" s="231"/>
      <c r="I98" s="230">
        <f>ROUND(E98*H98,2)</f>
        <v>0</v>
      </c>
      <c r="J98" s="231"/>
      <c r="K98" s="230">
        <f>ROUND(E98*J98,2)</f>
        <v>0</v>
      </c>
      <c r="L98" s="230">
        <v>21</v>
      </c>
      <c r="M98" s="230">
        <f>G98*(1+L98/100)</f>
        <v>0</v>
      </c>
      <c r="N98" s="229">
        <v>0.16</v>
      </c>
      <c r="O98" s="229">
        <f>ROUND(E98*N98,2)</f>
        <v>6.96</v>
      </c>
      <c r="P98" s="229">
        <v>0</v>
      </c>
      <c r="Q98" s="229">
        <f>ROUND(E98*P98,2)</f>
        <v>0</v>
      </c>
      <c r="R98" s="230"/>
      <c r="S98" s="230" t="s">
        <v>158</v>
      </c>
      <c r="T98" s="230" t="s">
        <v>159</v>
      </c>
      <c r="U98" s="230">
        <v>0.18</v>
      </c>
      <c r="V98" s="230">
        <f>ROUND(E98*U98,2)</f>
        <v>7.83</v>
      </c>
      <c r="W98" s="230"/>
      <c r="X98" s="230" t="s">
        <v>160</v>
      </c>
      <c r="Y98" s="230" t="s">
        <v>161</v>
      </c>
      <c r="Z98" s="210"/>
      <c r="AA98" s="210"/>
      <c r="AB98" s="210"/>
      <c r="AC98" s="210"/>
      <c r="AD98" s="210"/>
      <c r="AE98" s="210"/>
      <c r="AF98" s="210"/>
      <c r="AG98" s="210" t="s">
        <v>162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2" x14ac:dyDescent="0.2">
      <c r="A99" s="227"/>
      <c r="B99" s="228"/>
      <c r="C99" s="259" t="s">
        <v>803</v>
      </c>
      <c r="D99" s="232"/>
      <c r="E99" s="233">
        <v>43.5</v>
      </c>
      <c r="F99" s="230"/>
      <c r="G99" s="230"/>
      <c r="H99" s="230"/>
      <c r="I99" s="230"/>
      <c r="J99" s="230"/>
      <c r="K99" s="230"/>
      <c r="L99" s="230"/>
      <c r="M99" s="230"/>
      <c r="N99" s="229"/>
      <c r="O99" s="229"/>
      <c r="P99" s="229"/>
      <c r="Q99" s="229"/>
      <c r="R99" s="230"/>
      <c r="S99" s="230"/>
      <c r="T99" s="230"/>
      <c r="U99" s="230"/>
      <c r="V99" s="230"/>
      <c r="W99" s="230"/>
      <c r="X99" s="230"/>
      <c r="Y99" s="23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5">
        <v>35</v>
      </c>
      <c r="B100" s="246" t="s">
        <v>472</v>
      </c>
      <c r="C100" s="258" t="s">
        <v>473</v>
      </c>
      <c r="D100" s="247" t="s">
        <v>157</v>
      </c>
      <c r="E100" s="248">
        <v>43.5</v>
      </c>
      <c r="F100" s="249"/>
      <c r="G100" s="250">
        <f>ROUND(E100*F100,2)</f>
        <v>0</v>
      </c>
      <c r="H100" s="231"/>
      <c r="I100" s="230">
        <f>ROUND(E100*H100,2)</f>
        <v>0</v>
      </c>
      <c r="J100" s="231"/>
      <c r="K100" s="230">
        <f>ROUND(E100*J100,2)</f>
        <v>0</v>
      </c>
      <c r="L100" s="230">
        <v>21</v>
      </c>
      <c r="M100" s="230">
        <f>G100*(1+L100/100)</f>
        <v>0</v>
      </c>
      <c r="N100" s="229">
        <v>0</v>
      </c>
      <c r="O100" s="229">
        <f>ROUND(E100*N100,2)</f>
        <v>0</v>
      </c>
      <c r="P100" s="229">
        <v>0</v>
      </c>
      <c r="Q100" s="229">
        <f>ROUND(E100*P100,2)</f>
        <v>0</v>
      </c>
      <c r="R100" s="230"/>
      <c r="S100" s="230" t="s">
        <v>158</v>
      </c>
      <c r="T100" s="230" t="s">
        <v>159</v>
      </c>
      <c r="U100" s="230">
        <v>0.13</v>
      </c>
      <c r="V100" s="230">
        <f>ROUND(E100*U100,2)</f>
        <v>5.66</v>
      </c>
      <c r="W100" s="230"/>
      <c r="X100" s="230" t="s">
        <v>160</v>
      </c>
      <c r="Y100" s="230" t="s">
        <v>161</v>
      </c>
      <c r="Z100" s="210"/>
      <c r="AA100" s="210"/>
      <c r="AB100" s="210"/>
      <c r="AC100" s="210"/>
      <c r="AD100" s="210"/>
      <c r="AE100" s="210"/>
      <c r="AF100" s="210"/>
      <c r="AG100" s="210" t="s">
        <v>162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2" x14ac:dyDescent="0.2">
      <c r="A101" s="227"/>
      <c r="B101" s="228"/>
      <c r="C101" s="259" t="s">
        <v>804</v>
      </c>
      <c r="D101" s="232"/>
      <c r="E101" s="233">
        <v>43.5</v>
      </c>
      <c r="F101" s="230"/>
      <c r="G101" s="230"/>
      <c r="H101" s="230"/>
      <c r="I101" s="230"/>
      <c r="J101" s="230"/>
      <c r="K101" s="230"/>
      <c r="L101" s="230"/>
      <c r="M101" s="230"/>
      <c r="N101" s="229"/>
      <c r="O101" s="229"/>
      <c r="P101" s="229"/>
      <c r="Q101" s="229"/>
      <c r="R101" s="230"/>
      <c r="S101" s="230"/>
      <c r="T101" s="230"/>
      <c r="U101" s="230"/>
      <c r="V101" s="230"/>
      <c r="W101" s="230"/>
      <c r="X101" s="230"/>
      <c r="Y101" s="230"/>
      <c r="Z101" s="210"/>
      <c r="AA101" s="210"/>
      <c r="AB101" s="210"/>
      <c r="AC101" s="210"/>
      <c r="AD101" s="210"/>
      <c r="AE101" s="210"/>
      <c r="AF101" s="210"/>
      <c r="AG101" s="210" t="s">
        <v>164</v>
      </c>
      <c r="AH101" s="210">
        <v>5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x14ac:dyDescent="0.2">
      <c r="A102" s="238" t="s">
        <v>153</v>
      </c>
      <c r="B102" s="239" t="s">
        <v>104</v>
      </c>
      <c r="C102" s="257" t="s">
        <v>105</v>
      </c>
      <c r="D102" s="240"/>
      <c r="E102" s="241"/>
      <c r="F102" s="242"/>
      <c r="G102" s="243">
        <f>SUMIF(AG103:AG104,"&lt;&gt;NOR",G103:G104)</f>
        <v>0</v>
      </c>
      <c r="H102" s="237"/>
      <c r="I102" s="237">
        <f>SUM(I103:I104)</f>
        <v>0</v>
      </c>
      <c r="J102" s="237"/>
      <c r="K102" s="237">
        <f>SUM(K103:K104)</f>
        <v>0</v>
      </c>
      <c r="L102" s="237"/>
      <c r="M102" s="237">
        <f>SUM(M103:M104)</f>
        <v>0</v>
      </c>
      <c r="N102" s="236"/>
      <c r="O102" s="236">
        <f>SUM(O103:O104)</f>
        <v>2.34</v>
      </c>
      <c r="P102" s="236"/>
      <c r="Q102" s="236">
        <f>SUM(Q103:Q104)</f>
        <v>0</v>
      </c>
      <c r="R102" s="237"/>
      <c r="S102" s="237"/>
      <c r="T102" s="237"/>
      <c r="U102" s="237"/>
      <c r="V102" s="237">
        <f>SUM(V103:V104)</f>
        <v>0</v>
      </c>
      <c r="W102" s="237"/>
      <c r="X102" s="237"/>
      <c r="Y102" s="237"/>
      <c r="AG102" t="s">
        <v>154</v>
      </c>
    </row>
    <row r="103" spans="1:60" outlineLevel="1" x14ac:dyDescent="0.2">
      <c r="A103" s="245">
        <v>36</v>
      </c>
      <c r="B103" s="246" t="s">
        <v>805</v>
      </c>
      <c r="C103" s="258" t="s">
        <v>806</v>
      </c>
      <c r="D103" s="247" t="s">
        <v>268</v>
      </c>
      <c r="E103" s="248">
        <v>5</v>
      </c>
      <c r="F103" s="249"/>
      <c r="G103" s="250">
        <f>ROUND(E103*F103,2)</f>
        <v>0</v>
      </c>
      <c r="H103" s="231"/>
      <c r="I103" s="230">
        <f>ROUND(E103*H103,2)</f>
        <v>0</v>
      </c>
      <c r="J103" s="231"/>
      <c r="K103" s="230">
        <f>ROUND(E103*J103,2)</f>
        <v>0</v>
      </c>
      <c r="L103" s="230">
        <v>21</v>
      </c>
      <c r="M103" s="230">
        <f>G103*(1+L103/100)</f>
        <v>0</v>
      </c>
      <c r="N103" s="229">
        <v>0.46866000000000002</v>
      </c>
      <c r="O103" s="229">
        <f>ROUND(E103*N103,2)</f>
        <v>2.34</v>
      </c>
      <c r="P103" s="229">
        <v>0</v>
      </c>
      <c r="Q103" s="229">
        <f>ROUND(E103*P103,2)</f>
        <v>0</v>
      </c>
      <c r="R103" s="230"/>
      <c r="S103" s="230" t="s">
        <v>158</v>
      </c>
      <c r="T103" s="230" t="s">
        <v>159</v>
      </c>
      <c r="U103" s="230">
        <v>0</v>
      </c>
      <c r="V103" s="230">
        <f>ROUND(E103*U103,2)</f>
        <v>0</v>
      </c>
      <c r="W103" s="230"/>
      <c r="X103" s="230" t="s">
        <v>269</v>
      </c>
      <c r="Y103" s="230" t="s">
        <v>161</v>
      </c>
      <c r="Z103" s="210"/>
      <c r="AA103" s="210"/>
      <c r="AB103" s="210"/>
      <c r="AC103" s="210"/>
      <c r="AD103" s="210"/>
      <c r="AE103" s="210"/>
      <c r="AF103" s="210"/>
      <c r="AG103" s="210" t="s">
        <v>477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2" x14ac:dyDescent="0.2">
      <c r="A104" s="227"/>
      <c r="B104" s="228"/>
      <c r="C104" s="259" t="s">
        <v>807</v>
      </c>
      <c r="D104" s="232"/>
      <c r="E104" s="233">
        <v>5</v>
      </c>
      <c r="F104" s="230"/>
      <c r="G104" s="230"/>
      <c r="H104" s="230"/>
      <c r="I104" s="230"/>
      <c r="J104" s="230"/>
      <c r="K104" s="230"/>
      <c r="L104" s="230"/>
      <c r="M104" s="230"/>
      <c r="N104" s="229"/>
      <c r="O104" s="229"/>
      <c r="P104" s="229"/>
      <c r="Q104" s="229"/>
      <c r="R104" s="230"/>
      <c r="S104" s="230"/>
      <c r="T104" s="230"/>
      <c r="U104" s="230"/>
      <c r="V104" s="230"/>
      <c r="W104" s="230"/>
      <c r="X104" s="230"/>
      <c r="Y104" s="230"/>
      <c r="Z104" s="210"/>
      <c r="AA104" s="210"/>
      <c r="AB104" s="210"/>
      <c r="AC104" s="210"/>
      <c r="AD104" s="210"/>
      <c r="AE104" s="210"/>
      <c r="AF104" s="210"/>
      <c r="AG104" s="210" t="s">
        <v>164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x14ac:dyDescent="0.2">
      <c r="A105" s="238" t="s">
        <v>153</v>
      </c>
      <c r="B105" s="239" t="s">
        <v>114</v>
      </c>
      <c r="C105" s="257" t="s">
        <v>115</v>
      </c>
      <c r="D105" s="240"/>
      <c r="E105" s="241"/>
      <c r="F105" s="242"/>
      <c r="G105" s="243">
        <f>SUMIF(AG106:AG106,"&lt;&gt;NOR",G106:G106)</f>
        <v>0</v>
      </c>
      <c r="H105" s="237"/>
      <c r="I105" s="237">
        <f>SUM(I106:I106)</f>
        <v>0</v>
      </c>
      <c r="J105" s="237"/>
      <c r="K105" s="237">
        <f>SUM(K106:K106)</f>
        <v>0</v>
      </c>
      <c r="L105" s="237"/>
      <c r="M105" s="237">
        <f>SUM(M106:M106)</f>
        <v>0</v>
      </c>
      <c r="N105" s="236"/>
      <c r="O105" s="236">
        <f>SUM(O106:O106)</f>
        <v>0</v>
      </c>
      <c r="P105" s="236"/>
      <c r="Q105" s="236">
        <f>SUM(Q106:Q106)</f>
        <v>0</v>
      </c>
      <c r="R105" s="237"/>
      <c r="S105" s="237"/>
      <c r="T105" s="237"/>
      <c r="U105" s="237"/>
      <c r="V105" s="237">
        <f>SUM(V106:V106)</f>
        <v>30.34</v>
      </c>
      <c r="W105" s="237"/>
      <c r="X105" s="237"/>
      <c r="Y105" s="237"/>
      <c r="AG105" t="s">
        <v>154</v>
      </c>
    </row>
    <row r="106" spans="1:60" outlineLevel="1" x14ac:dyDescent="0.2">
      <c r="A106" s="251">
        <v>37</v>
      </c>
      <c r="B106" s="252" t="s">
        <v>808</v>
      </c>
      <c r="C106" s="260" t="s">
        <v>809</v>
      </c>
      <c r="D106" s="253" t="s">
        <v>237</v>
      </c>
      <c r="E106" s="254">
        <v>156.41153</v>
      </c>
      <c r="F106" s="255"/>
      <c r="G106" s="256">
        <f>ROUND(E106*F106,2)</f>
        <v>0</v>
      </c>
      <c r="H106" s="231"/>
      <c r="I106" s="230">
        <f>ROUND(E106*H106,2)</f>
        <v>0</v>
      </c>
      <c r="J106" s="231"/>
      <c r="K106" s="230">
        <f>ROUND(E106*J106,2)</f>
        <v>0</v>
      </c>
      <c r="L106" s="230">
        <v>21</v>
      </c>
      <c r="M106" s="230">
        <f>G106*(1+L106/100)</f>
        <v>0</v>
      </c>
      <c r="N106" s="229">
        <v>0</v>
      </c>
      <c r="O106" s="229">
        <f>ROUND(E106*N106,2)</f>
        <v>0</v>
      </c>
      <c r="P106" s="229">
        <v>0</v>
      </c>
      <c r="Q106" s="229">
        <f>ROUND(E106*P106,2)</f>
        <v>0</v>
      </c>
      <c r="R106" s="230"/>
      <c r="S106" s="230" t="s">
        <v>158</v>
      </c>
      <c r="T106" s="230" t="s">
        <v>159</v>
      </c>
      <c r="U106" s="230">
        <v>0.19400000000000001</v>
      </c>
      <c r="V106" s="230">
        <f>ROUND(E106*U106,2)</f>
        <v>30.34</v>
      </c>
      <c r="W106" s="230"/>
      <c r="X106" s="230" t="s">
        <v>368</v>
      </c>
      <c r="Y106" s="230" t="s">
        <v>161</v>
      </c>
      <c r="Z106" s="210"/>
      <c r="AA106" s="210"/>
      <c r="AB106" s="210"/>
      <c r="AC106" s="210"/>
      <c r="AD106" s="210"/>
      <c r="AE106" s="210"/>
      <c r="AF106" s="210"/>
      <c r="AG106" s="210" t="s">
        <v>369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x14ac:dyDescent="0.2">
      <c r="A107" s="238" t="s">
        <v>153</v>
      </c>
      <c r="B107" s="239" t="s">
        <v>116</v>
      </c>
      <c r="C107" s="257" t="s">
        <v>117</v>
      </c>
      <c r="D107" s="240"/>
      <c r="E107" s="241"/>
      <c r="F107" s="242"/>
      <c r="G107" s="243">
        <f>SUMIF(AG108:AG113,"&lt;&gt;NOR",G108:G113)</f>
        <v>0</v>
      </c>
      <c r="H107" s="237"/>
      <c r="I107" s="237">
        <f>SUM(I108:I113)</f>
        <v>0</v>
      </c>
      <c r="J107" s="237"/>
      <c r="K107" s="237">
        <f>SUM(K108:K113)</f>
        <v>0</v>
      </c>
      <c r="L107" s="237"/>
      <c r="M107" s="237">
        <f>SUM(M108:M113)</f>
        <v>0</v>
      </c>
      <c r="N107" s="236"/>
      <c r="O107" s="236">
        <f>SUM(O108:O113)</f>
        <v>0.13999999999999999</v>
      </c>
      <c r="P107" s="236"/>
      <c r="Q107" s="236">
        <f>SUM(Q108:Q113)</f>
        <v>0</v>
      </c>
      <c r="R107" s="237"/>
      <c r="S107" s="237"/>
      <c r="T107" s="237"/>
      <c r="U107" s="237"/>
      <c r="V107" s="237">
        <f>SUM(V108:V113)</f>
        <v>21.36</v>
      </c>
      <c r="W107" s="237"/>
      <c r="X107" s="237"/>
      <c r="Y107" s="237"/>
      <c r="AG107" t="s">
        <v>154</v>
      </c>
    </row>
    <row r="108" spans="1:60" ht="22.5" outlineLevel="1" x14ac:dyDescent="0.2">
      <c r="A108" s="245">
        <v>38</v>
      </c>
      <c r="B108" s="246" t="s">
        <v>810</v>
      </c>
      <c r="C108" s="258" t="s">
        <v>811</v>
      </c>
      <c r="D108" s="247" t="s">
        <v>157</v>
      </c>
      <c r="E108" s="248">
        <v>101.97</v>
      </c>
      <c r="F108" s="249"/>
      <c r="G108" s="250">
        <f>ROUND(E108*F108,2)</f>
        <v>0</v>
      </c>
      <c r="H108" s="231"/>
      <c r="I108" s="230">
        <f>ROUND(E108*H108,2)</f>
        <v>0</v>
      </c>
      <c r="J108" s="231"/>
      <c r="K108" s="230">
        <f>ROUND(E108*J108,2)</f>
        <v>0</v>
      </c>
      <c r="L108" s="230">
        <v>21</v>
      </c>
      <c r="M108" s="230">
        <f>G108*(1+L108/100)</f>
        <v>0</v>
      </c>
      <c r="N108" s="229">
        <v>1.15E-3</v>
      </c>
      <c r="O108" s="229">
        <f>ROUND(E108*N108,2)</f>
        <v>0.12</v>
      </c>
      <c r="P108" s="229">
        <v>0</v>
      </c>
      <c r="Q108" s="229">
        <f>ROUND(E108*P108,2)</f>
        <v>0</v>
      </c>
      <c r="R108" s="230"/>
      <c r="S108" s="230" t="s">
        <v>158</v>
      </c>
      <c r="T108" s="230" t="s">
        <v>159</v>
      </c>
      <c r="U108" s="230">
        <v>0.16</v>
      </c>
      <c r="V108" s="230">
        <f>ROUND(E108*U108,2)</f>
        <v>16.32</v>
      </c>
      <c r="W108" s="230"/>
      <c r="X108" s="230" t="s">
        <v>160</v>
      </c>
      <c r="Y108" s="230" t="s">
        <v>161</v>
      </c>
      <c r="Z108" s="210"/>
      <c r="AA108" s="210"/>
      <c r="AB108" s="210"/>
      <c r="AC108" s="210"/>
      <c r="AD108" s="210"/>
      <c r="AE108" s="210"/>
      <c r="AF108" s="210"/>
      <c r="AG108" s="210" t="s">
        <v>162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2" x14ac:dyDescent="0.2">
      <c r="A109" s="227"/>
      <c r="B109" s="228"/>
      <c r="C109" s="259" t="s">
        <v>812</v>
      </c>
      <c r="D109" s="232"/>
      <c r="E109" s="233"/>
      <c r="F109" s="230"/>
      <c r="G109" s="230"/>
      <c r="H109" s="230"/>
      <c r="I109" s="230"/>
      <c r="J109" s="230"/>
      <c r="K109" s="230"/>
      <c r="L109" s="230"/>
      <c r="M109" s="230"/>
      <c r="N109" s="229"/>
      <c r="O109" s="229"/>
      <c r="P109" s="229"/>
      <c r="Q109" s="229"/>
      <c r="R109" s="230"/>
      <c r="S109" s="230"/>
      <c r="T109" s="230"/>
      <c r="U109" s="230"/>
      <c r="V109" s="230"/>
      <c r="W109" s="230"/>
      <c r="X109" s="230"/>
      <c r="Y109" s="230"/>
      <c r="Z109" s="210"/>
      <c r="AA109" s="210"/>
      <c r="AB109" s="210"/>
      <c r="AC109" s="210"/>
      <c r="AD109" s="210"/>
      <c r="AE109" s="210"/>
      <c r="AF109" s="210"/>
      <c r="AG109" s="210" t="s">
        <v>164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3" x14ac:dyDescent="0.2">
      <c r="A110" s="227"/>
      <c r="B110" s="228"/>
      <c r="C110" s="259" t="s">
        <v>813</v>
      </c>
      <c r="D110" s="232"/>
      <c r="E110" s="233">
        <v>57.6</v>
      </c>
      <c r="F110" s="230"/>
      <c r="G110" s="230"/>
      <c r="H110" s="230"/>
      <c r="I110" s="230"/>
      <c r="J110" s="230"/>
      <c r="K110" s="230"/>
      <c r="L110" s="230"/>
      <c r="M110" s="230"/>
      <c r="N110" s="229"/>
      <c r="O110" s="229"/>
      <c r="P110" s="229"/>
      <c r="Q110" s="229"/>
      <c r="R110" s="230"/>
      <c r="S110" s="230"/>
      <c r="T110" s="230"/>
      <c r="U110" s="230"/>
      <c r="V110" s="230"/>
      <c r="W110" s="230"/>
      <c r="X110" s="230"/>
      <c r="Y110" s="23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3" x14ac:dyDescent="0.2">
      <c r="A111" s="227"/>
      <c r="B111" s="228"/>
      <c r="C111" s="259" t="s">
        <v>814</v>
      </c>
      <c r="D111" s="232"/>
      <c r="E111" s="233">
        <v>44.37</v>
      </c>
      <c r="F111" s="230"/>
      <c r="G111" s="230"/>
      <c r="H111" s="230"/>
      <c r="I111" s="230"/>
      <c r="J111" s="230"/>
      <c r="K111" s="230"/>
      <c r="L111" s="230"/>
      <c r="M111" s="230"/>
      <c r="N111" s="229"/>
      <c r="O111" s="229"/>
      <c r="P111" s="229"/>
      <c r="Q111" s="229"/>
      <c r="R111" s="230"/>
      <c r="S111" s="230"/>
      <c r="T111" s="230"/>
      <c r="U111" s="230"/>
      <c r="V111" s="230"/>
      <c r="W111" s="230"/>
      <c r="X111" s="230"/>
      <c r="Y111" s="230"/>
      <c r="Z111" s="210"/>
      <c r="AA111" s="210"/>
      <c r="AB111" s="210"/>
      <c r="AC111" s="210"/>
      <c r="AD111" s="210"/>
      <c r="AE111" s="210"/>
      <c r="AF111" s="210"/>
      <c r="AG111" s="210" t="s">
        <v>164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22.5" outlineLevel="1" x14ac:dyDescent="0.2">
      <c r="A112" s="245">
        <v>39</v>
      </c>
      <c r="B112" s="246" t="s">
        <v>815</v>
      </c>
      <c r="C112" s="258" t="s">
        <v>816</v>
      </c>
      <c r="D112" s="247" t="s">
        <v>268</v>
      </c>
      <c r="E112" s="248">
        <v>50.44</v>
      </c>
      <c r="F112" s="249"/>
      <c r="G112" s="250">
        <f>ROUND(E112*F112,2)</f>
        <v>0</v>
      </c>
      <c r="H112" s="231"/>
      <c r="I112" s="230">
        <f>ROUND(E112*H112,2)</f>
        <v>0</v>
      </c>
      <c r="J112" s="231"/>
      <c r="K112" s="230">
        <f>ROUND(E112*J112,2)</f>
        <v>0</v>
      </c>
      <c r="L112" s="230">
        <v>21</v>
      </c>
      <c r="M112" s="230">
        <f>G112*(1+L112/100)</f>
        <v>0</v>
      </c>
      <c r="N112" s="229">
        <v>3.3E-4</v>
      </c>
      <c r="O112" s="229">
        <f>ROUND(E112*N112,2)</f>
        <v>0.02</v>
      </c>
      <c r="P112" s="229">
        <v>0</v>
      </c>
      <c r="Q112" s="229">
        <f>ROUND(E112*P112,2)</f>
        <v>0</v>
      </c>
      <c r="R112" s="230"/>
      <c r="S112" s="230" t="s">
        <v>158</v>
      </c>
      <c r="T112" s="230" t="s">
        <v>159</v>
      </c>
      <c r="U112" s="230">
        <v>0.1</v>
      </c>
      <c r="V112" s="230">
        <f>ROUND(E112*U112,2)</f>
        <v>5.04</v>
      </c>
      <c r="W112" s="230"/>
      <c r="X112" s="230" t="s">
        <v>160</v>
      </c>
      <c r="Y112" s="230" t="s">
        <v>161</v>
      </c>
      <c r="Z112" s="210"/>
      <c r="AA112" s="210"/>
      <c r="AB112" s="210"/>
      <c r="AC112" s="210"/>
      <c r="AD112" s="210"/>
      <c r="AE112" s="210"/>
      <c r="AF112" s="210"/>
      <c r="AG112" s="210" t="s">
        <v>162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2" x14ac:dyDescent="0.2">
      <c r="A113" s="227"/>
      <c r="B113" s="228"/>
      <c r="C113" s="259" t="s">
        <v>817</v>
      </c>
      <c r="D113" s="232"/>
      <c r="E113" s="233">
        <v>50.44</v>
      </c>
      <c r="F113" s="230"/>
      <c r="G113" s="230"/>
      <c r="H113" s="230"/>
      <c r="I113" s="230"/>
      <c r="J113" s="230"/>
      <c r="K113" s="230"/>
      <c r="L113" s="230"/>
      <c r="M113" s="230"/>
      <c r="N113" s="229"/>
      <c r="O113" s="229"/>
      <c r="P113" s="229"/>
      <c r="Q113" s="229"/>
      <c r="R113" s="230"/>
      <c r="S113" s="230"/>
      <c r="T113" s="230"/>
      <c r="U113" s="230"/>
      <c r="V113" s="230"/>
      <c r="W113" s="230"/>
      <c r="X113" s="230"/>
      <c r="Y113" s="230"/>
      <c r="Z113" s="210"/>
      <c r="AA113" s="210"/>
      <c r="AB113" s="210"/>
      <c r="AC113" s="210"/>
      <c r="AD113" s="210"/>
      <c r="AE113" s="210"/>
      <c r="AF113" s="210"/>
      <c r="AG113" s="210" t="s">
        <v>164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x14ac:dyDescent="0.2">
      <c r="A114" s="238" t="s">
        <v>153</v>
      </c>
      <c r="B114" s="239" t="s">
        <v>120</v>
      </c>
      <c r="C114" s="257" t="s">
        <v>121</v>
      </c>
      <c r="D114" s="240"/>
      <c r="E114" s="241"/>
      <c r="F114" s="242"/>
      <c r="G114" s="243">
        <f>SUMIF(AG115:AG125,"&lt;&gt;NOR",G115:G125)</f>
        <v>0</v>
      </c>
      <c r="H114" s="237"/>
      <c r="I114" s="237">
        <f>SUM(I115:I125)</f>
        <v>0</v>
      </c>
      <c r="J114" s="237"/>
      <c r="K114" s="237">
        <f>SUM(K115:K125)</f>
        <v>0</v>
      </c>
      <c r="L114" s="237"/>
      <c r="M114" s="237">
        <f>SUM(M115:M125)</f>
        <v>0</v>
      </c>
      <c r="N114" s="236"/>
      <c r="O114" s="236">
        <f>SUM(O115:O125)</f>
        <v>0.03</v>
      </c>
      <c r="P114" s="236"/>
      <c r="Q114" s="236">
        <f>SUM(Q115:Q125)</f>
        <v>0</v>
      </c>
      <c r="R114" s="237"/>
      <c r="S114" s="237"/>
      <c r="T114" s="237"/>
      <c r="U114" s="237"/>
      <c r="V114" s="237">
        <f>SUM(V115:V125)</f>
        <v>55.97</v>
      </c>
      <c r="W114" s="237"/>
      <c r="X114" s="237"/>
      <c r="Y114" s="237"/>
      <c r="AG114" t="s">
        <v>154</v>
      </c>
    </row>
    <row r="115" spans="1:60" ht="33.75" outlineLevel="1" x14ac:dyDescent="0.2">
      <c r="A115" s="245">
        <v>40</v>
      </c>
      <c r="B115" s="246" t="s">
        <v>818</v>
      </c>
      <c r="C115" s="258" t="s">
        <v>819</v>
      </c>
      <c r="D115" s="247" t="s">
        <v>241</v>
      </c>
      <c r="E115" s="248">
        <v>699.65877999999998</v>
      </c>
      <c r="F115" s="249"/>
      <c r="G115" s="250">
        <f>ROUND(E115*F115,2)</f>
        <v>0</v>
      </c>
      <c r="H115" s="231"/>
      <c r="I115" s="230">
        <f>ROUND(E115*H115,2)</f>
        <v>0</v>
      </c>
      <c r="J115" s="231"/>
      <c r="K115" s="230">
        <f>ROUND(E115*J115,2)</f>
        <v>0</v>
      </c>
      <c r="L115" s="230">
        <v>21</v>
      </c>
      <c r="M115" s="230">
        <f>G115*(1+L115/100)</f>
        <v>0</v>
      </c>
      <c r="N115" s="229">
        <v>5.0000000000000002E-5</v>
      </c>
      <c r="O115" s="229">
        <f>ROUND(E115*N115,2)</f>
        <v>0.03</v>
      </c>
      <c r="P115" s="229">
        <v>0</v>
      </c>
      <c r="Q115" s="229">
        <f>ROUND(E115*P115,2)</f>
        <v>0</v>
      </c>
      <c r="R115" s="230"/>
      <c r="S115" s="230" t="s">
        <v>233</v>
      </c>
      <c r="T115" s="230" t="s">
        <v>227</v>
      </c>
      <c r="U115" s="230">
        <v>0.08</v>
      </c>
      <c r="V115" s="230">
        <f>ROUND(E115*U115,2)</f>
        <v>55.97</v>
      </c>
      <c r="W115" s="230"/>
      <c r="X115" s="230" t="s">
        <v>160</v>
      </c>
      <c r="Y115" s="230" t="s">
        <v>161</v>
      </c>
      <c r="Z115" s="210"/>
      <c r="AA115" s="210"/>
      <c r="AB115" s="210"/>
      <c r="AC115" s="210"/>
      <c r="AD115" s="210"/>
      <c r="AE115" s="210"/>
      <c r="AF115" s="210"/>
      <c r="AG115" s="210" t="s">
        <v>162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2" x14ac:dyDescent="0.2">
      <c r="A116" s="227"/>
      <c r="B116" s="228"/>
      <c r="C116" s="273" t="s">
        <v>820</v>
      </c>
      <c r="D116" s="269"/>
      <c r="E116" s="270"/>
      <c r="F116" s="230"/>
      <c r="G116" s="230"/>
      <c r="H116" s="230"/>
      <c r="I116" s="230"/>
      <c r="J116" s="230"/>
      <c r="K116" s="230"/>
      <c r="L116" s="230"/>
      <c r="M116" s="230"/>
      <c r="N116" s="229"/>
      <c r="O116" s="229"/>
      <c r="P116" s="229"/>
      <c r="Q116" s="229"/>
      <c r="R116" s="230"/>
      <c r="S116" s="230"/>
      <c r="T116" s="230"/>
      <c r="U116" s="230"/>
      <c r="V116" s="230"/>
      <c r="W116" s="230"/>
      <c r="X116" s="230"/>
      <c r="Y116" s="230"/>
      <c r="Z116" s="210"/>
      <c r="AA116" s="210"/>
      <c r="AB116" s="210"/>
      <c r="AC116" s="210"/>
      <c r="AD116" s="210"/>
      <c r="AE116" s="210"/>
      <c r="AF116" s="210"/>
      <c r="AG116" s="210" t="s">
        <v>164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3" x14ac:dyDescent="0.2">
      <c r="A117" s="227"/>
      <c r="B117" s="228"/>
      <c r="C117" s="274" t="s">
        <v>821</v>
      </c>
      <c r="D117" s="269"/>
      <c r="E117" s="270"/>
      <c r="F117" s="230"/>
      <c r="G117" s="230"/>
      <c r="H117" s="230"/>
      <c r="I117" s="230"/>
      <c r="J117" s="230"/>
      <c r="K117" s="230"/>
      <c r="L117" s="230"/>
      <c r="M117" s="230"/>
      <c r="N117" s="229"/>
      <c r="O117" s="229"/>
      <c r="P117" s="229"/>
      <c r="Q117" s="229"/>
      <c r="R117" s="230"/>
      <c r="S117" s="230"/>
      <c r="T117" s="230"/>
      <c r="U117" s="230"/>
      <c r="V117" s="230"/>
      <c r="W117" s="230"/>
      <c r="X117" s="230"/>
      <c r="Y117" s="230"/>
      <c r="Z117" s="210"/>
      <c r="AA117" s="210"/>
      <c r="AB117" s="210"/>
      <c r="AC117" s="210"/>
      <c r="AD117" s="210"/>
      <c r="AE117" s="210"/>
      <c r="AF117" s="210"/>
      <c r="AG117" s="210" t="s">
        <v>164</v>
      </c>
      <c r="AH117" s="210">
        <v>2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3" x14ac:dyDescent="0.2">
      <c r="A118" s="227"/>
      <c r="B118" s="228"/>
      <c r="C118" s="274" t="s">
        <v>822</v>
      </c>
      <c r="D118" s="269"/>
      <c r="E118" s="270">
        <v>6.67875</v>
      </c>
      <c r="F118" s="230"/>
      <c r="G118" s="230"/>
      <c r="H118" s="230"/>
      <c r="I118" s="230"/>
      <c r="J118" s="230"/>
      <c r="K118" s="230"/>
      <c r="L118" s="230"/>
      <c r="M118" s="230"/>
      <c r="N118" s="229"/>
      <c r="O118" s="229"/>
      <c r="P118" s="229"/>
      <c r="Q118" s="229"/>
      <c r="R118" s="230"/>
      <c r="S118" s="230"/>
      <c r="T118" s="230"/>
      <c r="U118" s="230"/>
      <c r="V118" s="230"/>
      <c r="W118" s="230"/>
      <c r="X118" s="230"/>
      <c r="Y118" s="230"/>
      <c r="Z118" s="210"/>
      <c r="AA118" s="210"/>
      <c r="AB118" s="210"/>
      <c r="AC118" s="210"/>
      <c r="AD118" s="210"/>
      <c r="AE118" s="210"/>
      <c r="AF118" s="210"/>
      <c r="AG118" s="210" t="s">
        <v>164</v>
      </c>
      <c r="AH118" s="210">
        <v>2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3" x14ac:dyDescent="0.2">
      <c r="A119" s="227"/>
      <c r="B119" s="228"/>
      <c r="C119" s="274" t="s">
        <v>823</v>
      </c>
      <c r="D119" s="269"/>
      <c r="E119" s="270">
        <v>12.183199999999999</v>
      </c>
      <c r="F119" s="230"/>
      <c r="G119" s="230"/>
      <c r="H119" s="230"/>
      <c r="I119" s="230"/>
      <c r="J119" s="230"/>
      <c r="K119" s="230"/>
      <c r="L119" s="230"/>
      <c r="M119" s="230"/>
      <c r="N119" s="229"/>
      <c r="O119" s="229"/>
      <c r="P119" s="229"/>
      <c r="Q119" s="229"/>
      <c r="R119" s="230"/>
      <c r="S119" s="230"/>
      <c r="T119" s="230"/>
      <c r="U119" s="230"/>
      <c r="V119" s="230"/>
      <c r="W119" s="230"/>
      <c r="X119" s="230"/>
      <c r="Y119" s="230"/>
      <c r="Z119" s="210"/>
      <c r="AA119" s="210"/>
      <c r="AB119" s="210"/>
      <c r="AC119" s="210"/>
      <c r="AD119" s="210"/>
      <c r="AE119" s="210"/>
      <c r="AF119" s="210"/>
      <c r="AG119" s="210" t="s">
        <v>164</v>
      </c>
      <c r="AH119" s="210">
        <v>2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3" x14ac:dyDescent="0.2">
      <c r="A120" s="227"/>
      <c r="B120" s="228"/>
      <c r="C120" s="274" t="s">
        <v>824</v>
      </c>
      <c r="D120" s="269"/>
      <c r="E120" s="270">
        <v>7.6341999999999999</v>
      </c>
      <c r="F120" s="230"/>
      <c r="G120" s="230"/>
      <c r="H120" s="230"/>
      <c r="I120" s="230"/>
      <c r="J120" s="230"/>
      <c r="K120" s="230"/>
      <c r="L120" s="230"/>
      <c r="M120" s="230"/>
      <c r="N120" s="229"/>
      <c r="O120" s="229"/>
      <c r="P120" s="229"/>
      <c r="Q120" s="229"/>
      <c r="R120" s="230"/>
      <c r="S120" s="230"/>
      <c r="T120" s="230"/>
      <c r="U120" s="230"/>
      <c r="V120" s="230"/>
      <c r="W120" s="230"/>
      <c r="X120" s="230"/>
      <c r="Y120" s="230"/>
      <c r="Z120" s="210"/>
      <c r="AA120" s="210"/>
      <c r="AB120" s="210"/>
      <c r="AC120" s="210"/>
      <c r="AD120" s="210"/>
      <c r="AE120" s="210"/>
      <c r="AF120" s="210"/>
      <c r="AG120" s="210" t="s">
        <v>164</v>
      </c>
      <c r="AH120" s="210">
        <v>2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3" x14ac:dyDescent="0.2">
      <c r="A121" s="227"/>
      <c r="B121" s="228"/>
      <c r="C121" s="274" t="s">
        <v>825</v>
      </c>
      <c r="D121" s="269"/>
      <c r="E121" s="270">
        <v>0.98124999999999996</v>
      </c>
      <c r="F121" s="230"/>
      <c r="G121" s="230"/>
      <c r="H121" s="230"/>
      <c r="I121" s="230"/>
      <c r="J121" s="230"/>
      <c r="K121" s="230"/>
      <c r="L121" s="230"/>
      <c r="M121" s="230"/>
      <c r="N121" s="229"/>
      <c r="O121" s="229"/>
      <c r="P121" s="229"/>
      <c r="Q121" s="229"/>
      <c r="R121" s="230"/>
      <c r="S121" s="230"/>
      <c r="T121" s="230"/>
      <c r="U121" s="230"/>
      <c r="V121" s="230"/>
      <c r="W121" s="230"/>
      <c r="X121" s="230"/>
      <c r="Y121" s="230"/>
      <c r="Z121" s="210"/>
      <c r="AA121" s="210"/>
      <c r="AB121" s="210"/>
      <c r="AC121" s="210"/>
      <c r="AD121" s="210"/>
      <c r="AE121" s="210"/>
      <c r="AF121" s="210"/>
      <c r="AG121" s="210" t="s">
        <v>164</v>
      </c>
      <c r="AH121" s="210">
        <v>2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3" x14ac:dyDescent="0.2">
      <c r="A122" s="227"/>
      <c r="B122" s="228"/>
      <c r="C122" s="275" t="s">
        <v>826</v>
      </c>
      <c r="D122" s="271"/>
      <c r="E122" s="272">
        <v>27.477399999999999</v>
      </c>
      <c r="F122" s="230"/>
      <c r="G122" s="230"/>
      <c r="H122" s="230"/>
      <c r="I122" s="230"/>
      <c r="J122" s="230"/>
      <c r="K122" s="230"/>
      <c r="L122" s="230"/>
      <c r="M122" s="230"/>
      <c r="N122" s="229"/>
      <c r="O122" s="229"/>
      <c r="P122" s="229"/>
      <c r="Q122" s="229"/>
      <c r="R122" s="230"/>
      <c r="S122" s="230"/>
      <c r="T122" s="230"/>
      <c r="U122" s="230"/>
      <c r="V122" s="230"/>
      <c r="W122" s="230"/>
      <c r="X122" s="230"/>
      <c r="Y122" s="230"/>
      <c r="Z122" s="210"/>
      <c r="AA122" s="210"/>
      <c r="AB122" s="210"/>
      <c r="AC122" s="210"/>
      <c r="AD122" s="210"/>
      <c r="AE122" s="210"/>
      <c r="AF122" s="210"/>
      <c r="AG122" s="210" t="s">
        <v>164</v>
      </c>
      <c r="AH122" s="210">
        <v>3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3" x14ac:dyDescent="0.2">
      <c r="A123" s="227"/>
      <c r="B123" s="228"/>
      <c r="C123" s="273" t="s">
        <v>827</v>
      </c>
      <c r="D123" s="269"/>
      <c r="E123" s="270"/>
      <c r="F123" s="230"/>
      <c r="G123" s="230"/>
      <c r="H123" s="230"/>
      <c r="I123" s="230"/>
      <c r="J123" s="230"/>
      <c r="K123" s="230"/>
      <c r="L123" s="230"/>
      <c r="M123" s="230"/>
      <c r="N123" s="229"/>
      <c r="O123" s="229"/>
      <c r="P123" s="229"/>
      <c r="Q123" s="229"/>
      <c r="R123" s="230"/>
      <c r="S123" s="230"/>
      <c r="T123" s="230"/>
      <c r="U123" s="230"/>
      <c r="V123" s="230"/>
      <c r="W123" s="230"/>
      <c r="X123" s="230"/>
      <c r="Y123" s="230"/>
      <c r="Z123" s="210"/>
      <c r="AA123" s="210"/>
      <c r="AB123" s="210"/>
      <c r="AC123" s="210"/>
      <c r="AD123" s="210"/>
      <c r="AE123" s="210"/>
      <c r="AF123" s="210"/>
      <c r="AG123" s="210" t="s">
        <v>164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3" x14ac:dyDescent="0.2">
      <c r="A124" s="227"/>
      <c r="B124" s="228"/>
      <c r="C124" s="259" t="s">
        <v>828</v>
      </c>
      <c r="D124" s="232"/>
      <c r="E124" s="233">
        <v>692.98003000000006</v>
      </c>
      <c r="F124" s="230"/>
      <c r="G124" s="230"/>
      <c r="H124" s="230"/>
      <c r="I124" s="230"/>
      <c r="J124" s="230"/>
      <c r="K124" s="230"/>
      <c r="L124" s="230"/>
      <c r="M124" s="230"/>
      <c r="N124" s="229"/>
      <c r="O124" s="229"/>
      <c r="P124" s="229"/>
      <c r="Q124" s="229"/>
      <c r="R124" s="230"/>
      <c r="S124" s="230"/>
      <c r="T124" s="230"/>
      <c r="U124" s="230"/>
      <c r="V124" s="230"/>
      <c r="W124" s="230"/>
      <c r="X124" s="230"/>
      <c r="Y124" s="230"/>
      <c r="Z124" s="210"/>
      <c r="AA124" s="210"/>
      <c r="AB124" s="210"/>
      <c r="AC124" s="210"/>
      <c r="AD124" s="210"/>
      <c r="AE124" s="210"/>
      <c r="AF124" s="210"/>
      <c r="AG124" s="210" t="s">
        <v>164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3" x14ac:dyDescent="0.2">
      <c r="A125" s="227"/>
      <c r="B125" s="228"/>
      <c r="C125" s="259" t="s">
        <v>829</v>
      </c>
      <c r="D125" s="232"/>
      <c r="E125" s="233">
        <v>6.67875</v>
      </c>
      <c r="F125" s="230"/>
      <c r="G125" s="230"/>
      <c r="H125" s="230"/>
      <c r="I125" s="230"/>
      <c r="J125" s="230"/>
      <c r="K125" s="230"/>
      <c r="L125" s="230"/>
      <c r="M125" s="230"/>
      <c r="N125" s="229"/>
      <c r="O125" s="229"/>
      <c r="P125" s="229"/>
      <c r="Q125" s="229"/>
      <c r="R125" s="230"/>
      <c r="S125" s="230"/>
      <c r="T125" s="230"/>
      <c r="U125" s="230"/>
      <c r="V125" s="230"/>
      <c r="W125" s="230"/>
      <c r="X125" s="230"/>
      <c r="Y125" s="230"/>
      <c r="Z125" s="210"/>
      <c r="AA125" s="210"/>
      <c r="AB125" s="210"/>
      <c r="AC125" s="210"/>
      <c r="AD125" s="210"/>
      <c r="AE125" s="210"/>
      <c r="AF125" s="210"/>
      <c r="AG125" s="210" t="s">
        <v>164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x14ac:dyDescent="0.2">
      <c r="A126" s="3"/>
      <c r="B126" s="4"/>
      <c r="C126" s="262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AE126">
        <v>15</v>
      </c>
      <c r="AF126">
        <v>21</v>
      </c>
      <c r="AG126" t="s">
        <v>139</v>
      </c>
    </row>
    <row r="127" spans="1:60" x14ac:dyDescent="0.2">
      <c r="A127" s="213"/>
      <c r="B127" s="214" t="s">
        <v>31</v>
      </c>
      <c r="C127" s="263"/>
      <c r="D127" s="215"/>
      <c r="E127" s="216"/>
      <c r="F127" s="216"/>
      <c r="G127" s="244">
        <f>G8+G56+G75+G86+G97+G102+G105+G107+G114</f>
        <v>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AE127">
        <f>SUMIF(L7:L125,AE126,G7:G125)</f>
        <v>0</v>
      </c>
      <c r="AF127">
        <f>SUMIF(L7:L125,AF126,G7:G125)</f>
        <v>0</v>
      </c>
      <c r="AG127" t="s">
        <v>370</v>
      </c>
    </row>
    <row r="128" spans="1:60" x14ac:dyDescent="0.2">
      <c r="A128" s="3"/>
      <c r="B128" s="4"/>
      <c r="C128" s="262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33" x14ac:dyDescent="0.2">
      <c r="A129" s="3"/>
      <c r="B129" s="4"/>
      <c r="C129" s="262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33" x14ac:dyDescent="0.2">
      <c r="A130" s="217" t="s">
        <v>371</v>
      </c>
      <c r="B130" s="217"/>
      <c r="C130" s="264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33" x14ac:dyDescent="0.2">
      <c r="A131" s="218"/>
      <c r="B131" s="219"/>
      <c r="C131" s="265"/>
      <c r="D131" s="219"/>
      <c r="E131" s="219"/>
      <c r="F131" s="219"/>
      <c r="G131" s="22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G131" t="s">
        <v>372</v>
      </c>
    </row>
    <row r="132" spans="1:33" x14ac:dyDescent="0.2">
      <c r="A132" s="221"/>
      <c r="B132" s="222"/>
      <c r="C132" s="266"/>
      <c r="D132" s="222"/>
      <c r="E132" s="222"/>
      <c r="F132" s="222"/>
      <c r="G132" s="22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33" x14ac:dyDescent="0.2">
      <c r="A133" s="221"/>
      <c r="B133" s="222"/>
      <c r="C133" s="266"/>
      <c r="D133" s="222"/>
      <c r="E133" s="222"/>
      <c r="F133" s="222"/>
      <c r="G133" s="22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33" x14ac:dyDescent="0.2">
      <c r="A134" s="221"/>
      <c r="B134" s="222"/>
      <c r="C134" s="266"/>
      <c r="D134" s="222"/>
      <c r="E134" s="222"/>
      <c r="F134" s="222"/>
      <c r="G134" s="22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33" x14ac:dyDescent="0.2">
      <c r="A135" s="224"/>
      <c r="B135" s="225"/>
      <c r="C135" s="267"/>
      <c r="D135" s="225"/>
      <c r="E135" s="225"/>
      <c r="F135" s="225"/>
      <c r="G135" s="22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33" x14ac:dyDescent="0.2">
      <c r="A136" s="3"/>
      <c r="B136" s="4"/>
      <c r="C136" s="262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33" x14ac:dyDescent="0.2">
      <c r="C137" s="268"/>
      <c r="D137" s="10"/>
      <c r="AG137" t="s">
        <v>373</v>
      </c>
    </row>
    <row r="138" spans="1:33" x14ac:dyDescent="0.2">
      <c r="D138" s="10"/>
    </row>
    <row r="139" spans="1:33" x14ac:dyDescent="0.2">
      <c r="D139" s="10"/>
    </row>
    <row r="140" spans="1:33" x14ac:dyDescent="0.2">
      <c r="D140" s="10"/>
    </row>
    <row r="141" spans="1:33" x14ac:dyDescent="0.2">
      <c r="D141" s="10"/>
    </row>
    <row r="142" spans="1:33" x14ac:dyDescent="0.2">
      <c r="D142" s="10"/>
    </row>
    <row r="143" spans="1:33" x14ac:dyDescent="0.2">
      <c r="D143" s="10"/>
    </row>
    <row r="144" spans="1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30:C130"/>
    <mergeCell ref="A131:G13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FD8D-435D-4BC3-923E-7E0AEA2CC71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72</v>
      </c>
      <c r="C3" s="199" t="s">
        <v>73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73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SUMIF(AG9:AG21,"&lt;&gt;NOR",G9:G21)</f>
        <v>0</v>
      </c>
      <c r="H8" s="237"/>
      <c r="I8" s="237">
        <f>SUM(I9:I21)</f>
        <v>0</v>
      </c>
      <c r="J8" s="237"/>
      <c r="K8" s="237">
        <f>SUM(K9:K21)</f>
        <v>0</v>
      </c>
      <c r="L8" s="237"/>
      <c r="M8" s="237">
        <f>SUM(M9:M21)</f>
        <v>0</v>
      </c>
      <c r="N8" s="236"/>
      <c r="O8" s="236">
        <f>SUM(O9:O21)</f>
        <v>0</v>
      </c>
      <c r="P8" s="236"/>
      <c r="Q8" s="236">
        <f>SUM(Q9:Q21)</f>
        <v>0</v>
      </c>
      <c r="R8" s="237"/>
      <c r="S8" s="237"/>
      <c r="T8" s="237"/>
      <c r="U8" s="237"/>
      <c r="V8" s="237">
        <f>SUM(V9:V21)</f>
        <v>8.92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830</v>
      </c>
      <c r="C9" s="258" t="s">
        <v>831</v>
      </c>
      <c r="D9" s="247" t="s">
        <v>167</v>
      </c>
      <c r="E9" s="248">
        <v>1.62375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3.5329999999999999</v>
      </c>
      <c r="V9" s="230">
        <f>ROUND(E9*U9,2)</f>
        <v>5.74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832</v>
      </c>
      <c r="D10" s="232"/>
      <c r="E10" s="233">
        <v>1.32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27"/>
      <c r="B11" s="228"/>
      <c r="C11" s="259" t="s">
        <v>833</v>
      </c>
      <c r="D11" s="232"/>
      <c r="E11" s="233">
        <v>0.30375000000000002</v>
      </c>
      <c r="F11" s="230"/>
      <c r="G11" s="230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164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5">
        <v>2</v>
      </c>
      <c r="B12" s="246" t="s">
        <v>190</v>
      </c>
      <c r="C12" s="258" t="s">
        <v>191</v>
      </c>
      <c r="D12" s="247" t="s">
        <v>167</v>
      </c>
      <c r="E12" s="248">
        <v>1.62375</v>
      </c>
      <c r="F12" s="249"/>
      <c r="G12" s="250">
        <f>ROUND(E12*F12,2)</f>
        <v>0</v>
      </c>
      <c r="H12" s="231"/>
      <c r="I12" s="230">
        <f>ROUND(E12*H12,2)</f>
        <v>0</v>
      </c>
      <c r="J12" s="231"/>
      <c r="K12" s="230">
        <f>ROUND(E12*J12,2)</f>
        <v>0</v>
      </c>
      <c r="L12" s="230">
        <v>21</v>
      </c>
      <c r="M12" s="230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30"/>
      <c r="S12" s="230" t="s">
        <v>158</v>
      </c>
      <c r="T12" s="230" t="s">
        <v>159</v>
      </c>
      <c r="U12" s="230">
        <v>1.0999999999999999E-2</v>
      </c>
      <c r="V12" s="230">
        <f>ROUND(E12*U12,2)</f>
        <v>0.02</v>
      </c>
      <c r="W12" s="230"/>
      <c r="X12" s="230" t="s">
        <v>160</v>
      </c>
      <c r="Y12" s="230" t="s">
        <v>161</v>
      </c>
      <c r="Z12" s="210"/>
      <c r="AA12" s="210"/>
      <c r="AB12" s="210"/>
      <c r="AC12" s="210"/>
      <c r="AD12" s="210"/>
      <c r="AE12" s="210"/>
      <c r="AF12" s="210"/>
      <c r="AG12" s="210" t="s">
        <v>168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2" x14ac:dyDescent="0.2">
      <c r="A13" s="227"/>
      <c r="B13" s="228"/>
      <c r="C13" s="259" t="s">
        <v>834</v>
      </c>
      <c r="D13" s="232"/>
      <c r="E13" s="233">
        <v>1.62375</v>
      </c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>
        <v>5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5">
        <v>3</v>
      </c>
      <c r="B14" s="246" t="s">
        <v>194</v>
      </c>
      <c r="C14" s="258" t="s">
        <v>195</v>
      </c>
      <c r="D14" s="247" t="s">
        <v>167</v>
      </c>
      <c r="E14" s="248">
        <v>16.237500000000001</v>
      </c>
      <c r="F14" s="249"/>
      <c r="G14" s="250">
        <f>ROUND(E14*F14,2)</f>
        <v>0</v>
      </c>
      <c r="H14" s="231"/>
      <c r="I14" s="230">
        <f>ROUND(E14*H14,2)</f>
        <v>0</v>
      </c>
      <c r="J14" s="231"/>
      <c r="K14" s="230">
        <f>ROUND(E14*J14,2)</f>
        <v>0</v>
      </c>
      <c r="L14" s="230">
        <v>21</v>
      </c>
      <c r="M14" s="230">
        <f>G14*(1+L14/100)</f>
        <v>0</v>
      </c>
      <c r="N14" s="229">
        <v>0</v>
      </c>
      <c r="O14" s="229">
        <f>ROUND(E14*N14,2)</f>
        <v>0</v>
      </c>
      <c r="P14" s="229">
        <v>0</v>
      </c>
      <c r="Q14" s="229">
        <f>ROUND(E14*P14,2)</f>
        <v>0</v>
      </c>
      <c r="R14" s="230"/>
      <c r="S14" s="230" t="s">
        <v>158</v>
      </c>
      <c r="T14" s="230" t="s">
        <v>159</v>
      </c>
      <c r="U14" s="230">
        <v>0</v>
      </c>
      <c r="V14" s="230">
        <f>ROUND(E14*U14,2)</f>
        <v>0</v>
      </c>
      <c r="W14" s="230"/>
      <c r="X14" s="230" t="s">
        <v>160</v>
      </c>
      <c r="Y14" s="230" t="s">
        <v>161</v>
      </c>
      <c r="Z14" s="210"/>
      <c r="AA14" s="210"/>
      <c r="AB14" s="210"/>
      <c r="AC14" s="210"/>
      <c r="AD14" s="210"/>
      <c r="AE14" s="210"/>
      <c r="AF14" s="210"/>
      <c r="AG14" s="210" t="s">
        <v>162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27"/>
      <c r="B15" s="228"/>
      <c r="C15" s="259" t="s">
        <v>835</v>
      </c>
      <c r="D15" s="232"/>
      <c r="E15" s="233">
        <v>16.237500000000001</v>
      </c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164</v>
      </c>
      <c r="AH15" s="210">
        <v>5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5">
        <v>4</v>
      </c>
      <c r="B16" s="246" t="s">
        <v>378</v>
      </c>
      <c r="C16" s="258" t="s">
        <v>379</v>
      </c>
      <c r="D16" s="247" t="s">
        <v>167</v>
      </c>
      <c r="E16" s="248">
        <v>1.62375</v>
      </c>
      <c r="F16" s="249"/>
      <c r="G16" s="250">
        <f>ROUND(E16*F16,2)</f>
        <v>0</v>
      </c>
      <c r="H16" s="231"/>
      <c r="I16" s="230">
        <f>ROUND(E16*H16,2)</f>
        <v>0</v>
      </c>
      <c r="J16" s="231"/>
      <c r="K16" s="230">
        <f>ROUND(E16*J16,2)</f>
        <v>0</v>
      </c>
      <c r="L16" s="230">
        <v>21</v>
      </c>
      <c r="M16" s="230">
        <f>G16*(1+L16/100)</f>
        <v>0</v>
      </c>
      <c r="N16" s="229">
        <v>0</v>
      </c>
      <c r="O16" s="229">
        <f>ROUND(E16*N16,2)</f>
        <v>0</v>
      </c>
      <c r="P16" s="229">
        <v>0</v>
      </c>
      <c r="Q16" s="229">
        <f>ROUND(E16*P16,2)</f>
        <v>0</v>
      </c>
      <c r="R16" s="230"/>
      <c r="S16" s="230" t="s">
        <v>158</v>
      </c>
      <c r="T16" s="230" t="s">
        <v>159</v>
      </c>
      <c r="U16" s="230">
        <v>1.9379999999999999</v>
      </c>
      <c r="V16" s="230">
        <f>ROUND(E16*U16,2)</f>
        <v>3.15</v>
      </c>
      <c r="W16" s="230"/>
      <c r="X16" s="230" t="s">
        <v>160</v>
      </c>
      <c r="Y16" s="230" t="s">
        <v>161</v>
      </c>
      <c r="Z16" s="210"/>
      <c r="AA16" s="210"/>
      <c r="AB16" s="210"/>
      <c r="AC16" s="210"/>
      <c r="AD16" s="210"/>
      <c r="AE16" s="210"/>
      <c r="AF16" s="210"/>
      <c r="AG16" s="210" t="s">
        <v>162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27"/>
      <c r="B17" s="228"/>
      <c r="C17" s="259" t="s">
        <v>834</v>
      </c>
      <c r="D17" s="232"/>
      <c r="E17" s="233">
        <v>1.62375</v>
      </c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>
        <v>5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5">
        <v>5</v>
      </c>
      <c r="B18" s="246" t="s">
        <v>200</v>
      </c>
      <c r="C18" s="258" t="s">
        <v>201</v>
      </c>
      <c r="D18" s="247" t="s">
        <v>167</v>
      </c>
      <c r="E18" s="248">
        <v>1.62375</v>
      </c>
      <c r="F18" s="249"/>
      <c r="G18" s="250">
        <f>ROUND(E18*F18,2)</f>
        <v>0</v>
      </c>
      <c r="H18" s="231"/>
      <c r="I18" s="230">
        <f>ROUND(E18*H18,2)</f>
        <v>0</v>
      </c>
      <c r="J18" s="231"/>
      <c r="K18" s="230">
        <f>ROUND(E18*J18,2)</f>
        <v>0</v>
      </c>
      <c r="L18" s="230">
        <v>21</v>
      </c>
      <c r="M18" s="230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30"/>
      <c r="S18" s="230" t="s">
        <v>158</v>
      </c>
      <c r="T18" s="230" t="s">
        <v>159</v>
      </c>
      <c r="U18" s="230">
        <v>8.9999999999999993E-3</v>
      </c>
      <c r="V18" s="230">
        <f>ROUND(E18*U18,2)</f>
        <v>0.01</v>
      </c>
      <c r="W18" s="230"/>
      <c r="X18" s="230" t="s">
        <v>160</v>
      </c>
      <c r="Y18" s="230" t="s">
        <v>161</v>
      </c>
      <c r="Z18" s="210"/>
      <c r="AA18" s="210"/>
      <c r="AB18" s="210"/>
      <c r="AC18" s="210"/>
      <c r="AD18" s="210"/>
      <c r="AE18" s="210"/>
      <c r="AF18" s="210"/>
      <c r="AG18" s="210" t="s">
        <v>162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27"/>
      <c r="B19" s="228"/>
      <c r="C19" s="259" t="s">
        <v>836</v>
      </c>
      <c r="D19" s="232"/>
      <c r="E19" s="233">
        <v>1.62375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164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45">
        <v>6</v>
      </c>
      <c r="B20" s="246" t="s">
        <v>229</v>
      </c>
      <c r="C20" s="258" t="s">
        <v>230</v>
      </c>
      <c r="D20" s="247" t="s">
        <v>167</v>
      </c>
      <c r="E20" s="248">
        <v>1.62375</v>
      </c>
      <c r="F20" s="249"/>
      <c r="G20" s="250">
        <f>ROUND(E20*F20,2)</f>
        <v>0</v>
      </c>
      <c r="H20" s="231"/>
      <c r="I20" s="230">
        <f>ROUND(E20*H20,2)</f>
        <v>0</v>
      </c>
      <c r="J20" s="231"/>
      <c r="K20" s="230">
        <f>ROUND(E20*J20,2)</f>
        <v>0</v>
      </c>
      <c r="L20" s="230">
        <v>21</v>
      </c>
      <c r="M20" s="230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30"/>
      <c r="S20" s="230" t="s">
        <v>158</v>
      </c>
      <c r="T20" s="230" t="s">
        <v>159</v>
      </c>
      <c r="U20" s="230">
        <v>0</v>
      </c>
      <c r="V20" s="230">
        <f>ROUND(E20*U20,2)</f>
        <v>0</v>
      </c>
      <c r="W20" s="230"/>
      <c r="X20" s="230" t="s">
        <v>160</v>
      </c>
      <c r="Y20" s="230" t="s">
        <v>161</v>
      </c>
      <c r="Z20" s="210"/>
      <c r="AA20" s="210"/>
      <c r="AB20" s="210"/>
      <c r="AC20" s="210"/>
      <c r="AD20" s="210"/>
      <c r="AE20" s="210"/>
      <c r="AF20" s="210"/>
      <c r="AG20" s="210" t="s">
        <v>162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27"/>
      <c r="B21" s="228"/>
      <c r="C21" s="259" t="s">
        <v>836</v>
      </c>
      <c r="D21" s="232"/>
      <c r="E21" s="233">
        <v>1.62375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38" t="s">
        <v>153</v>
      </c>
      <c r="B22" s="239" t="s">
        <v>62</v>
      </c>
      <c r="C22" s="257" t="s">
        <v>92</v>
      </c>
      <c r="D22" s="240"/>
      <c r="E22" s="241"/>
      <c r="F22" s="242"/>
      <c r="G22" s="243">
        <f>SUMIF(AG23:AG25,"&lt;&gt;NOR",G23:G25)</f>
        <v>0</v>
      </c>
      <c r="H22" s="237"/>
      <c r="I22" s="237">
        <f>SUM(I23:I25)</f>
        <v>0</v>
      </c>
      <c r="J22" s="237"/>
      <c r="K22" s="237">
        <f>SUM(K23:K25)</f>
        <v>0</v>
      </c>
      <c r="L22" s="237"/>
      <c r="M22" s="237">
        <f>SUM(M23:M25)</f>
        <v>0</v>
      </c>
      <c r="N22" s="236"/>
      <c r="O22" s="236">
        <f>SUM(O23:O25)</f>
        <v>4.0999999999999996</v>
      </c>
      <c r="P22" s="236"/>
      <c r="Q22" s="236">
        <f>SUM(Q23:Q25)</f>
        <v>0</v>
      </c>
      <c r="R22" s="237"/>
      <c r="S22" s="237"/>
      <c r="T22" s="237"/>
      <c r="U22" s="237"/>
      <c r="V22" s="237">
        <f>SUM(V23:V25)</f>
        <v>0.78</v>
      </c>
      <c r="W22" s="237"/>
      <c r="X22" s="237"/>
      <c r="Y22" s="237"/>
      <c r="AG22" t="s">
        <v>154</v>
      </c>
    </row>
    <row r="23" spans="1:60" outlineLevel="1" x14ac:dyDescent="0.2">
      <c r="A23" s="245">
        <v>7</v>
      </c>
      <c r="B23" s="246" t="s">
        <v>254</v>
      </c>
      <c r="C23" s="258" t="s">
        <v>255</v>
      </c>
      <c r="D23" s="247" t="s">
        <v>167</v>
      </c>
      <c r="E23" s="248">
        <v>1.62375</v>
      </c>
      <c r="F23" s="249"/>
      <c r="G23" s="250">
        <f>ROUND(E23*F23,2)</f>
        <v>0</v>
      </c>
      <c r="H23" s="231"/>
      <c r="I23" s="230">
        <f>ROUND(E23*H23,2)</f>
        <v>0</v>
      </c>
      <c r="J23" s="231"/>
      <c r="K23" s="230">
        <f>ROUND(E23*J23,2)</f>
        <v>0</v>
      </c>
      <c r="L23" s="230">
        <v>21</v>
      </c>
      <c r="M23" s="230">
        <f>G23*(1+L23/100)</f>
        <v>0</v>
      </c>
      <c r="N23" s="229">
        <v>2.5249999999999999</v>
      </c>
      <c r="O23" s="229">
        <f>ROUND(E23*N23,2)</f>
        <v>4.0999999999999996</v>
      </c>
      <c r="P23" s="229">
        <v>0</v>
      </c>
      <c r="Q23" s="229">
        <f>ROUND(E23*P23,2)</f>
        <v>0</v>
      </c>
      <c r="R23" s="230"/>
      <c r="S23" s="230" t="s">
        <v>158</v>
      </c>
      <c r="T23" s="230" t="s">
        <v>159</v>
      </c>
      <c r="U23" s="230">
        <v>0.48</v>
      </c>
      <c r="V23" s="230">
        <f>ROUND(E23*U23,2)</f>
        <v>0.78</v>
      </c>
      <c r="W23" s="230"/>
      <c r="X23" s="230" t="s">
        <v>160</v>
      </c>
      <c r="Y23" s="230" t="s">
        <v>161</v>
      </c>
      <c r="Z23" s="210"/>
      <c r="AA23" s="210"/>
      <c r="AB23" s="210"/>
      <c r="AC23" s="210"/>
      <c r="AD23" s="210"/>
      <c r="AE23" s="210"/>
      <c r="AF23" s="210"/>
      <c r="AG23" s="210" t="s">
        <v>162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2" x14ac:dyDescent="0.2">
      <c r="A24" s="227"/>
      <c r="B24" s="228"/>
      <c r="C24" s="259" t="s">
        <v>832</v>
      </c>
      <c r="D24" s="232"/>
      <c r="E24" s="233">
        <v>1.32</v>
      </c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164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3" x14ac:dyDescent="0.2">
      <c r="A25" s="227"/>
      <c r="B25" s="228"/>
      <c r="C25" s="259" t="s">
        <v>833</v>
      </c>
      <c r="D25" s="232"/>
      <c r="E25" s="233">
        <v>0.30375000000000002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38" t="s">
        <v>153</v>
      </c>
      <c r="B26" s="239" t="s">
        <v>106</v>
      </c>
      <c r="C26" s="257" t="s">
        <v>107</v>
      </c>
      <c r="D26" s="240"/>
      <c r="E26" s="241"/>
      <c r="F26" s="242"/>
      <c r="G26" s="243">
        <f>SUMIF(AG27:AG30,"&lt;&gt;NOR",G27:G30)</f>
        <v>0</v>
      </c>
      <c r="H26" s="237"/>
      <c r="I26" s="237">
        <f>SUM(I27:I30)</f>
        <v>0</v>
      </c>
      <c r="J26" s="237"/>
      <c r="K26" s="237">
        <f>SUM(K27:K30)</f>
        <v>0</v>
      </c>
      <c r="L26" s="237"/>
      <c r="M26" s="237">
        <f>SUM(M27:M30)</f>
        <v>0</v>
      </c>
      <c r="N26" s="236"/>
      <c r="O26" s="236">
        <f>SUM(O27:O30)</f>
        <v>0</v>
      </c>
      <c r="P26" s="236"/>
      <c r="Q26" s="236">
        <f>SUM(Q27:Q30)</f>
        <v>0</v>
      </c>
      <c r="R26" s="237"/>
      <c r="S26" s="237"/>
      <c r="T26" s="237"/>
      <c r="U26" s="237"/>
      <c r="V26" s="237">
        <f>SUM(V27:V30)</f>
        <v>0</v>
      </c>
      <c r="W26" s="237"/>
      <c r="X26" s="237"/>
      <c r="Y26" s="237"/>
      <c r="AG26" t="s">
        <v>154</v>
      </c>
    </row>
    <row r="27" spans="1:60" outlineLevel="1" x14ac:dyDescent="0.2">
      <c r="A27" s="251">
        <v>8</v>
      </c>
      <c r="B27" s="252" t="s">
        <v>231</v>
      </c>
      <c r="C27" s="260" t="s">
        <v>837</v>
      </c>
      <c r="D27" s="253" t="s">
        <v>322</v>
      </c>
      <c r="E27" s="254">
        <v>14</v>
      </c>
      <c r="F27" s="255"/>
      <c r="G27" s="256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30"/>
      <c r="S27" s="230" t="s">
        <v>233</v>
      </c>
      <c r="T27" s="230" t="s">
        <v>227</v>
      </c>
      <c r="U27" s="230">
        <v>0</v>
      </c>
      <c r="V27" s="230">
        <f>ROUND(E27*U27,2)</f>
        <v>0</v>
      </c>
      <c r="W27" s="230"/>
      <c r="X27" s="230" t="s">
        <v>160</v>
      </c>
      <c r="Y27" s="230" t="s">
        <v>161</v>
      </c>
      <c r="Z27" s="210"/>
      <c r="AA27" s="210"/>
      <c r="AB27" s="210"/>
      <c r="AC27" s="210"/>
      <c r="AD27" s="210"/>
      <c r="AE27" s="210"/>
      <c r="AF27" s="210"/>
      <c r="AG27" s="210" t="s">
        <v>162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51">
        <v>9</v>
      </c>
      <c r="B28" s="252" t="s">
        <v>235</v>
      </c>
      <c r="C28" s="260" t="s">
        <v>838</v>
      </c>
      <c r="D28" s="253" t="s">
        <v>322</v>
      </c>
      <c r="E28" s="254">
        <v>8</v>
      </c>
      <c r="F28" s="255"/>
      <c r="G28" s="256">
        <f>ROUND(E28*F28,2)</f>
        <v>0</v>
      </c>
      <c r="H28" s="231"/>
      <c r="I28" s="230">
        <f>ROUND(E28*H28,2)</f>
        <v>0</v>
      </c>
      <c r="J28" s="231"/>
      <c r="K28" s="230">
        <f>ROUND(E28*J28,2)</f>
        <v>0</v>
      </c>
      <c r="L28" s="230">
        <v>21</v>
      </c>
      <c r="M28" s="230">
        <f>G28*(1+L28/100)</f>
        <v>0</v>
      </c>
      <c r="N28" s="229">
        <v>0</v>
      </c>
      <c r="O28" s="229">
        <f>ROUND(E28*N28,2)</f>
        <v>0</v>
      </c>
      <c r="P28" s="229">
        <v>0</v>
      </c>
      <c r="Q28" s="229">
        <f>ROUND(E28*P28,2)</f>
        <v>0</v>
      </c>
      <c r="R28" s="230"/>
      <c r="S28" s="230" t="s">
        <v>233</v>
      </c>
      <c r="T28" s="230" t="s">
        <v>227</v>
      </c>
      <c r="U28" s="230">
        <v>0</v>
      </c>
      <c r="V28" s="230">
        <f>ROUND(E28*U28,2)</f>
        <v>0</v>
      </c>
      <c r="W28" s="230"/>
      <c r="X28" s="230" t="s">
        <v>160</v>
      </c>
      <c r="Y28" s="230" t="s">
        <v>161</v>
      </c>
      <c r="Z28" s="210"/>
      <c r="AA28" s="210"/>
      <c r="AB28" s="210"/>
      <c r="AC28" s="210"/>
      <c r="AD28" s="210"/>
      <c r="AE28" s="210"/>
      <c r="AF28" s="210"/>
      <c r="AG28" s="210" t="s">
        <v>162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51">
        <v>10</v>
      </c>
      <c r="B29" s="252" t="s">
        <v>402</v>
      </c>
      <c r="C29" s="260" t="s">
        <v>839</v>
      </c>
      <c r="D29" s="253" t="s">
        <v>322</v>
      </c>
      <c r="E29" s="254">
        <v>5</v>
      </c>
      <c r="F29" s="255"/>
      <c r="G29" s="256">
        <f>ROUND(E29*F29,2)</f>
        <v>0</v>
      </c>
      <c r="H29" s="231"/>
      <c r="I29" s="230">
        <f>ROUND(E29*H29,2)</f>
        <v>0</v>
      </c>
      <c r="J29" s="231"/>
      <c r="K29" s="230">
        <f>ROUND(E29*J29,2)</f>
        <v>0</v>
      </c>
      <c r="L29" s="230">
        <v>21</v>
      </c>
      <c r="M29" s="230">
        <f>G29*(1+L29/100)</f>
        <v>0</v>
      </c>
      <c r="N29" s="229">
        <v>0</v>
      </c>
      <c r="O29" s="229">
        <f>ROUND(E29*N29,2)</f>
        <v>0</v>
      </c>
      <c r="P29" s="229">
        <v>0</v>
      </c>
      <c r="Q29" s="229">
        <f>ROUND(E29*P29,2)</f>
        <v>0</v>
      </c>
      <c r="R29" s="230"/>
      <c r="S29" s="230" t="s">
        <v>233</v>
      </c>
      <c r="T29" s="230" t="s">
        <v>227</v>
      </c>
      <c r="U29" s="230">
        <v>0</v>
      </c>
      <c r="V29" s="230">
        <f>ROUND(E29*U29,2)</f>
        <v>0</v>
      </c>
      <c r="W29" s="230"/>
      <c r="X29" s="230" t="s">
        <v>160</v>
      </c>
      <c r="Y29" s="230" t="s">
        <v>161</v>
      </c>
      <c r="Z29" s="210"/>
      <c r="AA29" s="210"/>
      <c r="AB29" s="210"/>
      <c r="AC29" s="210"/>
      <c r="AD29" s="210"/>
      <c r="AE29" s="210"/>
      <c r="AF29" s="210"/>
      <c r="AG29" s="210" t="s">
        <v>162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5">
        <v>11</v>
      </c>
      <c r="B30" s="246" t="s">
        <v>515</v>
      </c>
      <c r="C30" s="258" t="s">
        <v>840</v>
      </c>
      <c r="D30" s="247" t="s">
        <v>322</v>
      </c>
      <c r="E30" s="248">
        <v>3</v>
      </c>
      <c r="F30" s="249"/>
      <c r="G30" s="250">
        <f>ROUND(E30*F30,2)</f>
        <v>0</v>
      </c>
      <c r="H30" s="231"/>
      <c r="I30" s="230">
        <f>ROUND(E30*H30,2)</f>
        <v>0</v>
      </c>
      <c r="J30" s="231"/>
      <c r="K30" s="230">
        <f>ROUND(E30*J30,2)</f>
        <v>0</v>
      </c>
      <c r="L30" s="230">
        <v>21</v>
      </c>
      <c r="M30" s="230">
        <f>G30*(1+L30/100)</f>
        <v>0</v>
      </c>
      <c r="N30" s="229">
        <v>0</v>
      </c>
      <c r="O30" s="229">
        <f>ROUND(E30*N30,2)</f>
        <v>0</v>
      </c>
      <c r="P30" s="229">
        <v>0</v>
      </c>
      <c r="Q30" s="229">
        <f>ROUND(E30*P30,2)</f>
        <v>0</v>
      </c>
      <c r="R30" s="230"/>
      <c r="S30" s="230" t="s">
        <v>233</v>
      </c>
      <c r="T30" s="230" t="s">
        <v>227</v>
      </c>
      <c r="U30" s="230">
        <v>0</v>
      </c>
      <c r="V30" s="230">
        <f>ROUND(E30*U30,2)</f>
        <v>0</v>
      </c>
      <c r="W30" s="230"/>
      <c r="X30" s="230" t="s">
        <v>160</v>
      </c>
      <c r="Y30" s="230" t="s">
        <v>161</v>
      </c>
      <c r="Z30" s="210"/>
      <c r="AA30" s="210"/>
      <c r="AB30" s="210"/>
      <c r="AC30" s="210"/>
      <c r="AD30" s="210"/>
      <c r="AE30" s="210"/>
      <c r="AF30" s="210"/>
      <c r="AG30" s="210" t="s">
        <v>162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3"/>
      <c r="B31" s="4"/>
      <c r="C31" s="262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E31">
        <v>15</v>
      </c>
      <c r="AF31">
        <v>21</v>
      </c>
      <c r="AG31" t="s">
        <v>139</v>
      </c>
    </row>
    <row r="32" spans="1:60" x14ac:dyDescent="0.2">
      <c r="A32" s="213"/>
      <c r="B32" s="214" t="s">
        <v>31</v>
      </c>
      <c r="C32" s="263"/>
      <c r="D32" s="215"/>
      <c r="E32" s="216"/>
      <c r="F32" s="216"/>
      <c r="G32" s="244">
        <f>G8+G22+G26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E32">
        <f>SUMIF(L7:L30,AE31,G7:G30)</f>
        <v>0</v>
      </c>
      <c r="AF32">
        <f>SUMIF(L7:L30,AF31,G7:G30)</f>
        <v>0</v>
      </c>
      <c r="AG32" t="s">
        <v>370</v>
      </c>
    </row>
    <row r="33" spans="1:33" x14ac:dyDescent="0.2">
      <c r="A33" s="3"/>
      <c r="B33" s="4"/>
      <c r="C33" s="262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33" x14ac:dyDescent="0.2">
      <c r="A34" s="3"/>
      <c r="B34" s="4"/>
      <c r="C34" s="262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3" x14ac:dyDescent="0.2">
      <c r="A35" s="217" t="s">
        <v>371</v>
      </c>
      <c r="B35" s="217"/>
      <c r="C35" s="264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3" x14ac:dyDescent="0.2">
      <c r="A36" s="218"/>
      <c r="B36" s="219"/>
      <c r="C36" s="265"/>
      <c r="D36" s="219"/>
      <c r="E36" s="219"/>
      <c r="F36" s="219"/>
      <c r="G36" s="22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G36" t="s">
        <v>372</v>
      </c>
    </row>
    <row r="37" spans="1:33" x14ac:dyDescent="0.2">
      <c r="A37" s="221"/>
      <c r="B37" s="222"/>
      <c r="C37" s="266"/>
      <c r="D37" s="222"/>
      <c r="E37" s="222"/>
      <c r="F37" s="222"/>
      <c r="G37" s="22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33" x14ac:dyDescent="0.2">
      <c r="A38" s="221"/>
      <c r="B38" s="222"/>
      <c r="C38" s="266"/>
      <c r="D38" s="222"/>
      <c r="E38" s="222"/>
      <c r="F38" s="222"/>
      <c r="G38" s="2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33" x14ac:dyDescent="0.2">
      <c r="A39" s="221"/>
      <c r="B39" s="222"/>
      <c r="C39" s="266"/>
      <c r="D39" s="222"/>
      <c r="E39" s="222"/>
      <c r="F39" s="222"/>
      <c r="G39" s="2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33" x14ac:dyDescent="0.2">
      <c r="A40" s="224"/>
      <c r="B40" s="225"/>
      <c r="C40" s="267"/>
      <c r="D40" s="225"/>
      <c r="E40" s="225"/>
      <c r="F40" s="225"/>
      <c r="G40" s="22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33" x14ac:dyDescent="0.2">
      <c r="A41" s="3"/>
      <c r="B41" s="4"/>
      <c r="C41" s="262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33" x14ac:dyDescent="0.2">
      <c r="C42" s="268"/>
      <c r="D42" s="10"/>
      <c r="AG42" t="s">
        <v>373</v>
      </c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35:C35"/>
    <mergeCell ref="A36:G4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B9C9B-A09B-480C-80B1-2C48C76CF4F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74</v>
      </c>
      <c r="C3" s="199" t="s">
        <v>75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75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102</v>
      </c>
      <c r="C8" s="257" t="s">
        <v>103</v>
      </c>
      <c r="D8" s="240"/>
      <c r="E8" s="241"/>
      <c r="F8" s="242"/>
      <c r="G8" s="243">
        <f>SUMIF(AG9:AG12,"&lt;&gt;NOR",G9:G12)</f>
        <v>0</v>
      </c>
      <c r="H8" s="237"/>
      <c r="I8" s="237">
        <f>SUM(I9:I12)</f>
        <v>0</v>
      </c>
      <c r="J8" s="237"/>
      <c r="K8" s="237">
        <f>SUM(K9:K12)</f>
        <v>0</v>
      </c>
      <c r="L8" s="237"/>
      <c r="M8" s="237">
        <f>SUM(M9:M12)</f>
        <v>0</v>
      </c>
      <c r="N8" s="236"/>
      <c r="O8" s="236">
        <f>SUM(O9:O12)</f>
        <v>10.15</v>
      </c>
      <c r="P8" s="236"/>
      <c r="Q8" s="236">
        <f>SUM(Q9:Q12)</f>
        <v>0</v>
      </c>
      <c r="R8" s="237"/>
      <c r="S8" s="237"/>
      <c r="T8" s="237"/>
      <c r="U8" s="237"/>
      <c r="V8" s="237">
        <f>SUM(V9:V12)</f>
        <v>19.670000000000002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801</v>
      </c>
      <c r="C9" s="258" t="s">
        <v>802</v>
      </c>
      <c r="D9" s="247" t="s">
        <v>157</v>
      </c>
      <c r="E9" s="248">
        <v>63.45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0.16</v>
      </c>
      <c r="O9" s="229">
        <f>ROUND(E9*N9,2)</f>
        <v>10.15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0.18</v>
      </c>
      <c r="V9" s="230">
        <f>ROUND(E9*U9,2)</f>
        <v>11.42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841</v>
      </c>
      <c r="D10" s="232"/>
      <c r="E10" s="233">
        <v>63.45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5">
        <v>2</v>
      </c>
      <c r="B11" s="246" t="s">
        <v>472</v>
      </c>
      <c r="C11" s="258" t="s">
        <v>473</v>
      </c>
      <c r="D11" s="247" t="s">
        <v>157</v>
      </c>
      <c r="E11" s="248">
        <v>63.45</v>
      </c>
      <c r="F11" s="249"/>
      <c r="G11" s="250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158</v>
      </c>
      <c r="T11" s="230" t="s">
        <v>159</v>
      </c>
      <c r="U11" s="230">
        <v>0.13</v>
      </c>
      <c r="V11" s="230">
        <f>ROUND(E11*U11,2)</f>
        <v>8.25</v>
      </c>
      <c r="W11" s="230"/>
      <c r="X11" s="230" t="s">
        <v>160</v>
      </c>
      <c r="Y11" s="230" t="s">
        <v>161</v>
      </c>
      <c r="Z11" s="210"/>
      <c r="AA11" s="210"/>
      <c r="AB11" s="210"/>
      <c r="AC11" s="210"/>
      <c r="AD11" s="210"/>
      <c r="AE11" s="210"/>
      <c r="AF11" s="210"/>
      <c r="AG11" s="210" t="s">
        <v>162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">
      <c r="A12" s="227"/>
      <c r="B12" s="228"/>
      <c r="C12" s="259" t="s">
        <v>842</v>
      </c>
      <c r="D12" s="232"/>
      <c r="E12" s="233">
        <v>63.45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>
        <v>5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5.5" x14ac:dyDescent="0.2">
      <c r="A13" s="238" t="s">
        <v>153</v>
      </c>
      <c r="B13" s="239" t="s">
        <v>110</v>
      </c>
      <c r="C13" s="257" t="s">
        <v>111</v>
      </c>
      <c r="D13" s="240"/>
      <c r="E13" s="241"/>
      <c r="F13" s="242"/>
      <c r="G13" s="243">
        <f>SUMIF(AG14:AG17,"&lt;&gt;NOR",G14:G17)</f>
        <v>0</v>
      </c>
      <c r="H13" s="237"/>
      <c r="I13" s="237">
        <f>SUM(I14:I17)</f>
        <v>0</v>
      </c>
      <c r="J13" s="237"/>
      <c r="K13" s="237">
        <f>SUM(K14:K17)</f>
        <v>0</v>
      </c>
      <c r="L13" s="237"/>
      <c r="M13" s="237">
        <f>SUM(M14:M17)</f>
        <v>0</v>
      </c>
      <c r="N13" s="236"/>
      <c r="O13" s="236">
        <f>SUM(O14:O17)</f>
        <v>11.11</v>
      </c>
      <c r="P13" s="236"/>
      <c r="Q13" s="236">
        <f>SUM(Q14:Q17)</f>
        <v>0</v>
      </c>
      <c r="R13" s="237"/>
      <c r="S13" s="237"/>
      <c r="T13" s="237"/>
      <c r="U13" s="237"/>
      <c r="V13" s="237">
        <f>SUM(V14:V17)</f>
        <v>0</v>
      </c>
      <c r="W13" s="237"/>
      <c r="X13" s="237"/>
      <c r="Y13" s="237"/>
      <c r="AG13" t="s">
        <v>154</v>
      </c>
    </row>
    <row r="14" spans="1:60" ht="22.5" outlineLevel="1" x14ac:dyDescent="0.2">
      <c r="A14" s="245">
        <v>3</v>
      </c>
      <c r="B14" s="246" t="s">
        <v>843</v>
      </c>
      <c r="C14" s="258" t="s">
        <v>844</v>
      </c>
      <c r="D14" s="247" t="s">
        <v>845</v>
      </c>
      <c r="E14" s="248">
        <v>0.82099999999999995</v>
      </c>
      <c r="F14" s="249"/>
      <c r="G14" s="250">
        <f>ROUND(E14*F14,2)</f>
        <v>0</v>
      </c>
      <c r="H14" s="231"/>
      <c r="I14" s="230">
        <f>ROUND(E14*H14,2)</f>
        <v>0</v>
      </c>
      <c r="J14" s="231"/>
      <c r="K14" s="230">
        <f>ROUND(E14*J14,2)</f>
        <v>0</v>
      </c>
      <c r="L14" s="230">
        <v>21</v>
      </c>
      <c r="M14" s="230">
        <f>G14*(1+L14/100)</f>
        <v>0</v>
      </c>
      <c r="N14" s="229">
        <v>8.7540999999999993</v>
      </c>
      <c r="O14" s="229">
        <f>ROUND(E14*N14,2)</f>
        <v>7.19</v>
      </c>
      <c r="P14" s="229">
        <v>0</v>
      </c>
      <c r="Q14" s="229">
        <f>ROUND(E14*P14,2)</f>
        <v>0</v>
      </c>
      <c r="R14" s="230"/>
      <c r="S14" s="230" t="s">
        <v>158</v>
      </c>
      <c r="T14" s="230" t="s">
        <v>227</v>
      </c>
      <c r="U14" s="230">
        <v>0</v>
      </c>
      <c r="V14" s="230">
        <f>ROUND(E14*U14,2)</f>
        <v>0</v>
      </c>
      <c r="W14" s="230"/>
      <c r="X14" s="230" t="s">
        <v>269</v>
      </c>
      <c r="Y14" s="230" t="s">
        <v>161</v>
      </c>
      <c r="Z14" s="210"/>
      <c r="AA14" s="210"/>
      <c r="AB14" s="210"/>
      <c r="AC14" s="210"/>
      <c r="AD14" s="210"/>
      <c r="AE14" s="210"/>
      <c r="AF14" s="210"/>
      <c r="AG14" s="210" t="s">
        <v>477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27"/>
      <c r="B15" s="228"/>
      <c r="C15" s="259" t="s">
        <v>846</v>
      </c>
      <c r="D15" s="232"/>
      <c r="E15" s="233">
        <v>0.82099999999999995</v>
      </c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164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22.5" outlineLevel="1" x14ac:dyDescent="0.2">
      <c r="A16" s="245">
        <v>4</v>
      </c>
      <c r="B16" s="246" t="s">
        <v>847</v>
      </c>
      <c r="C16" s="258" t="s">
        <v>848</v>
      </c>
      <c r="D16" s="247" t="s">
        <v>845</v>
      </c>
      <c r="E16" s="248">
        <v>0.4481</v>
      </c>
      <c r="F16" s="249"/>
      <c r="G16" s="250">
        <f>ROUND(E16*F16,2)</f>
        <v>0</v>
      </c>
      <c r="H16" s="231"/>
      <c r="I16" s="230">
        <f>ROUND(E16*H16,2)</f>
        <v>0</v>
      </c>
      <c r="J16" s="231"/>
      <c r="K16" s="230">
        <f>ROUND(E16*J16,2)</f>
        <v>0</v>
      </c>
      <c r="L16" s="230">
        <v>21</v>
      </c>
      <c r="M16" s="230">
        <f>G16*(1+L16/100)</f>
        <v>0</v>
      </c>
      <c r="N16" s="229">
        <v>8.7540999999999993</v>
      </c>
      <c r="O16" s="229">
        <f>ROUND(E16*N16,2)</f>
        <v>3.92</v>
      </c>
      <c r="P16" s="229">
        <v>0</v>
      </c>
      <c r="Q16" s="229">
        <f>ROUND(E16*P16,2)</f>
        <v>0</v>
      </c>
      <c r="R16" s="230"/>
      <c r="S16" s="230" t="s">
        <v>233</v>
      </c>
      <c r="T16" s="230" t="s">
        <v>849</v>
      </c>
      <c r="U16" s="230">
        <v>0</v>
      </c>
      <c r="V16" s="230">
        <f>ROUND(E16*U16,2)</f>
        <v>0</v>
      </c>
      <c r="W16" s="230"/>
      <c r="X16" s="230" t="s">
        <v>269</v>
      </c>
      <c r="Y16" s="230" t="s">
        <v>161</v>
      </c>
      <c r="Z16" s="210"/>
      <c r="AA16" s="210"/>
      <c r="AB16" s="210"/>
      <c r="AC16" s="210"/>
      <c r="AD16" s="210"/>
      <c r="AE16" s="210"/>
      <c r="AF16" s="210"/>
      <c r="AG16" s="210" t="s">
        <v>477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27"/>
      <c r="B17" s="228"/>
      <c r="C17" s="259" t="s">
        <v>850</v>
      </c>
      <c r="D17" s="232"/>
      <c r="E17" s="233">
        <v>0.4481</v>
      </c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38" t="s">
        <v>153</v>
      </c>
      <c r="B18" s="239" t="s">
        <v>114</v>
      </c>
      <c r="C18" s="257" t="s">
        <v>115</v>
      </c>
      <c r="D18" s="240"/>
      <c r="E18" s="241"/>
      <c r="F18" s="242"/>
      <c r="G18" s="243">
        <f>SUMIF(AG19:AG19,"&lt;&gt;NOR",G19:G19)</f>
        <v>0</v>
      </c>
      <c r="H18" s="237"/>
      <c r="I18" s="237">
        <f>SUM(I19:I19)</f>
        <v>0</v>
      </c>
      <c r="J18" s="237"/>
      <c r="K18" s="237">
        <f>SUM(K19:K19)</f>
        <v>0</v>
      </c>
      <c r="L18" s="237"/>
      <c r="M18" s="237">
        <f>SUM(M19:M19)</f>
        <v>0</v>
      </c>
      <c r="N18" s="236"/>
      <c r="O18" s="236">
        <f>SUM(O19:O19)</f>
        <v>0</v>
      </c>
      <c r="P18" s="236"/>
      <c r="Q18" s="236">
        <f>SUM(Q19:Q19)</f>
        <v>0</v>
      </c>
      <c r="R18" s="237"/>
      <c r="S18" s="237"/>
      <c r="T18" s="237"/>
      <c r="U18" s="237"/>
      <c r="V18" s="237">
        <f>SUM(V19:V19)</f>
        <v>11.59</v>
      </c>
      <c r="W18" s="237"/>
      <c r="X18" s="237"/>
      <c r="Y18" s="237"/>
      <c r="AG18" t="s">
        <v>154</v>
      </c>
    </row>
    <row r="19" spans="1:60" outlineLevel="1" x14ac:dyDescent="0.2">
      <c r="A19" s="245">
        <v>5</v>
      </c>
      <c r="B19" s="246" t="s">
        <v>851</v>
      </c>
      <c r="C19" s="258" t="s">
        <v>852</v>
      </c>
      <c r="D19" s="247" t="s">
        <v>237</v>
      </c>
      <c r="E19" s="248">
        <v>10.151999999999999</v>
      </c>
      <c r="F19" s="249"/>
      <c r="G19" s="250">
        <f>ROUND(E19*F19,2)</f>
        <v>0</v>
      </c>
      <c r="H19" s="231"/>
      <c r="I19" s="230">
        <f>ROUND(E19*H19,2)</f>
        <v>0</v>
      </c>
      <c r="J19" s="231"/>
      <c r="K19" s="230">
        <f>ROUND(E19*J19,2)</f>
        <v>0</v>
      </c>
      <c r="L19" s="230">
        <v>21</v>
      </c>
      <c r="M19" s="230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30"/>
      <c r="S19" s="230" t="s">
        <v>158</v>
      </c>
      <c r="T19" s="230" t="s">
        <v>159</v>
      </c>
      <c r="U19" s="230">
        <v>1.1419999999999999</v>
      </c>
      <c r="V19" s="230">
        <f>ROUND(E19*U19,2)</f>
        <v>11.59</v>
      </c>
      <c r="W19" s="230"/>
      <c r="X19" s="230" t="s">
        <v>368</v>
      </c>
      <c r="Y19" s="230" t="s">
        <v>161</v>
      </c>
      <c r="Z19" s="210"/>
      <c r="AA19" s="210"/>
      <c r="AB19" s="210"/>
      <c r="AC19" s="210"/>
      <c r="AD19" s="210"/>
      <c r="AE19" s="210"/>
      <c r="AF19" s="210"/>
      <c r="AG19" s="210" t="s">
        <v>369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3"/>
      <c r="B20" s="4"/>
      <c r="C20" s="262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E20">
        <v>15</v>
      </c>
      <c r="AF20">
        <v>21</v>
      </c>
      <c r="AG20" t="s">
        <v>139</v>
      </c>
    </row>
    <row r="21" spans="1:60" x14ac:dyDescent="0.2">
      <c r="A21" s="213"/>
      <c r="B21" s="214" t="s">
        <v>31</v>
      </c>
      <c r="C21" s="263"/>
      <c r="D21" s="215"/>
      <c r="E21" s="216"/>
      <c r="F21" s="216"/>
      <c r="G21" s="244">
        <f>G8+G13+G18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E21">
        <f>SUMIF(L7:L19,AE20,G7:G19)</f>
        <v>0</v>
      </c>
      <c r="AF21">
        <f>SUMIF(L7:L19,AF20,G7:G19)</f>
        <v>0</v>
      </c>
      <c r="AG21" t="s">
        <v>370</v>
      </c>
    </row>
    <row r="22" spans="1:60" x14ac:dyDescent="0.2">
      <c r="A22" s="3"/>
      <c r="B22" s="4"/>
      <c r="C22" s="262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60" x14ac:dyDescent="0.2">
      <c r="A23" s="3"/>
      <c r="B23" s="4"/>
      <c r="C23" s="262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60" x14ac:dyDescent="0.2">
      <c r="A24" s="217" t="s">
        <v>371</v>
      </c>
      <c r="B24" s="217"/>
      <c r="C24" s="264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60" x14ac:dyDescent="0.2">
      <c r="A25" s="218"/>
      <c r="B25" s="219"/>
      <c r="C25" s="265"/>
      <c r="D25" s="219"/>
      <c r="E25" s="219"/>
      <c r="F25" s="219"/>
      <c r="G25" s="2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G25" t="s">
        <v>372</v>
      </c>
    </row>
    <row r="26" spans="1:60" x14ac:dyDescent="0.2">
      <c r="A26" s="221"/>
      <c r="B26" s="222"/>
      <c r="C26" s="266"/>
      <c r="D26" s="222"/>
      <c r="E26" s="222"/>
      <c r="F26" s="222"/>
      <c r="G26" s="2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60" x14ac:dyDescent="0.2">
      <c r="A27" s="221"/>
      <c r="B27" s="222"/>
      <c r="C27" s="266"/>
      <c r="D27" s="222"/>
      <c r="E27" s="222"/>
      <c r="F27" s="222"/>
      <c r="G27" s="2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60" x14ac:dyDescent="0.2">
      <c r="A28" s="221"/>
      <c r="B28" s="222"/>
      <c r="C28" s="266"/>
      <c r="D28" s="222"/>
      <c r="E28" s="222"/>
      <c r="F28" s="222"/>
      <c r="G28" s="22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60" x14ac:dyDescent="0.2">
      <c r="A29" s="224"/>
      <c r="B29" s="225"/>
      <c r="C29" s="267"/>
      <c r="D29" s="225"/>
      <c r="E29" s="225"/>
      <c r="F29" s="225"/>
      <c r="G29" s="22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">
      <c r="A30" s="3"/>
      <c r="B30" s="4"/>
      <c r="C30" s="262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60" x14ac:dyDescent="0.2">
      <c r="C31" s="268"/>
      <c r="D31" s="10"/>
      <c r="AG31" t="s">
        <v>373</v>
      </c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24:C24"/>
    <mergeCell ref="A25:G2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847C-5525-40DA-9EAB-BC7F2224DD4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76</v>
      </c>
      <c r="C3" s="199" t="s">
        <v>77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77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SUMIF(AG9:AG47,"&lt;&gt;NOR",G9:G47)</f>
        <v>0</v>
      </c>
      <c r="H8" s="237"/>
      <c r="I8" s="237">
        <f>SUM(I9:I47)</f>
        <v>0</v>
      </c>
      <c r="J8" s="237"/>
      <c r="K8" s="237">
        <f>SUM(K9:K47)</f>
        <v>0</v>
      </c>
      <c r="L8" s="237"/>
      <c r="M8" s="237">
        <f>SUM(M9:M47)</f>
        <v>0</v>
      </c>
      <c r="N8" s="236"/>
      <c r="O8" s="236">
        <f>SUM(O9:O47)</f>
        <v>6.8199999999999994</v>
      </c>
      <c r="P8" s="236"/>
      <c r="Q8" s="236">
        <f>SUM(Q9:Q47)</f>
        <v>0</v>
      </c>
      <c r="R8" s="237"/>
      <c r="S8" s="237"/>
      <c r="T8" s="237"/>
      <c r="U8" s="237"/>
      <c r="V8" s="237">
        <f>SUM(V9:V47)</f>
        <v>159.99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853</v>
      </c>
      <c r="C9" s="258" t="s">
        <v>854</v>
      </c>
      <c r="D9" s="247" t="s">
        <v>167</v>
      </c>
      <c r="E9" s="248">
        <v>4.05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0.1</v>
      </c>
      <c r="V9" s="230">
        <f>ROUND(E9*U9,2)</f>
        <v>0.41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855</v>
      </c>
      <c r="D10" s="232"/>
      <c r="E10" s="233">
        <v>4.05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5">
        <v>2</v>
      </c>
      <c r="B11" s="246" t="s">
        <v>856</v>
      </c>
      <c r="C11" s="258" t="s">
        <v>857</v>
      </c>
      <c r="D11" s="247" t="s">
        <v>167</v>
      </c>
      <c r="E11" s="248">
        <v>52.322400000000002</v>
      </c>
      <c r="F11" s="249"/>
      <c r="G11" s="250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158</v>
      </c>
      <c r="T11" s="230" t="s">
        <v>159</v>
      </c>
      <c r="U11" s="230">
        <v>2.25</v>
      </c>
      <c r="V11" s="230">
        <f>ROUND(E11*U11,2)</f>
        <v>117.73</v>
      </c>
      <c r="W11" s="230"/>
      <c r="X11" s="230" t="s">
        <v>160</v>
      </c>
      <c r="Y11" s="230" t="s">
        <v>161</v>
      </c>
      <c r="Z11" s="210"/>
      <c r="AA11" s="210"/>
      <c r="AB11" s="210"/>
      <c r="AC11" s="210"/>
      <c r="AD11" s="210"/>
      <c r="AE11" s="210"/>
      <c r="AF11" s="210"/>
      <c r="AG11" s="210" t="s">
        <v>168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">
      <c r="A12" s="227"/>
      <c r="B12" s="228"/>
      <c r="C12" s="259" t="s">
        <v>858</v>
      </c>
      <c r="D12" s="232"/>
      <c r="E12" s="233">
        <v>21.632000000000001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27"/>
      <c r="B13" s="228"/>
      <c r="C13" s="259" t="s">
        <v>859</v>
      </c>
      <c r="D13" s="232"/>
      <c r="E13" s="233">
        <v>15.3452</v>
      </c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27"/>
      <c r="B14" s="228"/>
      <c r="C14" s="259" t="s">
        <v>859</v>
      </c>
      <c r="D14" s="232"/>
      <c r="E14" s="233">
        <v>15.3452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5">
        <v>3</v>
      </c>
      <c r="B15" s="246" t="s">
        <v>860</v>
      </c>
      <c r="C15" s="258" t="s">
        <v>861</v>
      </c>
      <c r="D15" s="247" t="s">
        <v>167</v>
      </c>
      <c r="E15" s="248">
        <v>52.322400000000002</v>
      </c>
      <c r="F15" s="249"/>
      <c r="G15" s="250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30"/>
      <c r="S15" s="230" t="s">
        <v>158</v>
      </c>
      <c r="T15" s="230" t="s">
        <v>159</v>
      </c>
      <c r="U15" s="230">
        <v>0.11</v>
      </c>
      <c r="V15" s="230">
        <f>ROUND(E15*U15,2)</f>
        <v>5.76</v>
      </c>
      <c r="W15" s="230"/>
      <c r="X15" s="230" t="s">
        <v>160</v>
      </c>
      <c r="Y15" s="230" t="s">
        <v>161</v>
      </c>
      <c r="Z15" s="210"/>
      <c r="AA15" s="210"/>
      <c r="AB15" s="210"/>
      <c r="AC15" s="210"/>
      <c r="AD15" s="210"/>
      <c r="AE15" s="210"/>
      <c r="AF15" s="210"/>
      <c r="AG15" s="210" t="s">
        <v>168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27"/>
      <c r="B16" s="228"/>
      <c r="C16" s="259" t="s">
        <v>862</v>
      </c>
      <c r="D16" s="232"/>
      <c r="E16" s="233">
        <v>52.322400000000002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5">
        <v>4</v>
      </c>
      <c r="B17" s="246" t="s">
        <v>863</v>
      </c>
      <c r="C17" s="258" t="s">
        <v>864</v>
      </c>
      <c r="D17" s="247" t="s">
        <v>157</v>
      </c>
      <c r="E17" s="248">
        <v>85.176000000000002</v>
      </c>
      <c r="F17" s="249"/>
      <c r="G17" s="250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6.9999999999999999E-4</v>
      </c>
      <c r="O17" s="229">
        <f>ROUND(E17*N17,2)</f>
        <v>0.06</v>
      </c>
      <c r="P17" s="229">
        <v>0</v>
      </c>
      <c r="Q17" s="229">
        <f>ROUND(E17*P17,2)</f>
        <v>0</v>
      </c>
      <c r="R17" s="230"/>
      <c r="S17" s="230" t="s">
        <v>158</v>
      </c>
      <c r="T17" s="230" t="s">
        <v>159</v>
      </c>
      <c r="U17" s="230">
        <v>0.16</v>
      </c>
      <c r="V17" s="230">
        <f>ROUND(E17*U17,2)</f>
        <v>13.63</v>
      </c>
      <c r="W17" s="230"/>
      <c r="X17" s="230" t="s">
        <v>160</v>
      </c>
      <c r="Y17" s="230" t="s">
        <v>161</v>
      </c>
      <c r="Z17" s="210"/>
      <c r="AA17" s="210"/>
      <c r="AB17" s="210"/>
      <c r="AC17" s="210"/>
      <c r="AD17" s="210"/>
      <c r="AE17" s="210"/>
      <c r="AF17" s="210"/>
      <c r="AG17" s="210" t="s">
        <v>168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59" t="s">
        <v>865</v>
      </c>
      <c r="D18" s="232"/>
      <c r="E18" s="233">
        <v>85.176000000000002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5">
        <v>5</v>
      </c>
      <c r="B19" s="246" t="s">
        <v>866</v>
      </c>
      <c r="C19" s="258" t="s">
        <v>867</v>
      </c>
      <c r="D19" s="247" t="s">
        <v>157</v>
      </c>
      <c r="E19" s="248">
        <v>85.176000000000002</v>
      </c>
      <c r="F19" s="249"/>
      <c r="G19" s="250">
        <f>ROUND(E19*F19,2)</f>
        <v>0</v>
      </c>
      <c r="H19" s="231"/>
      <c r="I19" s="230">
        <f>ROUND(E19*H19,2)</f>
        <v>0</v>
      </c>
      <c r="J19" s="231"/>
      <c r="K19" s="230">
        <f>ROUND(E19*J19,2)</f>
        <v>0</v>
      </c>
      <c r="L19" s="230">
        <v>21</v>
      </c>
      <c r="M19" s="230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30"/>
      <c r="S19" s="230" t="s">
        <v>158</v>
      </c>
      <c r="T19" s="230" t="s">
        <v>159</v>
      </c>
      <c r="U19" s="230">
        <v>0.1</v>
      </c>
      <c r="V19" s="230">
        <f>ROUND(E19*U19,2)</f>
        <v>8.52</v>
      </c>
      <c r="W19" s="230"/>
      <c r="X19" s="230" t="s">
        <v>160</v>
      </c>
      <c r="Y19" s="230" t="s">
        <v>161</v>
      </c>
      <c r="Z19" s="210"/>
      <c r="AA19" s="210"/>
      <c r="AB19" s="210"/>
      <c r="AC19" s="210"/>
      <c r="AD19" s="210"/>
      <c r="AE19" s="210"/>
      <c r="AF19" s="210"/>
      <c r="AG19" s="210" t="s">
        <v>168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27"/>
      <c r="B20" s="228"/>
      <c r="C20" s="259" t="s">
        <v>868</v>
      </c>
      <c r="D20" s="232"/>
      <c r="E20" s="233">
        <v>85.176000000000002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164</v>
      </c>
      <c r="AH20" s="210">
        <v>5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45">
        <v>6</v>
      </c>
      <c r="B21" s="246" t="s">
        <v>190</v>
      </c>
      <c r="C21" s="258" t="s">
        <v>191</v>
      </c>
      <c r="D21" s="247" t="s">
        <v>167</v>
      </c>
      <c r="E21" s="248">
        <v>37.761009999999999</v>
      </c>
      <c r="F21" s="249"/>
      <c r="G21" s="250">
        <f>ROUND(E21*F21,2)</f>
        <v>0</v>
      </c>
      <c r="H21" s="231"/>
      <c r="I21" s="230">
        <f>ROUND(E21*H21,2)</f>
        <v>0</v>
      </c>
      <c r="J21" s="231"/>
      <c r="K21" s="230">
        <f>ROUND(E21*J21,2)</f>
        <v>0</v>
      </c>
      <c r="L21" s="230">
        <v>21</v>
      </c>
      <c r="M21" s="230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30"/>
      <c r="S21" s="230" t="s">
        <v>158</v>
      </c>
      <c r="T21" s="230" t="s">
        <v>159</v>
      </c>
      <c r="U21" s="230">
        <v>1.0999999999999999E-2</v>
      </c>
      <c r="V21" s="230">
        <f>ROUND(E21*U21,2)</f>
        <v>0.42</v>
      </c>
      <c r="W21" s="230"/>
      <c r="X21" s="230" t="s">
        <v>160</v>
      </c>
      <c r="Y21" s="230" t="s">
        <v>161</v>
      </c>
      <c r="Z21" s="210"/>
      <c r="AA21" s="210"/>
      <c r="AB21" s="210"/>
      <c r="AC21" s="210"/>
      <c r="AD21" s="210"/>
      <c r="AE21" s="210"/>
      <c r="AF21" s="210"/>
      <c r="AG21" s="210" t="s">
        <v>168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27"/>
      <c r="B22" s="228"/>
      <c r="C22" s="259" t="s">
        <v>862</v>
      </c>
      <c r="D22" s="232"/>
      <c r="E22" s="233">
        <v>52.322400000000002</v>
      </c>
      <c r="F22" s="230"/>
      <c r="G22" s="230"/>
      <c r="H22" s="230"/>
      <c r="I22" s="230"/>
      <c r="J22" s="230"/>
      <c r="K22" s="230"/>
      <c r="L22" s="230"/>
      <c r="M22" s="230"/>
      <c r="N22" s="229"/>
      <c r="O22" s="229"/>
      <c r="P22" s="229"/>
      <c r="Q22" s="229"/>
      <c r="R22" s="230"/>
      <c r="S22" s="230"/>
      <c r="T22" s="230"/>
      <c r="U22" s="230"/>
      <c r="V22" s="230"/>
      <c r="W22" s="230"/>
      <c r="X22" s="230"/>
      <c r="Y22" s="230"/>
      <c r="Z22" s="210"/>
      <c r="AA22" s="210"/>
      <c r="AB22" s="210"/>
      <c r="AC22" s="210"/>
      <c r="AD22" s="210"/>
      <c r="AE22" s="210"/>
      <c r="AF22" s="210"/>
      <c r="AG22" s="210" t="s">
        <v>164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3" x14ac:dyDescent="0.2">
      <c r="A23" s="227"/>
      <c r="B23" s="228"/>
      <c r="C23" s="259" t="s">
        <v>869</v>
      </c>
      <c r="D23" s="232"/>
      <c r="E23" s="233">
        <v>-14.561389999999999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5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5">
        <v>7</v>
      </c>
      <c r="B24" s="246" t="s">
        <v>194</v>
      </c>
      <c r="C24" s="258" t="s">
        <v>195</v>
      </c>
      <c r="D24" s="247" t="s">
        <v>167</v>
      </c>
      <c r="E24" s="248">
        <v>377.61011999999999</v>
      </c>
      <c r="F24" s="249"/>
      <c r="G24" s="25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30"/>
      <c r="S24" s="230" t="s">
        <v>158</v>
      </c>
      <c r="T24" s="230" t="s">
        <v>159</v>
      </c>
      <c r="U24" s="230">
        <v>0</v>
      </c>
      <c r="V24" s="230">
        <f>ROUND(E24*U24,2)</f>
        <v>0</v>
      </c>
      <c r="W24" s="230"/>
      <c r="X24" s="230" t="s">
        <v>160</v>
      </c>
      <c r="Y24" s="230" t="s">
        <v>161</v>
      </c>
      <c r="Z24" s="210"/>
      <c r="AA24" s="210"/>
      <c r="AB24" s="210"/>
      <c r="AC24" s="210"/>
      <c r="AD24" s="210"/>
      <c r="AE24" s="210"/>
      <c r="AF24" s="210"/>
      <c r="AG24" s="210" t="s">
        <v>162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27"/>
      <c r="B25" s="228"/>
      <c r="C25" s="259" t="s">
        <v>870</v>
      </c>
      <c r="D25" s="232"/>
      <c r="E25" s="233">
        <v>377.61011999999999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5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5">
        <v>8</v>
      </c>
      <c r="B26" s="246" t="s">
        <v>200</v>
      </c>
      <c r="C26" s="258" t="s">
        <v>201</v>
      </c>
      <c r="D26" s="247" t="s">
        <v>167</v>
      </c>
      <c r="E26" s="248">
        <v>37.761009999999999</v>
      </c>
      <c r="F26" s="249"/>
      <c r="G26" s="250">
        <f>ROUND(E26*F26,2)</f>
        <v>0</v>
      </c>
      <c r="H26" s="231"/>
      <c r="I26" s="230">
        <f>ROUND(E26*H26,2)</f>
        <v>0</v>
      </c>
      <c r="J26" s="231"/>
      <c r="K26" s="230">
        <f>ROUND(E26*J26,2)</f>
        <v>0</v>
      </c>
      <c r="L26" s="230">
        <v>21</v>
      </c>
      <c r="M26" s="230">
        <f>G26*(1+L26/100)</f>
        <v>0</v>
      </c>
      <c r="N26" s="229">
        <v>0</v>
      </c>
      <c r="O26" s="229">
        <f>ROUND(E26*N26,2)</f>
        <v>0</v>
      </c>
      <c r="P26" s="229">
        <v>0</v>
      </c>
      <c r="Q26" s="229">
        <f>ROUND(E26*P26,2)</f>
        <v>0</v>
      </c>
      <c r="R26" s="230"/>
      <c r="S26" s="230" t="s">
        <v>158</v>
      </c>
      <c r="T26" s="230" t="s">
        <v>159</v>
      </c>
      <c r="U26" s="230">
        <v>8.9999999999999993E-3</v>
      </c>
      <c r="V26" s="230">
        <f>ROUND(E26*U26,2)</f>
        <v>0.34</v>
      </c>
      <c r="W26" s="230"/>
      <c r="X26" s="230" t="s">
        <v>160</v>
      </c>
      <c r="Y26" s="230" t="s">
        <v>161</v>
      </c>
      <c r="Z26" s="210"/>
      <c r="AA26" s="210"/>
      <c r="AB26" s="210"/>
      <c r="AC26" s="210"/>
      <c r="AD26" s="210"/>
      <c r="AE26" s="210"/>
      <c r="AF26" s="210"/>
      <c r="AG26" s="210" t="s">
        <v>162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27"/>
      <c r="B27" s="228"/>
      <c r="C27" s="259" t="s">
        <v>871</v>
      </c>
      <c r="D27" s="232"/>
      <c r="E27" s="233">
        <v>37.761009999999999</v>
      </c>
      <c r="F27" s="230"/>
      <c r="G27" s="230"/>
      <c r="H27" s="230"/>
      <c r="I27" s="230"/>
      <c r="J27" s="230"/>
      <c r="K27" s="230"/>
      <c r="L27" s="230"/>
      <c r="M27" s="230"/>
      <c r="N27" s="229"/>
      <c r="O27" s="229"/>
      <c r="P27" s="229"/>
      <c r="Q27" s="229"/>
      <c r="R27" s="230"/>
      <c r="S27" s="230"/>
      <c r="T27" s="230"/>
      <c r="U27" s="230"/>
      <c r="V27" s="230"/>
      <c r="W27" s="230"/>
      <c r="X27" s="230"/>
      <c r="Y27" s="230"/>
      <c r="Z27" s="210"/>
      <c r="AA27" s="210"/>
      <c r="AB27" s="210"/>
      <c r="AC27" s="210"/>
      <c r="AD27" s="210"/>
      <c r="AE27" s="210"/>
      <c r="AF27" s="210"/>
      <c r="AG27" s="210" t="s">
        <v>164</v>
      </c>
      <c r="AH27" s="210">
        <v>5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5">
        <v>9</v>
      </c>
      <c r="B28" s="246" t="s">
        <v>425</v>
      </c>
      <c r="C28" s="258" t="s">
        <v>426</v>
      </c>
      <c r="D28" s="247" t="s">
        <v>167</v>
      </c>
      <c r="E28" s="248">
        <v>14.561389999999999</v>
      </c>
      <c r="F28" s="249"/>
      <c r="G28" s="250">
        <f>ROUND(E28*F28,2)</f>
        <v>0</v>
      </c>
      <c r="H28" s="231"/>
      <c r="I28" s="230">
        <f>ROUND(E28*H28,2)</f>
        <v>0</v>
      </c>
      <c r="J28" s="231"/>
      <c r="K28" s="230">
        <f>ROUND(E28*J28,2)</f>
        <v>0</v>
      </c>
      <c r="L28" s="230">
        <v>21</v>
      </c>
      <c r="M28" s="230">
        <f>G28*(1+L28/100)</f>
        <v>0</v>
      </c>
      <c r="N28" s="229">
        <v>0</v>
      </c>
      <c r="O28" s="229">
        <f>ROUND(E28*N28,2)</f>
        <v>0</v>
      </c>
      <c r="P28" s="229">
        <v>0</v>
      </c>
      <c r="Q28" s="229">
        <f>ROUND(E28*P28,2)</f>
        <v>0</v>
      </c>
      <c r="R28" s="230"/>
      <c r="S28" s="230" t="s">
        <v>158</v>
      </c>
      <c r="T28" s="230" t="s">
        <v>159</v>
      </c>
      <c r="U28" s="230">
        <v>0.20200000000000001</v>
      </c>
      <c r="V28" s="230">
        <f>ROUND(E28*U28,2)</f>
        <v>2.94</v>
      </c>
      <c r="W28" s="230"/>
      <c r="X28" s="230" t="s">
        <v>160</v>
      </c>
      <c r="Y28" s="230" t="s">
        <v>161</v>
      </c>
      <c r="Z28" s="210"/>
      <c r="AA28" s="210"/>
      <c r="AB28" s="210"/>
      <c r="AC28" s="210"/>
      <c r="AD28" s="210"/>
      <c r="AE28" s="210"/>
      <c r="AF28" s="210"/>
      <c r="AG28" s="210" t="s">
        <v>162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27"/>
      <c r="B29" s="228"/>
      <c r="C29" s="259" t="s">
        <v>862</v>
      </c>
      <c r="D29" s="232"/>
      <c r="E29" s="233">
        <v>52.322400000000002</v>
      </c>
      <c r="F29" s="230"/>
      <c r="G29" s="230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27"/>
      <c r="B30" s="228"/>
      <c r="C30" s="259" t="s">
        <v>872</v>
      </c>
      <c r="D30" s="232"/>
      <c r="E30" s="233">
        <v>-4.7759400000000003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>
        <v>5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27"/>
      <c r="B31" s="228"/>
      <c r="C31" s="259" t="s">
        <v>873</v>
      </c>
      <c r="D31" s="232"/>
      <c r="E31" s="233">
        <v>-32.98507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164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5">
        <v>10</v>
      </c>
      <c r="B32" s="246" t="s">
        <v>206</v>
      </c>
      <c r="C32" s="258" t="s">
        <v>207</v>
      </c>
      <c r="D32" s="247" t="s">
        <v>157</v>
      </c>
      <c r="E32" s="248">
        <v>27</v>
      </c>
      <c r="F32" s="249"/>
      <c r="G32" s="250">
        <f>ROUND(E32*F32,2)</f>
        <v>0</v>
      </c>
      <c r="H32" s="231"/>
      <c r="I32" s="230">
        <f>ROUND(E32*H32,2)</f>
        <v>0</v>
      </c>
      <c r="J32" s="231"/>
      <c r="K32" s="230">
        <f>ROUND(E32*J32,2)</f>
        <v>0</v>
      </c>
      <c r="L32" s="230">
        <v>21</v>
      </c>
      <c r="M32" s="230">
        <f>G32*(1+L32/100)</f>
        <v>0</v>
      </c>
      <c r="N32" s="229">
        <v>0</v>
      </c>
      <c r="O32" s="229">
        <f>ROUND(E32*N32,2)</f>
        <v>0</v>
      </c>
      <c r="P32" s="229">
        <v>0</v>
      </c>
      <c r="Q32" s="229">
        <f>ROUND(E32*P32,2)</f>
        <v>0</v>
      </c>
      <c r="R32" s="230"/>
      <c r="S32" s="230" t="s">
        <v>158</v>
      </c>
      <c r="T32" s="230" t="s">
        <v>159</v>
      </c>
      <c r="U32" s="230">
        <v>0.06</v>
      </c>
      <c r="V32" s="230">
        <f>ROUND(E32*U32,2)</f>
        <v>1.62</v>
      </c>
      <c r="W32" s="230"/>
      <c r="X32" s="230" t="s">
        <v>160</v>
      </c>
      <c r="Y32" s="230" t="s">
        <v>161</v>
      </c>
      <c r="Z32" s="210"/>
      <c r="AA32" s="210"/>
      <c r="AB32" s="210"/>
      <c r="AC32" s="210"/>
      <c r="AD32" s="210"/>
      <c r="AE32" s="210"/>
      <c r="AF32" s="210"/>
      <c r="AG32" s="210" t="s">
        <v>162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27"/>
      <c r="B33" s="228"/>
      <c r="C33" s="259" t="s">
        <v>874</v>
      </c>
      <c r="D33" s="232"/>
      <c r="E33" s="233">
        <v>27</v>
      </c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164</v>
      </c>
      <c r="AH33" s="210">
        <v>5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5">
        <v>11</v>
      </c>
      <c r="B34" s="246" t="s">
        <v>212</v>
      </c>
      <c r="C34" s="258" t="s">
        <v>213</v>
      </c>
      <c r="D34" s="247" t="s">
        <v>157</v>
      </c>
      <c r="E34" s="248">
        <v>27</v>
      </c>
      <c r="F34" s="249"/>
      <c r="G34" s="250">
        <f>ROUND(E34*F34,2)</f>
        <v>0</v>
      </c>
      <c r="H34" s="231"/>
      <c r="I34" s="230">
        <f>ROUND(E34*H34,2)</f>
        <v>0</v>
      </c>
      <c r="J34" s="231"/>
      <c r="K34" s="230">
        <f>ROUND(E34*J34,2)</f>
        <v>0</v>
      </c>
      <c r="L34" s="230">
        <v>21</v>
      </c>
      <c r="M34" s="230">
        <f>G34*(1+L34/100)</f>
        <v>0</v>
      </c>
      <c r="N34" s="229">
        <v>0</v>
      </c>
      <c r="O34" s="229">
        <f>ROUND(E34*N34,2)</f>
        <v>0</v>
      </c>
      <c r="P34" s="229">
        <v>0</v>
      </c>
      <c r="Q34" s="229">
        <f>ROUND(E34*P34,2)</f>
        <v>0</v>
      </c>
      <c r="R34" s="230"/>
      <c r="S34" s="230" t="s">
        <v>158</v>
      </c>
      <c r="T34" s="230" t="s">
        <v>159</v>
      </c>
      <c r="U34" s="230">
        <v>0.17699999999999999</v>
      </c>
      <c r="V34" s="230">
        <f>ROUND(E34*U34,2)</f>
        <v>4.78</v>
      </c>
      <c r="W34" s="230"/>
      <c r="X34" s="230" t="s">
        <v>160</v>
      </c>
      <c r="Y34" s="230" t="s">
        <v>161</v>
      </c>
      <c r="Z34" s="210"/>
      <c r="AA34" s="210"/>
      <c r="AB34" s="210"/>
      <c r="AC34" s="210"/>
      <c r="AD34" s="210"/>
      <c r="AE34" s="210"/>
      <c r="AF34" s="210"/>
      <c r="AG34" s="210" t="s">
        <v>168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27"/>
      <c r="B35" s="228"/>
      <c r="C35" s="259" t="s">
        <v>875</v>
      </c>
      <c r="D35" s="232"/>
      <c r="E35" s="233">
        <v>27</v>
      </c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164</v>
      </c>
      <c r="AH35" s="210">
        <v>5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5">
        <v>12</v>
      </c>
      <c r="B36" s="246" t="s">
        <v>431</v>
      </c>
      <c r="C36" s="258" t="s">
        <v>432</v>
      </c>
      <c r="D36" s="247" t="s">
        <v>157</v>
      </c>
      <c r="E36" s="248">
        <v>27</v>
      </c>
      <c r="F36" s="249"/>
      <c r="G36" s="250">
        <f>ROUND(E36*F36,2)</f>
        <v>0</v>
      </c>
      <c r="H36" s="231"/>
      <c r="I36" s="230">
        <f>ROUND(E36*H36,2)</f>
        <v>0</v>
      </c>
      <c r="J36" s="231"/>
      <c r="K36" s="230">
        <f>ROUND(E36*J36,2)</f>
        <v>0</v>
      </c>
      <c r="L36" s="230">
        <v>21</v>
      </c>
      <c r="M36" s="230">
        <f>G36*(1+L36/100)</f>
        <v>0</v>
      </c>
      <c r="N36" s="229">
        <v>0</v>
      </c>
      <c r="O36" s="229">
        <f>ROUND(E36*N36,2)</f>
        <v>0</v>
      </c>
      <c r="P36" s="229">
        <v>0</v>
      </c>
      <c r="Q36" s="229">
        <f>ROUND(E36*P36,2)</f>
        <v>0</v>
      </c>
      <c r="R36" s="230"/>
      <c r="S36" s="230" t="s">
        <v>158</v>
      </c>
      <c r="T36" s="230" t="s">
        <v>159</v>
      </c>
      <c r="U36" s="230">
        <v>0.126</v>
      </c>
      <c r="V36" s="230">
        <f>ROUND(E36*U36,2)</f>
        <v>3.4</v>
      </c>
      <c r="W36" s="230"/>
      <c r="X36" s="230" t="s">
        <v>160</v>
      </c>
      <c r="Y36" s="230" t="s">
        <v>161</v>
      </c>
      <c r="Z36" s="210"/>
      <c r="AA36" s="210"/>
      <c r="AB36" s="210"/>
      <c r="AC36" s="210"/>
      <c r="AD36" s="210"/>
      <c r="AE36" s="210"/>
      <c r="AF36" s="210"/>
      <c r="AG36" s="210" t="s">
        <v>168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27"/>
      <c r="B37" s="228"/>
      <c r="C37" s="259" t="s">
        <v>876</v>
      </c>
      <c r="D37" s="232"/>
      <c r="E37" s="233">
        <v>27</v>
      </c>
      <c r="F37" s="230"/>
      <c r="G37" s="230"/>
      <c r="H37" s="230"/>
      <c r="I37" s="230"/>
      <c r="J37" s="230"/>
      <c r="K37" s="230"/>
      <c r="L37" s="230"/>
      <c r="M37" s="230"/>
      <c r="N37" s="229"/>
      <c r="O37" s="229"/>
      <c r="P37" s="229"/>
      <c r="Q37" s="229"/>
      <c r="R37" s="230"/>
      <c r="S37" s="230"/>
      <c r="T37" s="230"/>
      <c r="U37" s="230"/>
      <c r="V37" s="230"/>
      <c r="W37" s="230"/>
      <c r="X37" s="230"/>
      <c r="Y37" s="230"/>
      <c r="Z37" s="210"/>
      <c r="AA37" s="210"/>
      <c r="AB37" s="210"/>
      <c r="AC37" s="210"/>
      <c r="AD37" s="210"/>
      <c r="AE37" s="210"/>
      <c r="AF37" s="210"/>
      <c r="AG37" s="210" t="s">
        <v>164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5">
        <v>13</v>
      </c>
      <c r="B38" s="246" t="s">
        <v>220</v>
      </c>
      <c r="C38" s="258" t="s">
        <v>221</v>
      </c>
      <c r="D38" s="247" t="s">
        <v>157</v>
      </c>
      <c r="E38" s="248">
        <v>27</v>
      </c>
      <c r="F38" s="249"/>
      <c r="G38" s="250">
        <f>ROUND(E38*F38,2)</f>
        <v>0</v>
      </c>
      <c r="H38" s="231"/>
      <c r="I38" s="230">
        <f>ROUND(E38*H38,2)</f>
        <v>0</v>
      </c>
      <c r="J38" s="231"/>
      <c r="K38" s="230">
        <f>ROUND(E38*J38,2)</f>
        <v>0</v>
      </c>
      <c r="L38" s="230">
        <v>21</v>
      </c>
      <c r="M38" s="230">
        <f>G38*(1+L38/100)</f>
        <v>0</v>
      </c>
      <c r="N38" s="229">
        <v>0</v>
      </c>
      <c r="O38" s="229">
        <f>ROUND(E38*N38,2)</f>
        <v>0</v>
      </c>
      <c r="P38" s="229">
        <v>0</v>
      </c>
      <c r="Q38" s="229">
        <f>ROUND(E38*P38,2)</f>
        <v>0</v>
      </c>
      <c r="R38" s="230"/>
      <c r="S38" s="230" t="s">
        <v>158</v>
      </c>
      <c r="T38" s="230" t="s">
        <v>159</v>
      </c>
      <c r="U38" s="230">
        <v>1E-3</v>
      </c>
      <c r="V38" s="230">
        <f>ROUND(E38*U38,2)</f>
        <v>0.03</v>
      </c>
      <c r="W38" s="230"/>
      <c r="X38" s="230" t="s">
        <v>160</v>
      </c>
      <c r="Y38" s="230" t="s">
        <v>161</v>
      </c>
      <c r="Z38" s="210"/>
      <c r="AA38" s="210"/>
      <c r="AB38" s="210"/>
      <c r="AC38" s="210"/>
      <c r="AD38" s="210"/>
      <c r="AE38" s="210"/>
      <c r="AF38" s="210"/>
      <c r="AG38" s="210" t="s">
        <v>162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27"/>
      <c r="B39" s="228"/>
      <c r="C39" s="259" t="s">
        <v>874</v>
      </c>
      <c r="D39" s="232"/>
      <c r="E39" s="233">
        <v>27</v>
      </c>
      <c r="F39" s="230"/>
      <c r="G39" s="230"/>
      <c r="H39" s="230"/>
      <c r="I39" s="230"/>
      <c r="J39" s="230"/>
      <c r="K39" s="230"/>
      <c r="L39" s="230"/>
      <c r="M39" s="230"/>
      <c r="N39" s="229"/>
      <c r="O39" s="229"/>
      <c r="P39" s="229"/>
      <c r="Q39" s="229"/>
      <c r="R39" s="230"/>
      <c r="S39" s="230"/>
      <c r="T39" s="230"/>
      <c r="U39" s="230"/>
      <c r="V39" s="230"/>
      <c r="W39" s="230"/>
      <c r="X39" s="230"/>
      <c r="Y39" s="230"/>
      <c r="Z39" s="210"/>
      <c r="AA39" s="210"/>
      <c r="AB39" s="210"/>
      <c r="AC39" s="210"/>
      <c r="AD39" s="210"/>
      <c r="AE39" s="210"/>
      <c r="AF39" s="210"/>
      <c r="AG39" s="210" t="s">
        <v>164</v>
      </c>
      <c r="AH39" s="210">
        <v>5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5">
        <v>14</v>
      </c>
      <c r="B40" s="246" t="s">
        <v>223</v>
      </c>
      <c r="C40" s="258" t="s">
        <v>224</v>
      </c>
      <c r="D40" s="247" t="s">
        <v>157</v>
      </c>
      <c r="E40" s="248">
        <v>27</v>
      </c>
      <c r="F40" s="249"/>
      <c r="G40" s="250">
        <f>ROUND(E40*F40,2)</f>
        <v>0</v>
      </c>
      <c r="H40" s="231"/>
      <c r="I40" s="230">
        <f>ROUND(E40*H40,2)</f>
        <v>0</v>
      </c>
      <c r="J40" s="231"/>
      <c r="K40" s="230">
        <f>ROUND(E40*J40,2)</f>
        <v>0</v>
      </c>
      <c r="L40" s="230">
        <v>21</v>
      </c>
      <c r="M40" s="230">
        <f>G40*(1+L40/100)</f>
        <v>0</v>
      </c>
      <c r="N40" s="229">
        <v>0</v>
      </c>
      <c r="O40" s="229">
        <f>ROUND(E40*N40,2)</f>
        <v>0</v>
      </c>
      <c r="P40" s="229">
        <v>0</v>
      </c>
      <c r="Q40" s="229">
        <f>ROUND(E40*P40,2)</f>
        <v>0</v>
      </c>
      <c r="R40" s="230"/>
      <c r="S40" s="230" t="s">
        <v>158</v>
      </c>
      <c r="T40" s="230" t="s">
        <v>159</v>
      </c>
      <c r="U40" s="230">
        <v>1.4999999999999999E-2</v>
      </c>
      <c r="V40" s="230">
        <f>ROUND(E40*U40,2)</f>
        <v>0.41</v>
      </c>
      <c r="W40" s="230"/>
      <c r="X40" s="230" t="s">
        <v>160</v>
      </c>
      <c r="Y40" s="230" t="s">
        <v>161</v>
      </c>
      <c r="Z40" s="210"/>
      <c r="AA40" s="210"/>
      <c r="AB40" s="210"/>
      <c r="AC40" s="210"/>
      <c r="AD40" s="210"/>
      <c r="AE40" s="210"/>
      <c r="AF40" s="210"/>
      <c r="AG40" s="210" t="s">
        <v>162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27"/>
      <c r="B41" s="228"/>
      <c r="C41" s="259" t="s">
        <v>874</v>
      </c>
      <c r="D41" s="232"/>
      <c r="E41" s="233">
        <v>27</v>
      </c>
      <c r="F41" s="230"/>
      <c r="G41" s="230"/>
      <c r="H41" s="230"/>
      <c r="I41" s="230"/>
      <c r="J41" s="230"/>
      <c r="K41" s="230"/>
      <c r="L41" s="230"/>
      <c r="M41" s="230"/>
      <c r="N41" s="229"/>
      <c r="O41" s="229"/>
      <c r="P41" s="229"/>
      <c r="Q41" s="229"/>
      <c r="R41" s="230"/>
      <c r="S41" s="230"/>
      <c r="T41" s="230"/>
      <c r="U41" s="230"/>
      <c r="V41" s="230"/>
      <c r="W41" s="230"/>
      <c r="X41" s="230"/>
      <c r="Y41" s="23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>
        <v>5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5">
        <v>15</v>
      </c>
      <c r="B42" s="246" t="s">
        <v>229</v>
      </c>
      <c r="C42" s="258" t="s">
        <v>230</v>
      </c>
      <c r="D42" s="247" t="s">
        <v>167</v>
      </c>
      <c r="E42" s="248">
        <v>37.761009999999999</v>
      </c>
      <c r="F42" s="249"/>
      <c r="G42" s="250">
        <f>ROUND(E42*F42,2)</f>
        <v>0</v>
      </c>
      <c r="H42" s="231"/>
      <c r="I42" s="230">
        <f>ROUND(E42*H42,2)</f>
        <v>0</v>
      </c>
      <c r="J42" s="231"/>
      <c r="K42" s="230">
        <f>ROUND(E42*J42,2)</f>
        <v>0</v>
      </c>
      <c r="L42" s="230">
        <v>21</v>
      </c>
      <c r="M42" s="230">
        <f>G42*(1+L42/100)</f>
        <v>0</v>
      </c>
      <c r="N42" s="229">
        <v>0</v>
      </c>
      <c r="O42" s="229">
        <f>ROUND(E42*N42,2)</f>
        <v>0</v>
      </c>
      <c r="P42" s="229">
        <v>0</v>
      </c>
      <c r="Q42" s="229">
        <f>ROUND(E42*P42,2)</f>
        <v>0</v>
      </c>
      <c r="R42" s="230"/>
      <c r="S42" s="230" t="s">
        <v>158</v>
      </c>
      <c r="T42" s="230" t="s">
        <v>159</v>
      </c>
      <c r="U42" s="230">
        <v>0</v>
      </c>
      <c r="V42" s="230">
        <f>ROUND(E42*U42,2)</f>
        <v>0</v>
      </c>
      <c r="W42" s="230"/>
      <c r="X42" s="230" t="s">
        <v>160</v>
      </c>
      <c r="Y42" s="230" t="s">
        <v>161</v>
      </c>
      <c r="Z42" s="210"/>
      <c r="AA42" s="210"/>
      <c r="AB42" s="210"/>
      <c r="AC42" s="210"/>
      <c r="AD42" s="210"/>
      <c r="AE42" s="210"/>
      <c r="AF42" s="210"/>
      <c r="AG42" s="210" t="s">
        <v>162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27"/>
      <c r="B43" s="228"/>
      <c r="C43" s="259" t="s">
        <v>871</v>
      </c>
      <c r="D43" s="232"/>
      <c r="E43" s="233">
        <v>37.761009999999999</v>
      </c>
      <c r="F43" s="230"/>
      <c r="G43" s="230"/>
      <c r="H43" s="230"/>
      <c r="I43" s="230"/>
      <c r="J43" s="230"/>
      <c r="K43" s="230"/>
      <c r="L43" s="230"/>
      <c r="M43" s="230"/>
      <c r="N43" s="229"/>
      <c r="O43" s="229"/>
      <c r="P43" s="229"/>
      <c r="Q43" s="229"/>
      <c r="R43" s="230"/>
      <c r="S43" s="230"/>
      <c r="T43" s="230"/>
      <c r="U43" s="230"/>
      <c r="V43" s="230"/>
      <c r="W43" s="230"/>
      <c r="X43" s="230"/>
      <c r="Y43" s="230"/>
      <c r="Z43" s="210"/>
      <c r="AA43" s="210"/>
      <c r="AB43" s="210"/>
      <c r="AC43" s="210"/>
      <c r="AD43" s="210"/>
      <c r="AE43" s="210"/>
      <c r="AF43" s="210"/>
      <c r="AG43" s="210" t="s">
        <v>164</v>
      </c>
      <c r="AH43" s="210">
        <v>5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5">
        <v>16</v>
      </c>
      <c r="B44" s="246" t="s">
        <v>239</v>
      </c>
      <c r="C44" s="258" t="s">
        <v>434</v>
      </c>
      <c r="D44" s="247" t="s">
        <v>241</v>
      </c>
      <c r="E44" s="248">
        <v>0.81</v>
      </c>
      <c r="F44" s="249"/>
      <c r="G44" s="250">
        <f>ROUND(E44*F44,2)</f>
        <v>0</v>
      </c>
      <c r="H44" s="231"/>
      <c r="I44" s="230">
        <f>ROUND(E44*H44,2)</f>
        <v>0</v>
      </c>
      <c r="J44" s="231"/>
      <c r="K44" s="230">
        <f>ROUND(E44*J44,2)</f>
        <v>0</v>
      </c>
      <c r="L44" s="230">
        <v>21</v>
      </c>
      <c r="M44" s="230">
        <f>G44*(1+L44/100)</f>
        <v>0</v>
      </c>
      <c r="N44" s="229">
        <v>1E-3</v>
      </c>
      <c r="O44" s="229">
        <f>ROUND(E44*N44,2)</f>
        <v>0</v>
      </c>
      <c r="P44" s="229">
        <v>0</v>
      </c>
      <c r="Q44" s="229">
        <f>ROUND(E44*P44,2)</f>
        <v>0</v>
      </c>
      <c r="R44" s="230" t="s">
        <v>242</v>
      </c>
      <c r="S44" s="230" t="s">
        <v>158</v>
      </c>
      <c r="T44" s="230" t="s">
        <v>159</v>
      </c>
      <c r="U44" s="230">
        <v>0</v>
      </c>
      <c r="V44" s="230">
        <f>ROUND(E44*U44,2)</f>
        <v>0</v>
      </c>
      <c r="W44" s="230"/>
      <c r="X44" s="230" t="s">
        <v>243</v>
      </c>
      <c r="Y44" s="230" t="s">
        <v>161</v>
      </c>
      <c r="Z44" s="210"/>
      <c r="AA44" s="210"/>
      <c r="AB44" s="210"/>
      <c r="AC44" s="210"/>
      <c r="AD44" s="210"/>
      <c r="AE44" s="210"/>
      <c r="AF44" s="210"/>
      <c r="AG44" s="210" t="s">
        <v>252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27"/>
      <c r="B45" s="228"/>
      <c r="C45" s="259" t="s">
        <v>877</v>
      </c>
      <c r="D45" s="232"/>
      <c r="E45" s="233">
        <v>0.81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5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5">
        <v>17</v>
      </c>
      <c r="B46" s="246" t="s">
        <v>249</v>
      </c>
      <c r="C46" s="258" t="s">
        <v>436</v>
      </c>
      <c r="D46" s="247" t="s">
        <v>167</v>
      </c>
      <c r="E46" s="248">
        <v>4.05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1.67</v>
      </c>
      <c r="O46" s="229">
        <f>ROUND(E46*N46,2)</f>
        <v>6.76</v>
      </c>
      <c r="P46" s="229">
        <v>0</v>
      </c>
      <c r="Q46" s="229">
        <f>ROUND(E46*P46,2)</f>
        <v>0</v>
      </c>
      <c r="R46" s="230" t="s">
        <v>242</v>
      </c>
      <c r="S46" s="230" t="s">
        <v>251</v>
      </c>
      <c r="T46" s="230" t="s">
        <v>159</v>
      </c>
      <c r="U46" s="230">
        <v>0</v>
      </c>
      <c r="V46" s="230">
        <f>ROUND(E46*U46,2)</f>
        <v>0</v>
      </c>
      <c r="W46" s="230"/>
      <c r="X46" s="230" t="s">
        <v>243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252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878</v>
      </c>
      <c r="D47" s="232"/>
      <c r="E47" s="233">
        <v>4.05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5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238" t="s">
        <v>153</v>
      </c>
      <c r="B48" s="239" t="s">
        <v>62</v>
      </c>
      <c r="C48" s="257" t="s">
        <v>92</v>
      </c>
      <c r="D48" s="240"/>
      <c r="E48" s="241"/>
      <c r="F48" s="242"/>
      <c r="G48" s="243">
        <f>SUMIF(AG49:AG50,"&lt;&gt;NOR",G49:G50)</f>
        <v>0</v>
      </c>
      <c r="H48" s="237"/>
      <c r="I48" s="237">
        <f>SUM(I49:I50)</f>
        <v>0</v>
      </c>
      <c r="J48" s="237"/>
      <c r="K48" s="237">
        <f>SUM(K49:K50)</f>
        <v>0</v>
      </c>
      <c r="L48" s="237"/>
      <c r="M48" s="237">
        <f>SUM(M49:M50)</f>
        <v>0</v>
      </c>
      <c r="N48" s="236"/>
      <c r="O48" s="236">
        <f>SUM(O49:O50)</f>
        <v>8.68</v>
      </c>
      <c r="P48" s="236"/>
      <c r="Q48" s="236">
        <f>SUM(Q49:Q50)</f>
        <v>0</v>
      </c>
      <c r="R48" s="237"/>
      <c r="S48" s="237"/>
      <c r="T48" s="237"/>
      <c r="U48" s="237"/>
      <c r="V48" s="237">
        <f>SUM(V49:V50)</f>
        <v>5.18</v>
      </c>
      <c r="W48" s="237"/>
      <c r="X48" s="237"/>
      <c r="Y48" s="237"/>
      <c r="AG48" t="s">
        <v>154</v>
      </c>
    </row>
    <row r="49" spans="1:60" outlineLevel="1" x14ac:dyDescent="0.2">
      <c r="A49" s="245">
        <v>18</v>
      </c>
      <c r="B49" s="246" t="s">
        <v>879</v>
      </c>
      <c r="C49" s="258" t="s">
        <v>880</v>
      </c>
      <c r="D49" s="247" t="s">
        <v>167</v>
      </c>
      <c r="E49" s="248">
        <v>4.7759400000000003</v>
      </c>
      <c r="F49" s="249"/>
      <c r="G49" s="250">
        <f>ROUND(E49*F49,2)</f>
        <v>0</v>
      </c>
      <c r="H49" s="231"/>
      <c r="I49" s="230">
        <f>ROUND(E49*H49,2)</f>
        <v>0</v>
      </c>
      <c r="J49" s="231"/>
      <c r="K49" s="230">
        <f>ROUND(E49*J49,2)</f>
        <v>0</v>
      </c>
      <c r="L49" s="230">
        <v>21</v>
      </c>
      <c r="M49" s="230">
        <f>G49*(1+L49/100)</f>
        <v>0</v>
      </c>
      <c r="N49" s="229">
        <v>1.8180000000000001</v>
      </c>
      <c r="O49" s="229">
        <f>ROUND(E49*N49,2)</f>
        <v>8.68</v>
      </c>
      <c r="P49" s="229">
        <v>0</v>
      </c>
      <c r="Q49" s="229">
        <f>ROUND(E49*P49,2)</f>
        <v>0</v>
      </c>
      <c r="R49" s="230"/>
      <c r="S49" s="230" t="s">
        <v>158</v>
      </c>
      <c r="T49" s="230" t="s">
        <v>159</v>
      </c>
      <c r="U49" s="230">
        <v>1.085</v>
      </c>
      <c r="V49" s="230">
        <f>ROUND(E49*U49,2)</f>
        <v>5.18</v>
      </c>
      <c r="W49" s="230"/>
      <c r="X49" s="230" t="s">
        <v>160</v>
      </c>
      <c r="Y49" s="230" t="s">
        <v>161</v>
      </c>
      <c r="Z49" s="210"/>
      <c r="AA49" s="210"/>
      <c r="AB49" s="210"/>
      <c r="AC49" s="210"/>
      <c r="AD49" s="210"/>
      <c r="AE49" s="210"/>
      <c r="AF49" s="210"/>
      <c r="AG49" s="210" t="s">
        <v>168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27"/>
      <c r="B50" s="228"/>
      <c r="C50" s="259" t="s">
        <v>881</v>
      </c>
      <c r="D50" s="232"/>
      <c r="E50" s="233">
        <v>4.7759400000000003</v>
      </c>
      <c r="F50" s="230"/>
      <c r="G50" s="230"/>
      <c r="H50" s="230"/>
      <c r="I50" s="230"/>
      <c r="J50" s="230"/>
      <c r="K50" s="230"/>
      <c r="L50" s="230"/>
      <c r="M50" s="230"/>
      <c r="N50" s="229"/>
      <c r="O50" s="229"/>
      <c r="P50" s="229"/>
      <c r="Q50" s="229"/>
      <c r="R50" s="230"/>
      <c r="S50" s="230"/>
      <c r="T50" s="230"/>
      <c r="U50" s="230"/>
      <c r="V50" s="230"/>
      <c r="W50" s="230"/>
      <c r="X50" s="230"/>
      <c r="Y50" s="230"/>
      <c r="Z50" s="210"/>
      <c r="AA50" s="210"/>
      <c r="AB50" s="210"/>
      <c r="AC50" s="210"/>
      <c r="AD50" s="210"/>
      <c r="AE50" s="210"/>
      <c r="AF50" s="210"/>
      <c r="AG50" s="210" t="s">
        <v>164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x14ac:dyDescent="0.2">
      <c r="A51" s="238" t="s">
        <v>153</v>
      </c>
      <c r="B51" s="239" t="s">
        <v>104</v>
      </c>
      <c r="C51" s="257" t="s">
        <v>105</v>
      </c>
      <c r="D51" s="240"/>
      <c r="E51" s="241"/>
      <c r="F51" s="242"/>
      <c r="G51" s="243">
        <f>SUMIF(AG52:AG64,"&lt;&gt;NOR",G52:G64)</f>
        <v>0</v>
      </c>
      <c r="H51" s="237"/>
      <c r="I51" s="237">
        <f>SUM(I52:I64)</f>
        <v>0</v>
      </c>
      <c r="J51" s="237"/>
      <c r="K51" s="237">
        <f>SUM(K52:K64)</f>
        <v>0</v>
      </c>
      <c r="L51" s="237"/>
      <c r="M51" s="237">
        <f>SUM(M52:M64)</f>
        <v>0</v>
      </c>
      <c r="N51" s="236"/>
      <c r="O51" s="236">
        <f>SUM(O52:O64)</f>
        <v>32.85</v>
      </c>
      <c r="P51" s="236"/>
      <c r="Q51" s="236">
        <f>SUM(Q52:Q64)</f>
        <v>0</v>
      </c>
      <c r="R51" s="237"/>
      <c r="S51" s="237"/>
      <c r="T51" s="237"/>
      <c r="U51" s="237"/>
      <c r="V51" s="237">
        <f>SUM(V52:V64)</f>
        <v>26.46</v>
      </c>
      <c r="W51" s="237"/>
      <c r="X51" s="237"/>
      <c r="Y51" s="237"/>
      <c r="AG51" t="s">
        <v>154</v>
      </c>
    </row>
    <row r="52" spans="1:60" outlineLevel="1" x14ac:dyDescent="0.2">
      <c r="A52" s="245">
        <v>19</v>
      </c>
      <c r="B52" s="246" t="s">
        <v>882</v>
      </c>
      <c r="C52" s="258" t="s">
        <v>883</v>
      </c>
      <c r="D52" s="247" t="s">
        <v>259</v>
      </c>
      <c r="E52" s="248">
        <v>10</v>
      </c>
      <c r="F52" s="249"/>
      <c r="G52" s="250">
        <f>ROUND(E52*F52,2)</f>
        <v>0</v>
      </c>
      <c r="H52" s="231"/>
      <c r="I52" s="230">
        <f>ROUND(E52*H52,2)</f>
        <v>0</v>
      </c>
      <c r="J52" s="231"/>
      <c r="K52" s="230">
        <f>ROUND(E52*J52,2)</f>
        <v>0</v>
      </c>
      <c r="L52" s="230">
        <v>21</v>
      </c>
      <c r="M52" s="230">
        <f>G52*(1+L52/100)</f>
        <v>0</v>
      </c>
      <c r="N52" s="229">
        <v>0</v>
      </c>
      <c r="O52" s="229">
        <f>ROUND(E52*N52,2)</f>
        <v>0</v>
      </c>
      <c r="P52" s="229">
        <v>0</v>
      </c>
      <c r="Q52" s="229">
        <f>ROUND(E52*P52,2)</f>
        <v>0</v>
      </c>
      <c r="R52" s="230"/>
      <c r="S52" s="230" t="s">
        <v>158</v>
      </c>
      <c r="T52" s="230" t="s">
        <v>159</v>
      </c>
      <c r="U52" s="230">
        <v>2.2519999999999998</v>
      </c>
      <c r="V52" s="230">
        <f>ROUND(E52*U52,2)</f>
        <v>22.52</v>
      </c>
      <c r="W52" s="230"/>
      <c r="X52" s="230" t="s">
        <v>160</v>
      </c>
      <c r="Y52" s="230" t="s">
        <v>161</v>
      </c>
      <c r="Z52" s="210"/>
      <c r="AA52" s="210"/>
      <c r="AB52" s="210"/>
      <c r="AC52" s="210"/>
      <c r="AD52" s="210"/>
      <c r="AE52" s="210"/>
      <c r="AF52" s="210"/>
      <c r="AG52" s="210" t="s">
        <v>162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2" x14ac:dyDescent="0.2">
      <c r="A53" s="227"/>
      <c r="B53" s="228"/>
      <c r="C53" s="259" t="s">
        <v>884</v>
      </c>
      <c r="D53" s="232"/>
      <c r="E53" s="233">
        <v>7</v>
      </c>
      <c r="F53" s="230"/>
      <c r="G53" s="230"/>
      <c r="H53" s="230"/>
      <c r="I53" s="230"/>
      <c r="J53" s="230"/>
      <c r="K53" s="230"/>
      <c r="L53" s="230"/>
      <c r="M53" s="230"/>
      <c r="N53" s="229"/>
      <c r="O53" s="229"/>
      <c r="P53" s="229"/>
      <c r="Q53" s="229"/>
      <c r="R53" s="230"/>
      <c r="S53" s="230"/>
      <c r="T53" s="230"/>
      <c r="U53" s="230"/>
      <c r="V53" s="230"/>
      <c r="W53" s="230"/>
      <c r="X53" s="230"/>
      <c r="Y53" s="230"/>
      <c r="Z53" s="210"/>
      <c r="AA53" s="210"/>
      <c r="AB53" s="210"/>
      <c r="AC53" s="210"/>
      <c r="AD53" s="210"/>
      <c r="AE53" s="210"/>
      <c r="AF53" s="210"/>
      <c r="AG53" s="210" t="s">
        <v>164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3" x14ac:dyDescent="0.2">
      <c r="A54" s="227"/>
      <c r="B54" s="228"/>
      <c r="C54" s="259" t="s">
        <v>885</v>
      </c>
      <c r="D54" s="232"/>
      <c r="E54" s="233">
        <v>3</v>
      </c>
      <c r="F54" s="230"/>
      <c r="G54" s="230"/>
      <c r="H54" s="230"/>
      <c r="I54" s="230"/>
      <c r="J54" s="230"/>
      <c r="K54" s="230"/>
      <c r="L54" s="230"/>
      <c r="M54" s="230"/>
      <c r="N54" s="229"/>
      <c r="O54" s="229"/>
      <c r="P54" s="229"/>
      <c r="Q54" s="229"/>
      <c r="R54" s="230"/>
      <c r="S54" s="230"/>
      <c r="T54" s="230"/>
      <c r="U54" s="230"/>
      <c r="V54" s="230"/>
      <c r="W54" s="230"/>
      <c r="X54" s="230"/>
      <c r="Y54" s="230"/>
      <c r="Z54" s="210"/>
      <c r="AA54" s="210"/>
      <c r="AB54" s="210"/>
      <c r="AC54" s="210"/>
      <c r="AD54" s="210"/>
      <c r="AE54" s="210"/>
      <c r="AF54" s="210"/>
      <c r="AG54" s="210" t="s">
        <v>164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51">
        <v>20</v>
      </c>
      <c r="B55" s="252" t="s">
        <v>886</v>
      </c>
      <c r="C55" s="260" t="s">
        <v>887</v>
      </c>
      <c r="D55" s="253" t="s">
        <v>259</v>
      </c>
      <c r="E55" s="254">
        <v>3</v>
      </c>
      <c r="F55" s="255"/>
      <c r="G55" s="256">
        <f>ROUND(E55*F55,2)</f>
        <v>0</v>
      </c>
      <c r="H55" s="231"/>
      <c r="I55" s="230">
        <f>ROUND(E55*H55,2)</f>
        <v>0</v>
      </c>
      <c r="J55" s="231"/>
      <c r="K55" s="230">
        <f>ROUND(E55*J55,2)</f>
        <v>0</v>
      </c>
      <c r="L55" s="230">
        <v>21</v>
      </c>
      <c r="M55" s="230">
        <f>G55*(1+L55/100)</f>
        <v>0</v>
      </c>
      <c r="N55" s="229">
        <v>7.0200000000000002E-3</v>
      </c>
      <c r="O55" s="229">
        <f>ROUND(E55*N55,2)</f>
        <v>0.02</v>
      </c>
      <c r="P55" s="229">
        <v>0</v>
      </c>
      <c r="Q55" s="229">
        <f>ROUND(E55*P55,2)</f>
        <v>0</v>
      </c>
      <c r="R55" s="230"/>
      <c r="S55" s="230" t="s">
        <v>158</v>
      </c>
      <c r="T55" s="230" t="s">
        <v>159</v>
      </c>
      <c r="U55" s="230">
        <v>1.3140000000000001</v>
      </c>
      <c r="V55" s="230">
        <f>ROUND(E55*U55,2)</f>
        <v>3.94</v>
      </c>
      <c r="W55" s="230"/>
      <c r="X55" s="230" t="s">
        <v>160</v>
      </c>
      <c r="Y55" s="230" t="s">
        <v>161</v>
      </c>
      <c r="Z55" s="210"/>
      <c r="AA55" s="210"/>
      <c r="AB55" s="210"/>
      <c r="AC55" s="210"/>
      <c r="AD55" s="210"/>
      <c r="AE55" s="210"/>
      <c r="AF55" s="210"/>
      <c r="AG55" s="210" t="s">
        <v>162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5">
        <v>21</v>
      </c>
      <c r="B56" s="246" t="s">
        <v>231</v>
      </c>
      <c r="C56" s="258" t="s">
        <v>888</v>
      </c>
      <c r="D56" s="247" t="s">
        <v>889</v>
      </c>
      <c r="E56" s="248">
        <v>5</v>
      </c>
      <c r="F56" s="249"/>
      <c r="G56" s="250">
        <f>ROUND(E56*F56,2)</f>
        <v>0</v>
      </c>
      <c r="H56" s="231"/>
      <c r="I56" s="230">
        <f>ROUND(E56*H56,2)</f>
        <v>0</v>
      </c>
      <c r="J56" s="231"/>
      <c r="K56" s="230">
        <f>ROUND(E56*J56,2)</f>
        <v>0</v>
      </c>
      <c r="L56" s="230">
        <v>21</v>
      </c>
      <c r="M56" s="230">
        <f>G56*(1+L56/100)</f>
        <v>0</v>
      </c>
      <c r="N56" s="229">
        <v>0</v>
      </c>
      <c r="O56" s="229">
        <f>ROUND(E56*N56,2)</f>
        <v>0</v>
      </c>
      <c r="P56" s="229">
        <v>0</v>
      </c>
      <c r="Q56" s="229">
        <f>ROUND(E56*P56,2)</f>
        <v>0</v>
      </c>
      <c r="R56" s="230"/>
      <c r="S56" s="230" t="s">
        <v>233</v>
      </c>
      <c r="T56" s="230" t="s">
        <v>227</v>
      </c>
      <c r="U56" s="230">
        <v>0</v>
      </c>
      <c r="V56" s="230">
        <f>ROUND(E56*U56,2)</f>
        <v>0</v>
      </c>
      <c r="W56" s="230"/>
      <c r="X56" s="230" t="s">
        <v>160</v>
      </c>
      <c r="Y56" s="230" t="s">
        <v>161</v>
      </c>
      <c r="Z56" s="210"/>
      <c r="AA56" s="210"/>
      <c r="AB56" s="210"/>
      <c r="AC56" s="210"/>
      <c r="AD56" s="210"/>
      <c r="AE56" s="210"/>
      <c r="AF56" s="210"/>
      <c r="AG56" s="210" t="s">
        <v>162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2" x14ac:dyDescent="0.2">
      <c r="A57" s="227"/>
      <c r="B57" s="228"/>
      <c r="C57" s="259" t="s">
        <v>98</v>
      </c>
      <c r="D57" s="232"/>
      <c r="E57" s="233">
        <v>5</v>
      </c>
      <c r="F57" s="230"/>
      <c r="G57" s="230"/>
      <c r="H57" s="230"/>
      <c r="I57" s="230"/>
      <c r="J57" s="230"/>
      <c r="K57" s="230"/>
      <c r="L57" s="230"/>
      <c r="M57" s="230"/>
      <c r="N57" s="229"/>
      <c r="O57" s="229"/>
      <c r="P57" s="229"/>
      <c r="Q57" s="229"/>
      <c r="R57" s="230"/>
      <c r="S57" s="230"/>
      <c r="T57" s="230"/>
      <c r="U57" s="230"/>
      <c r="V57" s="230"/>
      <c r="W57" s="230"/>
      <c r="X57" s="230"/>
      <c r="Y57" s="230"/>
      <c r="Z57" s="210"/>
      <c r="AA57" s="210"/>
      <c r="AB57" s="210"/>
      <c r="AC57" s="210"/>
      <c r="AD57" s="210"/>
      <c r="AE57" s="210"/>
      <c r="AF57" s="210"/>
      <c r="AG57" s="210" t="s">
        <v>164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ht="22.5" outlineLevel="1" x14ac:dyDescent="0.2">
      <c r="A58" s="251">
        <v>22</v>
      </c>
      <c r="B58" s="252" t="s">
        <v>890</v>
      </c>
      <c r="C58" s="260" t="s">
        <v>891</v>
      </c>
      <c r="D58" s="253" t="s">
        <v>259</v>
      </c>
      <c r="E58" s="254">
        <v>3</v>
      </c>
      <c r="F58" s="255"/>
      <c r="G58" s="256">
        <f>ROUND(E58*F58,2)</f>
        <v>0</v>
      </c>
      <c r="H58" s="231"/>
      <c r="I58" s="230">
        <f>ROUND(E58*H58,2)</f>
        <v>0</v>
      </c>
      <c r="J58" s="231"/>
      <c r="K58" s="230">
        <f>ROUND(E58*J58,2)</f>
        <v>0</v>
      </c>
      <c r="L58" s="230">
        <v>21</v>
      </c>
      <c r="M58" s="230">
        <f>G58*(1+L58/100)</f>
        <v>0</v>
      </c>
      <c r="N58" s="229">
        <v>0.04</v>
      </c>
      <c r="O58" s="229">
        <f>ROUND(E58*N58,2)</f>
        <v>0.12</v>
      </c>
      <c r="P58" s="229">
        <v>0</v>
      </c>
      <c r="Q58" s="229">
        <f>ROUND(E58*P58,2)</f>
        <v>0</v>
      </c>
      <c r="R58" s="230"/>
      <c r="S58" s="230" t="s">
        <v>233</v>
      </c>
      <c r="T58" s="230" t="s">
        <v>227</v>
      </c>
      <c r="U58" s="230">
        <v>0</v>
      </c>
      <c r="V58" s="230">
        <f>ROUND(E58*U58,2)</f>
        <v>0</v>
      </c>
      <c r="W58" s="230"/>
      <c r="X58" s="230" t="s">
        <v>243</v>
      </c>
      <c r="Y58" s="230" t="s">
        <v>161</v>
      </c>
      <c r="Z58" s="210"/>
      <c r="AA58" s="210"/>
      <c r="AB58" s="210"/>
      <c r="AC58" s="210"/>
      <c r="AD58" s="210"/>
      <c r="AE58" s="210"/>
      <c r="AF58" s="210"/>
      <c r="AG58" s="210" t="s">
        <v>252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5">
        <v>23</v>
      </c>
      <c r="B59" s="246" t="s">
        <v>892</v>
      </c>
      <c r="C59" s="258" t="s">
        <v>893</v>
      </c>
      <c r="D59" s="247" t="s">
        <v>259</v>
      </c>
      <c r="E59" s="248">
        <v>6</v>
      </c>
      <c r="F59" s="249"/>
      <c r="G59" s="250">
        <f>ROUND(E59*F59,2)</f>
        <v>0</v>
      </c>
      <c r="H59" s="231"/>
      <c r="I59" s="230">
        <f>ROUND(E59*H59,2)</f>
        <v>0</v>
      </c>
      <c r="J59" s="231"/>
      <c r="K59" s="230">
        <f>ROUND(E59*J59,2)</f>
        <v>0</v>
      </c>
      <c r="L59" s="230">
        <v>21</v>
      </c>
      <c r="M59" s="230">
        <f>G59*(1+L59/100)</f>
        <v>0</v>
      </c>
      <c r="N59" s="229">
        <v>1.0349999999999999</v>
      </c>
      <c r="O59" s="229">
        <f>ROUND(E59*N59,2)</f>
        <v>6.21</v>
      </c>
      <c r="P59" s="229">
        <v>0</v>
      </c>
      <c r="Q59" s="229">
        <f>ROUND(E59*P59,2)</f>
        <v>0</v>
      </c>
      <c r="R59" s="230" t="s">
        <v>242</v>
      </c>
      <c r="S59" s="230" t="s">
        <v>158</v>
      </c>
      <c r="T59" s="230" t="s">
        <v>159</v>
      </c>
      <c r="U59" s="230">
        <v>0</v>
      </c>
      <c r="V59" s="230">
        <f>ROUND(E59*U59,2)</f>
        <v>0</v>
      </c>
      <c r="W59" s="230"/>
      <c r="X59" s="230" t="s">
        <v>243</v>
      </c>
      <c r="Y59" s="230" t="s">
        <v>161</v>
      </c>
      <c r="Z59" s="210"/>
      <c r="AA59" s="210"/>
      <c r="AB59" s="210"/>
      <c r="AC59" s="210"/>
      <c r="AD59" s="210"/>
      <c r="AE59" s="210"/>
      <c r="AF59" s="210"/>
      <c r="AG59" s="210" t="s">
        <v>252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2" x14ac:dyDescent="0.2">
      <c r="A60" s="227"/>
      <c r="B60" s="228"/>
      <c r="C60" s="259" t="s">
        <v>894</v>
      </c>
      <c r="D60" s="232"/>
      <c r="E60" s="233">
        <v>6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ht="22.5" outlineLevel="1" x14ac:dyDescent="0.2">
      <c r="A61" s="245">
        <v>24</v>
      </c>
      <c r="B61" s="246" t="s">
        <v>895</v>
      </c>
      <c r="C61" s="258" t="s">
        <v>896</v>
      </c>
      <c r="D61" s="247" t="s">
        <v>259</v>
      </c>
      <c r="E61" s="248">
        <v>7</v>
      </c>
      <c r="F61" s="249"/>
      <c r="G61" s="250">
        <f>ROUND(E61*F61,2)</f>
        <v>0</v>
      </c>
      <c r="H61" s="231"/>
      <c r="I61" s="230">
        <f>ROUND(E61*H61,2)</f>
        <v>0</v>
      </c>
      <c r="J61" s="231"/>
      <c r="K61" s="230">
        <f>ROUND(E61*J61,2)</f>
        <v>0</v>
      </c>
      <c r="L61" s="230">
        <v>21</v>
      </c>
      <c r="M61" s="230">
        <f>G61*(1+L61/100)</f>
        <v>0</v>
      </c>
      <c r="N61" s="229">
        <v>2.74</v>
      </c>
      <c r="O61" s="229">
        <f>ROUND(E61*N61,2)</f>
        <v>19.18</v>
      </c>
      <c r="P61" s="229">
        <v>0</v>
      </c>
      <c r="Q61" s="229">
        <f>ROUND(E61*P61,2)</f>
        <v>0</v>
      </c>
      <c r="R61" s="230" t="s">
        <v>242</v>
      </c>
      <c r="S61" s="230" t="s">
        <v>158</v>
      </c>
      <c r="T61" s="230" t="s">
        <v>159</v>
      </c>
      <c r="U61" s="230">
        <v>0</v>
      </c>
      <c r="V61" s="230">
        <f>ROUND(E61*U61,2)</f>
        <v>0</v>
      </c>
      <c r="W61" s="230"/>
      <c r="X61" s="230" t="s">
        <v>243</v>
      </c>
      <c r="Y61" s="230" t="s">
        <v>161</v>
      </c>
      <c r="Z61" s="210"/>
      <c r="AA61" s="210"/>
      <c r="AB61" s="210"/>
      <c r="AC61" s="210"/>
      <c r="AD61" s="210"/>
      <c r="AE61" s="210"/>
      <c r="AF61" s="210"/>
      <c r="AG61" s="210" t="s">
        <v>252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2" x14ac:dyDescent="0.2">
      <c r="A62" s="227"/>
      <c r="B62" s="228"/>
      <c r="C62" s="259" t="s">
        <v>897</v>
      </c>
      <c r="D62" s="232"/>
      <c r="E62" s="233">
        <v>7</v>
      </c>
      <c r="F62" s="230"/>
      <c r="G62" s="230"/>
      <c r="H62" s="230"/>
      <c r="I62" s="230"/>
      <c r="J62" s="230"/>
      <c r="K62" s="230"/>
      <c r="L62" s="230"/>
      <c r="M62" s="230"/>
      <c r="N62" s="229"/>
      <c r="O62" s="229"/>
      <c r="P62" s="229"/>
      <c r="Q62" s="229"/>
      <c r="R62" s="230"/>
      <c r="S62" s="230"/>
      <c r="T62" s="230"/>
      <c r="U62" s="230"/>
      <c r="V62" s="230"/>
      <c r="W62" s="230"/>
      <c r="X62" s="230"/>
      <c r="Y62" s="230"/>
      <c r="Z62" s="210"/>
      <c r="AA62" s="210"/>
      <c r="AB62" s="210"/>
      <c r="AC62" s="210"/>
      <c r="AD62" s="210"/>
      <c r="AE62" s="210"/>
      <c r="AF62" s="210"/>
      <c r="AG62" s="210" t="s">
        <v>164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ht="22.5" outlineLevel="1" x14ac:dyDescent="0.2">
      <c r="A63" s="245">
        <v>25</v>
      </c>
      <c r="B63" s="246" t="s">
        <v>898</v>
      </c>
      <c r="C63" s="258" t="s">
        <v>899</v>
      </c>
      <c r="D63" s="247" t="s">
        <v>259</v>
      </c>
      <c r="E63" s="248">
        <v>3</v>
      </c>
      <c r="F63" s="249"/>
      <c r="G63" s="250">
        <f>ROUND(E63*F63,2)</f>
        <v>0</v>
      </c>
      <c r="H63" s="231"/>
      <c r="I63" s="230">
        <f>ROUND(E63*H63,2)</f>
        <v>0</v>
      </c>
      <c r="J63" s="231"/>
      <c r="K63" s="230">
        <f>ROUND(E63*J63,2)</f>
        <v>0</v>
      </c>
      <c r="L63" s="230">
        <v>21</v>
      </c>
      <c r="M63" s="230">
        <f>G63*(1+L63/100)</f>
        <v>0</v>
      </c>
      <c r="N63" s="229">
        <v>2.44</v>
      </c>
      <c r="O63" s="229">
        <f>ROUND(E63*N63,2)</f>
        <v>7.32</v>
      </c>
      <c r="P63" s="229">
        <v>0</v>
      </c>
      <c r="Q63" s="229">
        <f>ROUND(E63*P63,2)</f>
        <v>0</v>
      </c>
      <c r="R63" s="230" t="s">
        <v>242</v>
      </c>
      <c r="S63" s="230" t="s">
        <v>158</v>
      </c>
      <c r="T63" s="230" t="s">
        <v>159</v>
      </c>
      <c r="U63" s="230">
        <v>0</v>
      </c>
      <c r="V63" s="230">
        <f>ROUND(E63*U63,2)</f>
        <v>0</v>
      </c>
      <c r="W63" s="230"/>
      <c r="X63" s="230" t="s">
        <v>243</v>
      </c>
      <c r="Y63" s="230" t="s">
        <v>161</v>
      </c>
      <c r="Z63" s="210"/>
      <c r="AA63" s="210"/>
      <c r="AB63" s="210"/>
      <c r="AC63" s="210"/>
      <c r="AD63" s="210"/>
      <c r="AE63" s="210"/>
      <c r="AF63" s="210"/>
      <c r="AG63" s="210" t="s">
        <v>252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2" x14ac:dyDescent="0.2">
      <c r="A64" s="227"/>
      <c r="B64" s="228"/>
      <c r="C64" s="259" t="s">
        <v>94</v>
      </c>
      <c r="D64" s="232"/>
      <c r="E64" s="233">
        <v>3</v>
      </c>
      <c r="F64" s="230"/>
      <c r="G64" s="230"/>
      <c r="H64" s="230"/>
      <c r="I64" s="230"/>
      <c r="J64" s="230"/>
      <c r="K64" s="230"/>
      <c r="L64" s="230"/>
      <c r="M64" s="230"/>
      <c r="N64" s="229"/>
      <c r="O64" s="229"/>
      <c r="P64" s="229"/>
      <c r="Q64" s="229"/>
      <c r="R64" s="230"/>
      <c r="S64" s="230"/>
      <c r="T64" s="230"/>
      <c r="U64" s="230"/>
      <c r="V64" s="230"/>
      <c r="W64" s="230"/>
      <c r="X64" s="230"/>
      <c r="Y64" s="230"/>
      <c r="Z64" s="210"/>
      <c r="AA64" s="210"/>
      <c r="AB64" s="210"/>
      <c r="AC64" s="210"/>
      <c r="AD64" s="210"/>
      <c r="AE64" s="210"/>
      <c r="AF64" s="210"/>
      <c r="AG64" s="210" t="s">
        <v>164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x14ac:dyDescent="0.2">
      <c r="A65" s="238" t="s">
        <v>153</v>
      </c>
      <c r="B65" s="239" t="s">
        <v>114</v>
      </c>
      <c r="C65" s="257" t="s">
        <v>115</v>
      </c>
      <c r="D65" s="240"/>
      <c r="E65" s="241"/>
      <c r="F65" s="242"/>
      <c r="G65" s="243">
        <f>SUMIF(AG66:AG66,"&lt;&gt;NOR",G66:G66)</f>
        <v>0</v>
      </c>
      <c r="H65" s="237"/>
      <c r="I65" s="237">
        <f>SUM(I66:I66)</f>
        <v>0</v>
      </c>
      <c r="J65" s="237"/>
      <c r="K65" s="237">
        <f>SUM(K66:K66)</f>
        <v>0</v>
      </c>
      <c r="L65" s="237"/>
      <c r="M65" s="237">
        <f>SUM(M66:M66)</f>
        <v>0</v>
      </c>
      <c r="N65" s="236"/>
      <c r="O65" s="236">
        <f>SUM(O66:O66)</f>
        <v>0</v>
      </c>
      <c r="P65" s="236"/>
      <c r="Q65" s="236">
        <f>SUM(Q66:Q66)</f>
        <v>0</v>
      </c>
      <c r="R65" s="237"/>
      <c r="S65" s="237"/>
      <c r="T65" s="237"/>
      <c r="U65" s="237"/>
      <c r="V65" s="237">
        <f>SUM(V66:V66)</f>
        <v>40.909999999999997</v>
      </c>
      <c r="W65" s="237"/>
      <c r="X65" s="237"/>
      <c r="Y65" s="237"/>
      <c r="AG65" t="s">
        <v>154</v>
      </c>
    </row>
    <row r="66" spans="1:60" outlineLevel="1" x14ac:dyDescent="0.2">
      <c r="A66" s="245">
        <v>26</v>
      </c>
      <c r="B66" s="246" t="s">
        <v>900</v>
      </c>
      <c r="C66" s="258" t="s">
        <v>901</v>
      </c>
      <c r="D66" s="247" t="s">
        <v>237</v>
      </c>
      <c r="E66" s="248">
        <v>48.35765</v>
      </c>
      <c r="F66" s="249"/>
      <c r="G66" s="250">
        <f>ROUND(E66*F66,2)</f>
        <v>0</v>
      </c>
      <c r="H66" s="231"/>
      <c r="I66" s="230">
        <f>ROUND(E66*H66,2)</f>
        <v>0</v>
      </c>
      <c r="J66" s="231"/>
      <c r="K66" s="230">
        <f>ROUND(E66*J66,2)</f>
        <v>0</v>
      </c>
      <c r="L66" s="230">
        <v>21</v>
      </c>
      <c r="M66" s="230">
        <f>G66*(1+L66/100)</f>
        <v>0</v>
      </c>
      <c r="N66" s="229">
        <v>0</v>
      </c>
      <c r="O66" s="229">
        <f>ROUND(E66*N66,2)</f>
        <v>0</v>
      </c>
      <c r="P66" s="229">
        <v>0</v>
      </c>
      <c r="Q66" s="229">
        <f>ROUND(E66*P66,2)</f>
        <v>0</v>
      </c>
      <c r="R66" s="230"/>
      <c r="S66" s="230" t="s">
        <v>158</v>
      </c>
      <c r="T66" s="230" t="s">
        <v>159</v>
      </c>
      <c r="U66" s="230">
        <v>0.84599999999999997</v>
      </c>
      <c r="V66" s="230">
        <f>ROUND(E66*U66,2)</f>
        <v>40.909999999999997</v>
      </c>
      <c r="W66" s="230"/>
      <c r="X66" s="230" t="s">
        <v>368</v>
      </c>
      <c r="Y66" s="230" t="s">
        <v>161</v>
      </c>
      <c r="Z66" s="210"/>
      <c r="AA66" s="210"/>
      <c r="AB66" s="210"/>
      <c r="AC66" s="210"/>
      <c r="AD66" s="210"/>
      <c r="AE66" s="210"/>
      <c r="AF66" s="210"/>
      <c r="AG66" s="210" t="s">
        <v>369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x14ac:dyDescent="0.2">
      <c r="A67" s="3"/>
      <c r="B67" s="4"/>
      <c r="C67" s="262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E67">
        <v>15</v>
      </c>
      <c r="AF67">
        <v>21</v>
      </c>
      <c r="AG67" t="s">
        <v>139</v>
      </c>
    </row>
    <row r="68" spans="1:60" x14ac:dyDescent="0.2">
      <c r="A68" s="213"/>
      <c r="B68" s="214" t="s">
        <v>31</v>
      </c>
      <c r="C68" s="263"/>
      <c r="D68" s="215"/>
      <c r="E68" s="216"/>
      <c r="F68" s="216"/>
      <c r="G68" s="244">
        <f>G8+G48+G51+G65</f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E68">
        <f>SUMIF(L7:L66,AE67,G7:G66)</f>
        <v>0</v>
      </c>
      <c r="AF68">
        <f>SUMIF(L7:L66,AF67,G7:G66)</f>
        <v>0</v>
      </c>
      <c r="AG68" t="s">
        <v>370</v>
      </c>
    </row>
    <row r="69" spans="1:60" x14ac:dyDescent="0.2">
      <c r="A69" s="3"/>
      <c r="B69" s="4"/>
      <c r="C69" s="262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60" x14ac:dyDescent="0.2">
      <c r="A70" s="3"/>
      <c r="B70" s="4"/>
      <c r="C70" s="262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60" x14ac:dyDescent="0.2">
      <c r="A71" s="217" t="s">
        <v>371</v>
      </c>
      <c r="B71" s="217"/>
      <c r="C71" s="264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60" x14ac:dyDescent="0.2">
      <c r="A72" s="218"/>
      <c r="B72" s="219"/>
      <c r="C72" s="265"/>
      <c r="D72" s="219"/>
      <c r="E72" s="219"/>
      <c r="F72" s="219"/>
      <c r="G72" s="22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G72" t="s">
        <v>372</v>
      </c>
    </row>
    <row r="73" spans="1:60" x14ac:dyDescent="0.2">
      <c r="A73" s="221"/>
      <c r="B73" s="222"/>
      <c r="C73" s="266"/>
      <c r="D73" s="222"/>
      <c r="E73" s="222"/>
      <c r="F73" s="222"/>
      <c r="G73" s="22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60" x14ac:dyDescent="0.2">
      <c r="A74" s="221"/>
      <c r="B74" s="222"/>
      <c r="C74" s="266"/>
      <c r="D74" s="222"/>
      <c r="E74" s="222"/>
      <c r="F74" s="222"/>
      <c r="G74" s="22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60" x14ac:dyDescent="0.2">
      <c r="A75" s="221"/>
      <c r="B75" s="222"/>
      <c r="C75" s="266"/>
      <c r="D75" s="222"/>
      <c r="E75" s="222"/>
      <c r="F75" s="222"/>
      <c r="G75" s="22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60" x14ac:dyDescent="0.2">
      <c r="A76" s="224"/>
      <c r="B76" s="225"/>
      <c r="C76" s="267"/>
      <c r="D76" s="225"/>
      <c r="E76" s="225"/>
      <c r="F76" s="225"/>
      <c r="G76" s="22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60" x14ac:dyDescent="0.2">
      <c r="A77" s="3"/>
      <c r="B77" s="4"/>
      <c r="C77" s="262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60" x14ac:dyDescent="0.2">
      <c r="C78" s="268"/>
      <c r="D78" s="10"/>
      <c r="AG78" t="s">
        <v>373</v>
      </c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71:C71"/>
    <mergeCell ref="A72:G7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67ED-6B86-4C3E-967C-6D631BAC162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78</v>
      </c>
      <c r="C3" s="199" t="s">
        <v>79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80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SUMIF(AG9:AG52,"&lt;&gt;NOR",G9:G52)</f>
        <v>0</v>
      </c>
      <c r="H8" s="237"/>
      <c r="I8" s="237">
        <f>SUM(I9:I52)</f>
        <v>0</v>
      </c>
      <c r="J8" s="237"/>
      <c r="K8" s="237">
        <f>SUM(K9:K52)</f>
        <v>0</v>
      </c>
      <c r="L8" s="237"/>
      <c r="M8" s="237">
        <f>SUM(M9:M52)</f>
        <v>0</v>
      </c>
      <c r="N8" s="236"/>
      <c r="O8" s="236">
        <f>SUM(O9:O52)</f>
        <v>12.14</v>
      </c>
      <c r="P8" s="236"/>
      <c r="Q8" s="236">
        <f>SUM(Q9:Q52)</f>
        <v>0</v>
      </c>
      <c r="R8" s="237"/>
      <c r="S8" s="237"/>
      <c r="T8" s="237"/>
      <c r="U8" s="237"/>
      <c r="V8" s="237">
        <f>SUM(V9:V52)</f>
        <v>62.53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410</v>
      </c>
      <c r="C9" s="258" t="s">
        <v>411</v>
      </c>
      <c r="D9" s="247" t="s">
        <v>167</v>
      </c>
      <c r="E9" s="248">
        <v>87.634799999999998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0.36799999999999999</v>
      </c>
      <c r="V9" s="230">
        <f>ROUND(E9*U9,2)</f>
        <v>32.25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2" x14ac:dyDescent="0.2">
      <c r="A10" s="227"/>
      <c r="B10" s="228"/>
      <c r="C10" s="259" t="s">
        <v>902</v>
      </c>
      <c r="D10" s="232"/>
      <c r="E10" s="233"/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27"/>
      <c r="B11" s="228"/>
      <c r="C11" s="259" t="s">
        <v>903</v>
      </c>
      <c r="D11" s="232"/>
      <c r="E11" s="233">
        <v>76.564800000000005</v>
      </c>
      <c r="F11" s="230"/>
      <c r="G11" s="230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164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27"/>
      <c r="B12" s="228"/>
      <c r="C12" s="259" t="s">
        <v>904</v>
      </c>
      <c r="D12" s="232"/>
      <c r="E12" s="233">
        <v>11.07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5">
        <v>2</v>
      </c>
      <c r="B13" s="246" t="s">
        <v>173</v>
      </c>
      <c r="C13" s="258" t="s">
        <v>174</v>
      </c>
      <c r="D13" s="247" t="s">
        <v>167</v>
      </c>
      <c r="E13" s="248">
        <v>87.634799999999998</v>
      </c>
      <c r="F13" s="249"/>
      <c r="G13" s="250">
        <f>ROUND(E13*F13,2)</f>
        <v>0</v>
      </c>
      <c r="H13" s="231"/>
      <c r="I13" s="230">
        <f>ROUND(E13*H13,2)</f>
        <v>0</v>
      </c>
      <c r="J13" s="231"/>
      <c r="K13" s="230">
        <f>ROUND(E13*J13,2)</f>
        <v>0</v>
      </c>
      <c r="L13" s="230">
        <v>21</v>
      </c>
      <c r="M13" s="230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30"/>
      <c r="S13" s="230" t="s">
        <v>158</v>
      </c>
      <c r="T13" s="230" t="s">
        <v>159</v>
      </c>
      <c r="U13" s="230">
        <v>5.8000000000000003E-2</v>
      </c>
      <c r="V13" s="230">
        <f>ROUND(E13*U13,2)</f>
        <v>5.08</v>
      </c>
      <c r="W13" s="230"/>
      <c r="X13" s="230" t="s">
        <v>160</v>
      </c>
      <c r="Y13" s="230" t="s">
        <v>161</v>
      </c>
      <c r="Z13" s="210"/>
      <c r="AA13" s="210"/>
      <c r="AB13" s="210"/>
      <c r="AC13" s="210"/>
      <c r="AD13" s="210"/>
      <c r="AE13" s="210"/>
      <c r="AF13" s="210"/>
      <c r="AG13" s="210" t="s">
        <v>162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27"/>
      <c r="B14" s="228"/>
      <c r="C14" s="259" t="s">
        <v>905</v>
      </c>
      <c r="D14" s="232"/>
      <c r="E14" s="233">
        <v>87.634799999999998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>
        <v>5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5">
        <v>3</v>
      </c>
      <c r="B15" s="246" t="s">
        <v>830</v>
      </c>
      <c r="C15" s="258" t="s">
        <v>831</v>
      </c>
      <c r="D15" s="247" t="s">
        <v>167</v>
      </c>
      <c r="E15" s="248">
        <v>0.47249999999999998</v>
      </c>
      <c r="F15" s="249"/>
      <c r="G15" s="250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30"/>
      <c r="S15" s="230" t="s">
        <v>158</v>
      </c>
      <c r="T15" s="230" t="s">
        <v>159</v>
      </c>
      <c r="U15" s="230">
        <v>3.5329999999999999</v>
      </c>
      <c r="V15" s="230">
        <f>ROUND(E15*U15,2)</f>
        <v>1.67</v>
      </c>
      <c r="W15" s="230"/>
      <c r="X15" s="230" t="s">
        <v>160</v>
      </c>
      <c r="Y15" s="230" t="s">
        <v>161</v>
      </c>
      <c r="Z15" s="210"/>
      <c r="AA15" s="210"/>
      <c r="AB15" s="210"/>
      <c r="AC15" s="210"/>
      <c r="AD15" s="210"/>
      <c r="AE15" s="210"/>
      <c r="AF15" s="210"/>
      <c r="AG15" s="210" t="s">
        <v>162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27"/>
      <c r="B16" s="228"/>
      <c r="C16" s="259" t="s">
        <v>906</v>
      </c>
      <c r="D16" s="232"/>
      <c r="E16" s="233">
        <v>0.47249999999999998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45">
        <v>4</v>
      </c>
      <c r="B17" s="246" t="s">
        <v>190</v>
      </c>
      <c r="C17" s="258" t="s">
        <v>191</v>
      </c>
      <c r="D17" s="247" t="s">
        <v>167</v>
      </c>
      <c r="E17" s="248">
        <v>50.8065</v>
      </c>
      <c r="F17" s="249"/>
      <c r="G17" s="250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30"/>
      <c r="S17" s="230" t="s">
        <v>158</v>
      </c>
      <c r="T17" s="230" t="s">
        <v>159</v>
      </c>
      <c r="U17" s="230">
        <v>1.0999999999999999E-2</v>
      </c>
      <c r="V17" s="230">
        <f>ROUND(E17*U17,2)</f>
        <v>0.56000000000000005</v>
      </c>
      <c r="W17" s="230"/>
      <c r="X17" s="230" t="s">
        <v>160</v>
      </c>
      <c r="Y17" s="230" t="s">
        <v>161</v>
      </c>
      <c r="Z17" s="210"/>
      <c r="AA17" s="210"/>
      <c r="AB17" s="210"/>
      <c r="AC17" s="210"/>
      <c r="AD17" s="210"/>
      <c r="AE17" s="210"/>
      <c r="AF17" s="210"/>
      <c r="AG17" s="210" t="s">
        <v>162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59" t="s">
        <v>905</v>
      </c>
      <c r="D18" s="232"/>
      <c r="E18" s="233">
        <v>87.634799999999998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5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27"/>
      <c r="B19" s="228"/>
      <c r="C19" s="259" t="s">
        <v>907</v>
      </c>
      <c r="D19" s="232"/>
      <c r="E19" s="233">
        <v>-37.300800000000002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164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3" x14ac:dyDescent="0.2">
      <c r="A20" s="227"/>
      <c r="B20" s="228"/>
      <c r="C20" s="259" t="s">
        <v>908</v>
      </c>
      <c r="D20" s="232"/>
      <c r="E20" s="233">
        <v>0.47249999999999998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164</v>
      </c>
      <c r="AH20" s="210">
        <v>5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5">
        <v>5</v>
      </c>
      <c r="B21" s="246" t="s">
        <v>194</v>
      </c>
      <c r="C21" s="258" t="s">
        <v>195</v>
      </c>
      <c r="D21" s="247" t="s">
        <v>167</v>
      </c>
      <c r="E21" s="248">
        <v>508.065</v>
      </c>
      <c r="F21" s="249"/>
      <c r="G21" s="250">
        <f>ROUND(E21*F21,2)</f>
        <v>0</v>
      </c>
      <c r="H21" s="231"/>
      <c r="I21" s="230">
        <f>ROUND(E21*H21,2)</f>
        <v>0</v>
      </c>
      <c r="J21" s="231"/>
      <c r="K21" s="230">
        <f>ROUND(E21*J21,2)</f>
        <v>0</v>
      </c>
      <c r="L21" s="230">
        <v>21</v>
      </c>
      <c r="M21" s="230">
        <f>G21*(1+L21/100)</f>
        <v>0</v>
      </c>
      <c r="N21" s="229">
        <v>0</v>
      </c>
      <c r="O21" s="229">
        <f>ROUND(E21*N21,2)</f>
        <v>0</v>
      </c>
      <c r="P21" s="229">
        <v>0</v>
      </c>
      <c r="Q21" s="229">
        <f>ROUND(E21*P21,2)</f>
        <v>0</v>
      </c>
      <c r="R21" s="230"/>
      <c r="S21" s="230" t="s">
        <v>158</v>
      </c>
      <c r="T21" s="230" t="s">
        <v>159</v>
      </c>
      <c r="U21" s="230">
        <v>0</v>
      </c>
      <c r="V21" s="230">
        <f>ROUND(E21*U21,2)</f>
        <v>0</v>
      </c>
      <c r="W21" s="230"/>
      <c r="X21" s="230" t="s">
        <v>160</v>
      </c>
      <c r="Y21" s="230" t="s">
        <v>161</v>
      </c>
      <c r="Z21" s="210"/>
      <c r="AA21" s="210"/>
      <c r="AB21" s="210"/>
      <c r="AC21" s="210"/>
      <c r="AD21" s="210"/>
      <c r="AE21" s="210"/>
      <c r="AF21" s="210"/>
      <c r="AG21" s="210" t="s">
        <v>162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27"/>
      <c r="B22" s="228"/>
      <c r="C22" s="259" t="s">
        <v>909</v>
      </c>
      <c r="D22" s="232"/>
      <c r="E22" s="233">
        <v>508.065</v>
      </c>
      <c r="F22" s="230"/>
      <c r="G22" s="230"/>
      <c r="H22" s="230"/>
      <c r="I22" s="230"/>
      <c r="J22" s="230"/>
      <c r="K22" s="230"/>
      <c r="L22" s="230"/>
      <c r="M22" s="230"/>
      <c r="N22" s="229"/>
      <c r="O22" s="229"/>
      <c r="P22" s="229"/>
      <c r="Q22" s="229"/>
      <c r="R22" s="230"/>
      <c r="S22" s="230"/>
      <c r="T22" s="230"/>
      <c r="U22" s="230"/>
      <c r="V22" s="230"/>
      <c r="W22" s="230"/>
      <c r="X22" s="230"/>
      <c r="Y22" s="230"/>
      <c r="Z22" s="210"/>
      <c r="AA22" s="210"/>
      <c r="AB22" s="210"/>
      <c r="AC22" s="210"/>
      <c r="AD22" s="210"/>
      <c r="AE22" s="210"/>
      <c r="AF22" s="210"/>
      <c r="AG22" s="210" t="s">
        <v>164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45">
        <v>6</v>
      </c>
      <c r="B23" s="246" t="s">
        <v>197</v>
      </c>
      <c r="C23" s="258" t="s">
        <v>198</v>
      </c>
      <c r="D23" s="247" t="s">
        <v>167</v>
      </c>
      <c r="E23" s="248">
        <v>37.300800000000002</v>
      </c>
      <c r="F23" s="249"/>
      <c r="G23" s="250">
        <f>ROUND(E23*F23,2)</f>
        <v>0</v>
      </c>
      <c r="H23" s="231"/>
      <c r="I23" s="230">
        <f>ROUND(E23*H23,2)</f>
        <v>0</v>
      </c>
      <c r="J23" s="231"/>
      <c r="K23" s="230">
        <f>ROUND(E23*J23,2)</f>
        <v>0</v>
      </c>
      <c r="L23" s="230">
        <v>21</v>
      </c>
      <c r="M23" s="230">
        <f>G23*(1+L23/100)</f>
        <v>0</v>
      </c>
      <c r="N23" s="229">
        <v>0</v>
      </c>
      <c r="O23" s="229">
        <f>ROUND(E23*N23,2)</f>
        <v>0</v>
      </c>
      <c r="P23" s="229">
        <v>0</v>
      </c>
      <c r="Q23" s="229">
        <f>ROUND(E23*P23,2)</f>
        <v>0</v>
      </c>
      <c r="R23" s="230"/>
      <c r="S23" s="230" t="s">
        <v>158</v>
      </c>
      <c r="T23" s="230" t="s">
        <v>159</v>
      </c>
      <c r="U23" s="230">
        <v>5.3999999999999999E-2</v>
      </c>
      <c r="V23" s="230">
        <f>ROUND(E23*U23,2)</f>
        <v>2.0099999999999998</v>
      </c>
      <c r="W23" s="230"/>
      <c r="X23" s="230" t="s">
        <v>160</v>
      </c>
      <c r="Y23" s="230" t="s">
        <v>161</v>
      </c>
      <c r="Z23" s="210"/>
      <c r="AA23" s="210"/>
      <c r="AB23" s="210"/>
      <c r="AC23" s="210"/>
      <c r="AD23" s="210"/>
      <c r="AE23" s="210"/>
      <c r="AF23" s="210"/>
      <c r="AG23" s="210" t="s">
        <v>162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2" x14ac:dyDescent="0.2">
      <c r="A24" s="227"/>
      <c r="B24" s="228"/>
      <c r="C24" s="259" t="s">
        <v>910</v>
      </c>
      <c r="D24" s="232"/>
      <c r="E24" s="233"/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164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3" x14ac:dyDescent="0.2">
      <c r="A25" s="227"/>
      <c r="B25" s="228"/>
      <c r="C25" s="259" t="s">
        <v>911</v>
      </c>
      <c r="D25" s="232"/>
      <c r="E25" s="233">
        <v>76.564800000000005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3" x14ac:dyDescent="0.2">
      <c r="A26" s="227"/>
      <c r="B26" s="228"/>
      <c r="C26" s="259" t="s">
        <v>912</v>
      </c>
      <c r="D26" s="232"/>
      <c r="E26" s="233">
        <v>-39.264000000000003</v>
      </c>
      <c r="F26" s="230"/>
      <c r="G26" s="230"/>
      <c r="H26" s="230"/>
      <c r="I26" s="230"/>
      <c r="J26" s="230"/>
      <c r="K26" s="230"/>
      <c r="L26" s="230"/>
      <c r="M26" s="230"/>
      <c r="N26" s="229"/>
      <c r="O26" s="229"/>
      <c r="P26" s="229"/>
      <c r="Q26" s="229"/>
      <c r="R26" s="230"/>
      <c r="S26" s="230"/>
      <c r="T26" s="230"/>
      <c r="U26" s="230"/>
      <c r="V26" s="230"/>
      <c r="W26" s="230"/>
      <c r="X26" s="230"/>
      <c r="Y26" s="230"/>
      <c r="Z26" s="210"/>
      <c r="AA26" s="210"/>
      <c r="AB26" s="210"/>
      <c r="AC26" s="210"/>
      <c r="AD26" s="210"/>
      <c r="AE26" s="210"/>
      <c r="AF26" s="210"/>
      <c r="AG26" s="210" t="s">
        <v>164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5">
        <v>7</v>
      </c>
      <c r="B27" s="246" t="s">
        <v>200</v>
      </c>
      <c r="C27" s="258" t="s">
        <v>201</v>
      </c>
      <c r="D27" s="247" t="s">
        <v>167</v>
      </c>
      <c r="E27" s="248">
        <v>50.8065</v>
      </c>
      <c r="F27" s="249"/>
      <c r="G27" s="250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30"/>
      <c r="S27" s="230" t="s">
        <v>158</v>
      </c>
      <c r="T27" s="230" t="s">
        <v>159</v>
      </c>
      <c r="U27" s="230">
        <v>8.9999999999999993E-3</v>
      </c>
      <c r="V27" s="230">
        <f>ROUND(E27*U27,2)</f>
        <v>0.46</v>
      </c>
      <c r="W27" s="230"/>
      <c r="X27" s="230" t="s">
        <v>160</v>
      </c>
      <c r="Y27" s="230" t="s">
        <v>161</v>
      </c>
      <c r="Z27" s="210"/>
      <c r="AA27" s="210"/>
      <c r="AB27" s="210"/>
      <c r="AC27" s="210"/>
      <c r="AD27" s="210"/>
      <c r="AE27" s="210"/>
      <c r="AF27" s="210"/>
      <c r="AG27" s="210" t="s">
        <v>162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27"/>
      <c r="B28" s="228"/>
      <c r="C28" s="259" t="s">
        <v>913</v>
      </c>
      <c r="D28" s="232"/>
      <c r="E28" s="233">
        <v>50.8065</v>
      </c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>
        <v>5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5">
        <v>8</v>
      </c>
      <c r="B29" s="246" t="s">
        <v>206</v>
      </c>
      <c r="C29" s="258" t="s">
        <v>207</v>
      </c>
      <c r="D29" s="247" t="s">
        <v>157</v>
      </c>
      <c r="E29" s="248">
        <v>106.52</v>
      </c>
      <c r="F29" s="249"/>
      <c r="G29" s="250">
        <f>ROUND(E29*F29,2)</f>
        <v>0</v>
      </c>
      <c r="H29" s="231"/>
      <c r="I29" s="230">
        <f>ROUND(E29*H29,2)</f>
        <v>0</v>
      </c>
      <c r="J29" s="231"/>
      <c r="K29" s="230">
        <f>ROUND(E29*J29,2)</f>
        <v>0</v>
      </c>
      <c r="L29" s="230">
        <v>21</v>
      </c>
      <c r="M29" s="230">
        <f>G29*(1+L29/100)</f>
        <v>0</v>
      </c>
      <c r="N29" s="229">
        <v>0</v>
      </c>
      <c r="O29" s="229">
        <f>ROUND(E29*N29,2)</f>
        <v>0</v>
      </c>
      <c r="P29" s="229">
        <v>0</v>
      </c>
      <c r="Q29" s="229">
        <f>ROUND(E29*P29,2)</f>
        <v>0</v>
      </c>
      <c r="R29" s="230"/>
      <c r="S29" s="230" t="s">
        <v>158</v>
      </c>
      <c r="T29" s="230" t="s">
        <v>159</v>
      </c>
      <c r="U29" s="230">
        <v>0.06</v>
      </c>
      <c r="V29" s="230">
        <f>ROUND(E29*U29,2)</f>
        <v>6.39</v>
      </c>
      <c r="W29" s="230"/>
      <c r="X29" s="230" t="s">
        <v>160</v>
      </c>
      <c r="Y29" s="230" t="s">
        <v>161</v>
      </c>
      <c r="Z29" s="210"/>
      <c r="AA29" s="210"/>
      <c r="AB29" s="210"/>
      <c r="AC29" s="210"/>
      <c r="AD29" s="210"/>
      <c r="AE29" s="210"/>
      <c r="AF29" s="210"/>
      <c r="AG29" s="210" t="s">
        <v>162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27"/>
      <c r="B30" s="228"/>
      <c r="C30" s="259" t="s">
        <v>914</v>
      </c>
      <c r="D30" s="232"/>
      <c r="E30" s="233">
        <v>32.72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>
        <v>5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27"/>
      <c r="B31" s="228"/>
      <c r="C31" s="259" t="s">
        <v>915</v>
      </c>
      <c r="D31" s="232"/>
      <c r="E31" s="233">
        <v>73.8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164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5">
        <v>9</v>
      </c>
      <c r="B32" s="246" t="s">
        <v>209</v>
      </c>
      <c r="C32" s="258" t="s">
        <v>210</v>
      </c>
      <c r="D32" s="247" t="s">
        <v>157</v>
      </c>
      <c r="E32" s="248">
        <v>270.12</v>
      </c>
      <c r="F32" s="249"/>
      <c r="G32" s="250">
        <f>ROUND(E32*F32,2)</f>
        <v>0</v>
      </c>
      <c r="H32" s="231"/>
      <c r="I32" s="230">
        <f>ROUND(E32*H32,2)</f>
        <v>0</v>
      </c>
      <c r="J32" s="231"/>
      <c r="K32" s="230">
        <f>ROUND(E32*J32,2)</f>
        <v>0</v>
      </c>
      <c r="L32" s="230">
        <v>21</v>
      </c>
      <c r="M32" s="230">
        <f>G32*(1+L32/100)</f>
        <v>0</v>
      </c>
      <c r="N32" s="229">
        <v>0</v>
      </c>
      <c r="O32" s="229">
        <f>ROUND(E32*N32,2)</f>
        <v>0</v>
      </c>
      <c r="P32" s="229">
        <v>0</v>
      </c>
      <c r="Q32" s="229">
        <f>ROUND(E32*P32,2)</f>
        <v>0</v>
      </c>
      <c r="R32" s="230"/>
      <c r="S32" s="230" t="s">
        <v>158</v>
      </c>
      <c r="T32" s="230" t="s">
        <v>159</v>
      </c>
      <c r="U32" s="230">
        <v>1.7999999999999999E-2</v>
      </c>
      <c r="V32" s="230">
        <f>ROUND(E32*U32,2)</f>
        <v>4.8600000000000003</v>
      </c>
      <c r="W32" s="230"/>
      <c r="X32" s="230" t="s">
        <v>160</v>
      </c>
      <c r="Y32" s="230" t="s">
        <v>161</v>
      </c>
      <c r="Z32" s="210"/>
      <c r="AA32" s="210"/>
      <c r="AB32" s="210"/>
      <c r="AC32" s="210"/>
      <c r="AD32" s="210"/>
      <c r="AE32" s="210"/>
      <c r="AF32" s="210"/>
      <c r="AG32" s="210" t="s">
        <v>162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2" x14ac:dyDescent="0.2">
      <c r="A33" s="227"/>
      <c r="B33" s="228"/>
      <c r="C33" s="259" t="s">
        <v>902</v>
      </c>
      <c r="D33" s="232"/>
      <c r="E33" s="233"/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164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27"/>
      <c r="B34" s="228"/>
      <c r="C34" s="259" t="s">
        <v>916</v>
      </c>
      <c r="D34" s="232"/>
      <c r="E34" s="233">
        <v>196.32</v>
      </c>
      <c r="F34" s="230"/>
      <c r="G34" s="230"/>
      <c r="H34" s="230"/>
      <c r="I34" s="230"/>
      <c r="J34" s="230"/>
      <c r="K34" s="230"/>
      <c r="L34" s="230"/>
      <c r="M34" s="230"/>
      <c r="N34" s="229"/>
      <c r="O34" s="229"/>
      <c r="P34" s="229"/>
      <c r="Q34" s="229"/>
      <c r="R34" s="230"/>
      <c r="S34" s="230"/>
      <c r="T34" s="230"/>
      <c r="U34" s="230"/>
      <c r="V34" s="230"/>
      <c r="W34" s="230"/>
      <c r="X34" s="230"/>
      <c r="Y34" s="230"/>
      <c r="Z34" s="210"/>
      <c r="AA34" s="210"/>
      <c r="AB34" s="210"/>
      <c r="AC34" s="210"/>
      <c r="AD34" s="210"/>
      <c r="AE34" s="210"/>
      <c r="AF34" s="210"/>
      <c r="AG34" s="210" t="s">
        <v>164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3" x14ac:dyDescent="0.2">
      <c r="A35" s="227"/>
      <c r="B35" s="228"/>
      <c r="C35" s="259" t="s">
        <v>917</v>
      </c>
      <c r="D35" s="232"/>
      <c r="E35" s="233">
        <v>73.8</v>
      </c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164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5">
        <v>10</v>
      </c>
      <c r="B36" s="246" t="s">
        <v>212</v>
      </c>
      <c r="C36" s="258" t="s">
        <v>213</v>
      </c>
      <c r="D36" s="247" t="s">
        <v>157</v>
      </c>
      <c r="E36" s="248">
        <v>32.72</v>
      </c>
      <c r="F36" s="249"/>
      <c r="G36" s="250">
        <f>ROUND(E36*F36,2)</f>
        <v>0</v>
      </c>
      <c r="H36" s="231"/>
      <c r="I36" s="230">
        <f>ROUND(E36*H36,2)</f>
        <v>0</v>
      </c>
      <c r="J36" s="231"/>
      <c r="K36" s="230">
        <f>ROUND(E36*J36,2)</f>
        <v>0</v>
      </c>
      <c r="L36" s="230">
        <v>21</v>
      </c>
      <c r="M36" s="230">
        <f>G36*(1+L36/100)</f>
        <v>0</v>
      </c>
      <c r="N36" s="229">
        <v>0</v>
      </c>
      <c r="O36" s="229">
        <f>ROUND(E36*N36,2)</f>
        <v>0</v>
      </c>
      <c r="P36" s="229">
        <v>0</v>
      </c>
      <c r="Q36" s="229">
        <f>ROUND(E36*P36,2)</f>
        <v>0</v>
      </c>
      <c r="R36" s="230"/>
      <c r="S36" s="230" t="s">
        <v>158</v>
      </c>
      <c r="T36" s="230" t="s">
        <v>159</v>
      </c>
      <c r="U36" s="230">
        <v>0.17699999999999999</v>
      </c>
      <c r="V36" s="230">
        <f>ROUND(E36*U36,2)</f>
        <v>5.79</v>
      </c>
      <c r="W36" s="230"/>
      <c r="X36" s="230" t="s">
        <v>160</v>
      </c>
      <c r="Y36" s="230" t="s">
        <v>161</v>
      </c>
      <c r="Z36" s="210"/>
      <c r="AA36" s="210"/>
      <c r="AB36" s="210"/>
      <c r="AC36" s="210"/>
      <c r="AD36" s="210"/>
      <c r="AE36" s="210"/>
      <c r="AF36" s="210"/>
      <c r="AG36" s="210" t="s">
        <v>162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27"/>
      <c r="B37" s="228"/>
      <c r="C37" s="259" t="s">
        <v>918</v>
      </c>
      <c r="D37" s="232"/>
      <c r="E37" s="233">
        <v>32.72</v>
      </c>
      <c r="F37" s="230"/>
      <c r="G37" s="230"/>
      <c r="H37" s="230"/>
      <c r="I37" s="230"/>
      <c r="J37" s="230"/>
      <c r="K37" s="230"/>
      <c r="L37" s="230"/>
      <c r="M37" s="230"/>
      <c r="N37" s="229"/>
      <c r="O37" s="229"/>
      <c r="P37" s="229"/>
      <c r="Q37" s="229"/>
      <c r="R37" s="230"/>
      <c r="S37" s="230"/>
      <c r="T37" s="230"/>
      <c r="U37" s="230"/>
      <c r="V37" s="230"/>
      <c r="W37" s="230"/>
      <c r="X37" s="230"/>
      <c r="Y37" s="230"/>
      <c r="Z37" s="210"/>
      <c r="AA37" s="210"/>
      <c r="AB37" s="210"/>
      <c r="AC37" s="210"/>
      <c r="AD37" s="210"/>
      <c r="AE37" s="210"/>
      <c r="AF37" s="210"/>
      <c r="AG37" s="210" t="s">
        <v>164</v>
      </c>
      <c r="AH37" s="210">
        <v>5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5">
        <v>11</v>
      </c>
      <c r="B38" s="246" t="s">
        <v>217</v>
      </c>
      <c r="C38" s="258" t="s">
        <v>218</v>
      </c>
      <c r="D38" s="247" t="s">
        <v>157</v>
      </c>
      <c r="E38" s="248">
        <v>32.72</v>
      </c>
      <c r="F38" s="249"/>
      <c r="G38" s="250">
        <f>ROUND(E38*F38,2)</f>
        <v>0</v>
      </c>
      <c r="H38" s="231"/>
      <c r="I38" s="230">
        <f>ROUND(E38*H38,2)</f>
        <v>0</v>
      </c>
      <c r="J38" s="231"/>
      <c r="K38" s="230">
        <f>ROUND(E38*J38,2)</f>
        <v>0</v>
      </c>
      <c r="L38" s="230">
        <v>21</v>
      </c>
      <c r="M38" s="230">
        <f>G38*(1+L38/100)</f>
        <v>0</v>
      </c>
      <c r="N38" s="229">
        <v>0</v>
      </c>
      <c r="O38" s="229">
        <f>ROUND(E38*N38,2)</f>
        <v>0</v>
      </c>
      <c r="P38" s="229">
        <v>0</v>
      </c>
      <c r="Q38" s="229">
        <f>ROUND(E38*P38,2)</f>
        <v>0</v>
      </c>
      <c r="R38" s="230"/>
      <c r="S38" s="230" t="s">
        <v>158</v>
      </c>
      <c r="T38" s="230" t="s">
        <v>159</v>
      </c>
      <c r="U38" s="230">
        <v>0.09</v>
      </c>
      <c r="V38" s="230">
        <f>ROUND(E38*U38,2)</f>
        <v>2.94</v>
      </c>
      <c r="W38" s="230"/>
      <c r="X38" s="230" t="s">
        <v>160</v>
      </c>
      <c r="Y38" s="230" t="s">
        <v>161</v>
      </c>
      <c r="Z38" s="210"/>
      <c r="AA38" s="210"/>
      <c r="AB38" s="210"/>
      <c r="AC38" s="210"/>
      <c r="AD38" s="210"/>
      <c r="AE38" s="210"/>
      <c r="AF38" s="210"/>
      <c r="AG38" s="210" t="s">
        <v>162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27"/>
      <c r="B39" s="228"/>
      <c r="C39" s="259" t="s">
        <v>919</v>
      </c>
      <c r="D39" s="232"/>
      <c r="E39" s="233"/>
      <c r="F39" s="230"/>
      <c r="G39" s="230"/>
      <c r="H39" s="230"/>
      <c r="I39" s="230"/>
      <c r="J39" s="230"/>
      <c r="K39" s="230"/>
      <c r="L39" s="230"/>
      <c r="M39" s="230"/>
      <c r="N39" s="229"/>
      <c r="O39" s="229"/>
      <c r="P39" s="229"/>
      <c r="Q39" s="229"/>
      <c r="R39" s="230"/>
      <c r="S39" s="230"/>
      <c r="T39" s="230"/>
      <c r="U39" s="230"/>
      <c r="V39" s="230"/>
      <c r="W39" s="230"/>
      <c r="X39" s="230"/>
      <c r="Y39" s="230"/>
      <c r="Z39" s="210"/>
      <c r="AA39" s="210"/>
      <c r="AB39" s="210"/>
      <c r="AC39" s="210"/>
      <c r="AD39" s="210"/>
      <c r="AE39" s="210"/>
      <c r="AF39" s="210"/>
      <c r="AG39" s="210" t="s">
        <v>164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3" x14ac:dyDescent="0.2">
      <c r="A40" s="227"/>
      <c r="B40" s="228"/>
      <c r="C40" s="259" t="s">
        <v>920</v>
      </c>
      <c r="D40" s="232"/>
      <c r="E40" s="233">
        <v>196.32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3" x14ac:dyDescent="0.2">
      <c r="A41" s="227"/>
      <c r="B41" s="228"/>
      <c r="C41" s="259" t="s">
        <v>921</v>
      </c>
      <c r="D41" s="232"/>
      <c r="E41" s="233">
        <v>-163.6</v>
      </c>
      <c r="F41" s="230"/>
      <c r="G41" s="230"/>
      <c r="H41" s="230"/>
      <c r="I41" s="230"/>
      <c r="J41" s="230"/>
      <c r="K41" s="230"/>
      <c r="L41" s="230"/>
      <c r="M41" s="230"/>
      <c r="N41" s="229"/>
      <c r="O41" s="229"/>
      <c r="P41" s="229"/>
      <c r="Q41" s="229"/>
      <c r="R41" s="230"/>
      <c r="S41" s="230"/>
      <c r="T41" s="230"/>
      <c r="U41" s="230"/>
      <c r="V41" s="230"/>
      <c r="W41" s="230"/>
      <c r="X41" s="230"/>
      <c r="Y41" s="23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5">
        <v>12</v>
      </c>
      <c r="B42" s="246" t="s">
        <v>220</v>
      </c>
      <c r="C42" s="258" t="s">
        <v>221</v>
      </c>
      <c r="D42" s="247" t="s">
        <v>157</v>
      </c>
      <c r="E42" s="248">
        <v>32.72</v>
      </c>
      <c r="F42" s="249"/>
      <c r="G42" s="250">
        <f>ROUND(E42*F42,2)</f>
        <v>0</v>
      </c>
      <c r="H42" s="231"/>
      <c r="I42" s="230">
        <f>ROUND(E42*H42,2)</f>
        <v>0</v>
      </c>
      <c r="J42" s="231"/>
      <c r="K42" s="230">
        <f>ROUND(E42*J42,2)</f>
        <v>0</v>
      </c>
      <c r="L42" s="230">
        <v>21</v>
      </c>
      <c r="M42" s="230">
        <f>G42*(1+L42/100)</f>
        <v>0</v>
      </c>
      <c r="N42" s="229">
        <v>0</v>
      </c>
      <c r="O42" s="229">
        <f>ROUND(E42*N42,2)</f>
        <v>0</v>
      </c>
      <c r="P42" s="229">
        <v>0</v>
      </c>
      <c r="Q42" s="229">
        <f>ROUND(E42*P42,2)</f>
        <v>0</v>
      </c>
      <c r="R42" s="230"/>
      <c r="S42" s="230" t="s">
        <v>158</v>
      </c>
      <c r="T42" s="230" t="s">
        <v>159</v>
      </c>
      <c r="U42" s="230">
        <v>1E-3</v>
      </c>
      <c r="V42" s="230">
        <f>ROUND(E42*U42,2)</f>
        <v>0.03</v>
      </c>
      <c r="W42" s="230"/>
      <c r="X42" s="230" t="s">
        <v>160</v>
      </c>
      <c r="Y42" s="230" t="s">
        <v>161</v>
      </c>
      <c r="Z42" s="210"/>
      <c r="AA42" s="210"/>
      <c r="AB42" s="210"/>
      <c r="AC42" s="210"/>
      <c r="AD42" s="210"/>
      <c r="AE42" s="210"/>
      <c r="AF42" s="210"/>
      <c r="AG42" s="210" t="s">
        <v>162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27"/>
      <c r="B43" s="228"/>
      <c r="C43" s="259" t="s">
        <v>914</v>
      </c>
      <c r="D43" s="232"/>
      <c r="E43" s="233">
        <v>32.72</v>
      </c>
      <c r="F43" s="230"/>
      <c r="G43" s="230"/>
      <c r="H43" s="230"/>
      <c r="I43" s="230"/>
      <c r="J43" s="230"/>
      <c r="K43" s="230"/>
      <c r="L43" s="230"/>
      <c r="M43" s="230"/>
      <c r="N43" s="229"/>
      <c r="O43" s="229"/>
      <c r="P43" s="229"/>
      <c r="Q43" s="229"/>
      <c r="R43" s="230"/>
      <c r="S43" s="230"/>
      <c r="T43" s="230"/>
      <c r="U43" s="230"/>
      <c r="V43" s="230"/>
      <c r="W43" s="230"/>
      <c r="X43" s="230"/>
      <c r="Y43" s="230"/>
      <c r="Z43" s="210"/>
      <c r="AA43" s="210"/>
      <c r="AB43" s="210"/>
      <c r="AC43" s="210"/>
      <c r="AD43" s="210"/>
      <c r="AE43" s="210"/>
      <c r="AF43" s="210"/>
      <c r="AG43" s="210" t="s">
        <v>164</v>
      </c>
      <c r="AH43" s="210">
        <v>5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5">
        <v>13</v>
      </c>
      <c r="B44" s="246" t="s">
        <v>223</v>
      </c>
      <c r="C44" s="258" t="s">
        <v>224</v>
      </c>
      <c r="D44" s="247" t="s">
        <v>157</v>
      </c>
      <c r="E44" s="248">
        <v>32.72</v>
      </c>
      <c r="F44" s="249"/>
      <c r="G44" s="250">
        <f>ROUND(E44*F44,2)</f>
        <v>0</v>
      </c>
      <c r="H44" s="231"/>
      <c r="I44" s="230">
        <f>ROUND(E44*H44,2)</f>
        <v>0</v>
      </c>
      <c r="J44" s="231"/>
      <c r="K44" s="230">
        <f>ROUND(E44*J44,2)</f>
        <v>0</v>
      </c>
      <c r="L44" s="230">
        <v>21</v>
      </c>
      <c r="M44" s="230">
        <f>G44*(1+L44/100)</f>
        <v>0</v>
      </c>
      <c r="N44" s="229">
        <v>0</v>
      </c>
      <c r="O44" s="229">
        <f>ROUND(E44*N44,2)</f>
        <v>0</v>
      </c>
      <c r="P44" s="229">
        <v>0</v>
      </c>
      <c r="Q44" s="229">
        <f>ROUND(E44*P44,2)</f>
        <v>0</v>
      </c>
      <c r="R44" s="230"/>
      <c r="S44" s="230" t="s">
        <v>158</v>
      </c>
      <c r="T44" s="230" t="s">
        <v>159</v>
      </c>
      <c r="U44" s="230">
        <v>1.4999999999999999E-2</v>
      </c>
      <c r="V44" s="230">
        <f>ROUND(E44*U44,2)</f>
        <v>0.49</v>
      </c>
      <c r="W44" s="230"/>
      <c r="X44" s="230" t="s">
        <v>160</v>
      </c>
      <c r="Y44" s="230" t="s">
        <v>161</v>
      </c>
      <c r="Z44" s="210"/>
      <c r="AA44" s="210"/>
      <c r="AB44" s="210"/>
      <c r="AC44" s="210"/>
      <c r="AD44" s="210"/>
      <c r="AE44" s="210"/>
      <c r="AF44" s="210"/>
      <c r="AG44" s="210" t="s">
        <v>162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27"/>
      <c r="B45" s="228"/>
      <c r="C45" s="259" t="s">
        <v>914</v>
      </c>
      <c r="D45" s="232"/>
      <c r="E45" s="233">
        <v>32.72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5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45">
        <v>14</v>
      </c>
      <c r="B46" s="246" t="s">
        <v>229</v>
      </c>
      <c r="C46" s="258" t="s">
        <v>230</v>
      </c>
      <c r="D46" s="247" t="s">
        <v>167</v>
      </c>
      <c r="E46" s="248">
        <v>50.8065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0</v>
      </c>
      <c r="O46" s="229">
        <f>ROUND(E46*N46,2)</f>
        <v>0</v>
      </c>
      <c r="P46" s="229">
        <v>0</v>
      </c>
      <c r="Q46" s="229">
        <f>ROUND(E46*P46,2)</f>
        <v>0</v>
      </c>
      <c r="R46" s="230"/>
      <c r="S46" s="230" t="s">
        <v>158</v>
      </c>
      <c r="T46" s="230" t="s">
        <v>159</v>
      </c>
      <c r="U46" s="230">
        <v>0</v>
      </c>
      <c r="V46" s="230">
        <f>ROUND(E46*U46,2)</f>
        <v>0</v>
      </c>
      <c r="W46" s="230"/>
      <c r="X46" s="230" t="s">
        <v>160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162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913</v>
      </c>
      <c r="D47" s="232"/>
      <c r="E47" s="233">
        <v>50.8065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5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5">
        <v>15</v>
      </c>
      <c r="B48" s="246" t="s">
        <v>239</v>
      </c>
      <c r="C48" s="258" t="s">
        <v>434</v>
      </c>
      <c r="D48" s="247" t="s">
        <v>241</v>
      </c>
      <c r="E48" s="248">
        <v>3.1956000000000002</v>
      </c>
      <c r="F48" s="249"/>
      <c r="G48" s="250">
        <f>ROUND(E48*F48,2)</f>
        <v>0</v>
      </c>
      <c r="H48" s="231"/>
      <c r="I48" s="230">
        <f>ROUND(E48*H48,2)</f>
        <v>0</v>
      </c>
      <c r="J48" s="231"/>
      <c r="K48" s="230">
        <f>ROUND(E48*J48,2)</f>
        <v>0</v>
      </c>
      <c r="L48" s="230">
        <v>21</v>
      </c>
      <c r="M48" s="230">
        <f>G48*(1+L48/100)</f>
        <v>0</v>
      </c>
      <c r="N48" s="229">
        <v>1E-3</v>
      </c>
      <c r="O48" s="229">
        <f>ROUND(E48*N48,2)</f>
        <v>0</v>
      </c>
      <c r="P48" s="229">
        <v>0</v>
      </c>
      <c r="Q48" s="229">
        <f>ROUND(E48*P48,2)</f>
        <v>0</v>
      </c>
      <c r="R48" s="230" t="s">
        <v>242</v>
      </c>
      <c r="S48" s="230" t="s">
        <v>158</v>
      </c>
      <c r="T48" s="230" t="s">
        <v>159</v>
      </c>
      <c r="U48" s="230">
        <v>0</v>
      </c>
      <c r="V48" s="230">
        <f>ROUND(E48*U48,2)</f>
        <v>0</v>
      </c>
      <c r="W48" s="230"/>
      <c r="X48" s="230" t="s">
        <v>243</v>
      </c>
      <c r="Y48" s="230" t="s">
        <v>161</v>
      </c>
      <c r="Z48" s="210"/>
      <c r="AA48" s="210"/>
      <c r="AB48" s="210"/>
      <c r="AC48" s="210"/>
      <c r="AD48" s="210"/>
      <c r="AE48" s="210"/>
      <c r="AF48" s="210"/>
      <c r="AG48" s="210" t="s">
        <v>252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27"/>
      <c r="B49" s="228"/>
      <c r="C49" s="259" t="s">
        <v>922</v>
      </c>
      <c r="D49" s="232"/>
      <c r="E49" s="233">
        <v>3.1956000000000002</v>
      </c>
      <c r="F49" s="230"/>
      <c r="G49" s="230"/>
      <c r="H49" s="230"/>
      <c r="I49" s="230"/>
      <c r="J49" s="230"/>
      <c r="K49" s="230"/>
      <c r="L49" s="230"/>
      <c r="M49" s="230"/>
      <c r="N49" s="229"/>
      <c r="O49" s="229"/>
      <c r="P49" s="229"/>
      <c r="Q49" s="229"/>
      <c r="R49" s="230"/>
      <c r="S49" s="230"/>
      <c r="T49" s="230"/>
      <c r="U49" s="230"/>
      <c r="V49" s="230"/>
      <c r="W49" s="230"/>
      <c r="X49" s="230"/>
      <c r="Y49" s="230"/>
      <c r="Z49" s="210"/>
      <c r="AA49" s="210"/>
      <c r="AB49" s="210"/>
      <c r="AC49" s="210"/>
      <c r="AD49" s="210"/>
      <c r="AE49" s="210"/>
      <c r="AF49" s="210"/>
      <c r="AG49" s="210" t="s">
        <v>164</v>
      </c>
      <c r="AH49" s="210">
        <v>5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5">
        <v>16</v>
      </c>
      <c r="B50" s="246" t="s">
        <v>249</v>
      </c>
      <c r="C50" s="258" t="s">
        <v>250</v>
      </c>
      <c r="D50" s="247" t="s">
        <v>167</v>
      </c>
      <c r="E50" s="248">
        <v>7.2695999999999996</v>
      </c>
      <c r="F50" s="249"/>
      <c r="G50" s="250">
        <f>ROUND(E50*F50,2)</f>
        <v>0</v>
      </c>
      <c r="H50" s="231"/>
      <c r="I50" s="230">
        <f>ROUND(E50*H50,2)</f>
        <v>0</v>
      </c>
      <c r="J50" s="231"/>
      <c r="K50" s="230">
        <f>ROUND(E50*J50,2)</f>
        <v>0</v>
      </c>
      <c r="L50" s="230">
        <v>21</v>
      </c>
      <c r="M50" s="230">
        <f>G50*(1+L50/100)</f>
        <v>0</v>
      </c>
      <c r="N50" s="229">
        <v>1.67</v>
      </c>
      <c r="O50" s="229">
        <f>ROUND(E50*N50,2)</f>
        <v>12.14</v>
      </c>
      <c r="P50" s="229">
        <v>0</v>
      </c>
      <c r="Q50" s="229">
        <f>ROUND(E50*P50,2)</f>
        <v>0</v>
      </c>
      <c r="R50" s="230" t="s">
        <v>242</v>
      </c>
      <c r="S50" s="230" t="s">
        <v>251</v>
      </c>
      <c r="T50" s="230" t="s">
        <v>159</v>
      </c>
      <c r="U50" s="230">
        <v>0</v>
      </c>
      <c r="V50" s="230">
        <f>ROUND(E50*U50,2)</f>
        <v>0</v>
      </c>
      <c r="W50" s="230"/>
      <c r="X50" s="230" t="s">
        <v>243</v>
      </c>
      <c r="Y50" s="230" t="s">
        <v>161</v>
      </c>
      <c r="Z50" s="210"/>
      <c r="AA50" s="210"/>
      <c r="AB50" s="210"/>
      <c r="AC50" s="210"/>
      <c r="AD50" s="210"/>
      <c r="AE50" s="210"/>
      <c r="AF50" s="210"/>
      <c r="AG50" s="210" t="s">
        <v>252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2" x14ac:dyDescent="0.2">
      <c r="A51" s="227"/>
      <c r="B51" s="228"/>
      <c r="C51" s="259" t="s">
        <v>923</v>
      </c>
      <c r="D51" s="232"/>
      <c r="E51" s="233">
        <v>4.9080000000000004</v>
      </c>
      <c r="F51" s="230"/>
      <c r="G51" s="230"/>
      <c r="H51" s="230"/>
      <c r="I51" s="230"/>
      <c r="J51" s="230"/>
      <c r="K51" s="230"/>
      <c r="L51" s="230"/>
      <c r="M51" s="230"/>
      <c r="N51" s="229"/>
      <c r="O51" s="229"/>
      <c r="P51" s="229"/>
      <c r="Q51" s="229"/>
      <c r="R51" s="230"/>
      <c r="S51" s="230"/>
      <c r="T51" s="230"/>
      <c r="U51" s="230"/>
      <c r="V51" s="230"/>
      <c r="W51" s="230"/>
      <c r="X51" s="230"/>
      <c r="Y51" s="230"/>
      <c r="Z51" s="210"/>
      <c r="AA51" s="210"/>
      <c r="AB51" s="210"/>
      <c r="AC51" s="210"/>
      <c r="AD51" s="210"/>
      <c r="AE51" s="210"/>
      <c r="AF51" s="210"/>
      <c r="AG51" s="210" t="s">
        <v>164</v>
      </c>
      <c r="AH51" s="210">
        <v>5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3" x14ac:dyDescent="0.2">
      <c r="A52" s="227"/>
      <c r="B52" s="228"/>
      <c r="C52" s="259" t="s">
        <v>924</v>
      </c>
      <c r="D52" s="232"/>
      <c r="E52" s="233">
        <v>2.3616000000000001</v>
      </c>
      <c r="F52" s="230"/>
      <c r="G52" s="230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164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x14ac:dyDescent="0.2">
      <c r="A53" s="238" t="s">
        <v>153</v>
      </c>
      <c r="B53" s="239" t="s">
        <v>62</v>
      </c>
      <c r="C53" s="257" t="s">
        <v>92</v>
      </c>
      <c r="D53" s="240"/>
      <c r="E53" s="241"/>
      <c r="F53" s="242"/>
      <c r="G53" s="243">
        <f>SUMIF(AG54:AG57,"&lt;&gt;NOR",G54:G57)</f>
        <v>0</v>
      </c>
      <c r="H53" s="237"/>
      <c r="I53" s="237">
        <f>SUM(I54:I57)</f>
        <v>0</v>
      </c>
      <c r="J53" s="237"/>
      <c r="K53" s="237">
        <f>SUM(K54:K57)</f>
        <v>0</v>
      </c>
      <c r="L53" s="237"/>
      <c r="M53" s="237">
        <f>SUM(M54:M57)</f>
        <v>0</v>
      </c>
      <c r="N53" s="236"/>
      <c r="O53" s="236">
        <f>SUM(O54:O57)</f>
        <v>1.21</v>
      </c>
      <c r="P53" s="236"/>
      <c r="Q53" s="236">
        <f>SUM(Q54:Q57)</f>
        <v>0</v>
      </c>
      <c r="R53" s="237"/>
      <c r="S53" s="237"/>
      <c r="T53" s="237"/>
      <c r="U53" s="237"/>
      <c r="V53" s="237">
        <f>SUM(V54:V57)</f>
        <v>3.79</v>
      </c>
      <c r="W53" s="237"/>
      <c r="X53" s="237"/>
      <c r="Y53" s="237"/>
      <c r="AG53" t="s">
        <v>154</v>
      </c>
    </row>
    <row r="54" spans="1:60" outlineLevel="1" x14ac:dyDescent="0.2">
      <c r="A54" s="245">
        <v>17</v>
      </c>
      <c r="B54" s="246" t="s">
        <v>254</v>
      </c>
      <c r="C54" s="258" t="s">
        <v>255</v>
      </c>
      <c r="D54" s="247" t="s">
        <v>167</v>
      </c>
      <c r="E54" s="248">
        <v>0.47249999999999998</v>
      </c>
      <c r="F54" s="249"/>
      <c r="G54" s="250">
        <f>ROUND(E54*F54,2)</f>
        <v>0</v>
      </c>
      <c r="H54" s="231"/>
      <c r="I54" s="230">
        <f>ROUND(E54*H54,2)</f>
        <v>0</v>
      </c>
      <c r="J54" s="231"/>
      <c r="K54" s="230">
        <f>ROUND(E54*J54,2)</f>
        <v>0</v>
      </c>
      <c r="L54" s="230">
        <v>21</v>
      </c>
      <c r="M54" s="230">
        <f>G54*(1+L54/100)</f>
        <v>0</v>
      </c>
      <c r="N54" s="229">
        <v>2.5249999999999999</v>
      </c>
      <c r="O54" s="229">
        <f>ROUND(E54*N54,2)</f>
        <v>1.19</v>
      </c>
      <c r="P54" s="229">
        <v>0</v>
      </c>
      <c r="Q54" s="229">
        <f>ROUND(E54*P54,2)</f>
        <v>0</v>
      </c>
      <c r="R54" s="230"/>
      <c r="S54" s="230" t="s">
        <v>158</v>
      </c>
      <c r="T54" s="230" t="s">
        <v>159</v>
      </c>
      <c r="U54" s="230">
        <v>0.47699999999999998</v>
      </c>
      <c r="V54" s="230">
        <f>ROUND(E54*U54,2)</f>
        <v>0.23</v>
      </c>
      <c r="W54" s="230"/>
      <c r="X54" s="230" t="s">
        <v>160</v>
      </c>
      <c r="Y54" s="230" t="s">
        <v>161</v>
      </c>
      <c r="Z54" s="210"/>
      <c r="AA54" s="210"/>
      <c r="AB54" s="210"/>
      <c r="AC54" s="210"/>
      <c r="AD54" s="210"/>
      <c r="AE54" s="210"/>
      <c r="AF54" s="210"/>
      <c r="AG54" s="210" t="s">
        <v>162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27"/>
      <c r="B55" s="228"/>
      <c r="C55" s="259" t="s">
        <v>906</v>
      </c>
      <c r="D55" s="232"/>
      <c r="E55" s="233">
        <v>0.47249999999999998</v>
      </c>
      <c r="F55" s="230"/>
      <c r="G55" s="230"/>
      <c r="H55" s="230"/>
      <c r="I55" s="230"/>
      <c r="J55" s="230"/>
      <c r="K55" s="230"/>
      <c r="L55" s="230"/>
      <c r="M55" s="230"/>
      <c r="N55" s="229"/>
      <c r="O55" s="229"/>
      <c r="P55" s="229"/>
      <c r="Q55" s="229"/>
      <c r="R55" s="230"/>
      <c r="S55" s="230"/>
      <c r="T55" s="230"/>
      <c r="U55" s="230"/>
      <c r="V55" s="230"/>
      <c r="W55" s="230"/>
      <c r="X55" s="230"/>
      <c r="Y55" s="230"/>
      <c r="Z55" s="210"/>
      <c r="AA55" s="210"/>
      <c r="AB55" s="210"/>
      <c r="AC55" s="210"/>
      <c r="AD55" s="210"/>
      <c r="AE55" s="210"/>
      <c r="AF55" s="210"/>
      <c r="AG55" s="210" t="s">
        <v>164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5">
        <v>18</v>
      </c>
      <c r="B56" s="246" t="s">
        <v>925</v>
      </c>
      <c r="C56" s="258" t="s">
        <v>926</v>
      </c>
      <c r="D56" s="247" t="s">
        <v>259</v>
      </c>
      <c r="E56" s="248">
        <v>7</v>
      </c>
      <c r="F56" s="249"/>
      <c r="G56" s="250">
        <f>ROUND(E56*F56,2)</f>
        <v>0</v>
      </c>
      <c r="H56" s="231"/>
      <c r="I56" s="230">
        <f>ROUND(E56*H56,2)</f>
        <v>0</v>
      </c>
      <c r="J56" s="231"/>
      <c r="K56" s="230">
        <f>ROUND(E56*J56,2)</f>
        <v>0</v>
      </c>
      <c r="L56" s="230">
        <v>21</v>
      </c>
      <c r="M56" s="230">
        <f>G56*(1+L56/100)</f>
        <v>0</v>
      </c>
      <c r="N56" s="229">
        <v>2.1800000000000001E-3</v>
      </c>
      <c r="O56" s="229">
        <f>ROUND(E56*N56,2)</f>
        <v>0.02</v>
      </c>
      <c r="P56" s="229">
        <v>0</v>
      </c>
      <c r="Q56" s="229">
        <f>ROUND(E56*P56,2)</f>
        <v>0</v>
      </c>
      <c r="R56" s="230"/>
      <c r="S56" s="230" t="s">
        <v>158</v>
      </c>
      <c r="T56" s="230" t="s">
        <v>159</v>
      </c>
      <c r="U56" s="230">
        <v>0.50900000000000001</v>
      </c>
      <c r="V56" s="230">
        <f>ROUND(E56*U56,2)</f>
        <v>3.56</v>
      </c>
      <c r="W56" s="230"/>
      <c r="X56" s="230" t="s">
        <v>160</v>
      </c>
      <c r="Y56" s="230" t="s">
        <v>161</v>
      </c>
      <c r="Z56" s="210"/>
      <c r="AA56" s="210"/>
      <c r="AB56" s="210"/>
      <c r="AC56" s="210"/>
      <c r="AD56" s="210"/>
      <c r="AE56" s="210"/>
      <c r="AF56" s="210"/>
      <c r="AG56" s="210" t="s">
        <v>162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2" x14ac:dyDescent="0.2">
      <c r="A57" s="227"/>
      <c r="B57" s="228"/>
      <c r="C57" s="259" t="s">
        <v>927</v>
      </c>
      <c r="D57" s="232"/>
      <c r="E57" s="233">
        <v>7</v>
      </c>
      <c r="F57" s="230"/>
      <c r="G57" s="230"/>
      <c r="H57" s="230"/>
      <c r="I57" s="230"/>
      <c r="J57" s="230"/>
      <c r="K57" s="230"/>
      <c r="L57" s="230"/>
      <c r="M57" s="230"/>
      <c r="N57" s="229"/>
      <c r="O57" s="229"/>
      <c r="P57" s="229"/>
      <c r="Q57" s="229"/>
      <c r="R57" s="230"/>
      <c r="S57" s="230"/>
      <c r="T57" s="230"/>
      <c r="U57" s="230"/>
      <c r="V57" s="230"/>
      <c r="W57" s="230"/>
      <c r="X57" s="230"/>
      <c r="Y57" s="230"/>
      <c r="Z57" s="210"/>
      <c r="AA57" s="210"/>
      <c r="AB57" s="210"/>
      <c r="AC57" s="210"/>
      <c r="AD57" s="210"/>
      <c r="AE57" s="210"/>
      <c r="AF57" s="210"/>
      <c r="AG57" s="210" t="s">
        <v>164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x14ac:dyDescent="0.2">
      <c r="A58" s="238" t="s">
        <v>153</v>
      </c>
      <c r="B58" s="239" t="s">
        <v>94</v>
      </c>
      <c r="C58" s="257" t="s">
        <v>95</v>
      </c>
      <c r="D58" s="240"/>
      <c r="E58" s="241"/>
      <c r="F58" s="242"/>
      <c r="G58" s="243">
        <f>SUMIF(AG59:AG62,"&lt;&gt;NOR",G59:G62)</f>
        <v>0</v>
      </c>
      <c r="H58" s="237"/>
      <c r="I58" s="237">
        <f>SUM(I59:I62)</f>
        <v>0</v>
      </c>
      <c r="J58" s="237"/>
      <c r="K58" s="237">
        <f>SUM(K59:K62)</f>
        <v>0</v>
      </c>
      <c r="L58" s="237"/>
      <c r="M58" s="237">
        <f>SUM(M59:M62)</f>
        <v>0</v>
      </c>
      <c r="N58" s="236"/>
      <c r="O58" s="236">
        <f>SUM(O59:O62)</f>
        <v>0.24</v>
      </c>
      <c r="P58" s="236"/>
      <c r="Q58" s="236">
        <f>SUM(Q59:Q62)</f>
        <v>0</v>
      </c>
      <c r="R58" s="237"/>
      <c r="S58" s="237"/>
      <c r="T58" s="237"/>
      <c r="U58" s="237"/>
      <c r="V58" s="237">
        <f>SUM(V59:V62)</f>
        <v>6.84</v>
      </c>
      <c r="W58" s="237"/>
      <c r="X58" s="237"/>
      <c r="Y58" s="237"/>
      <c r="AG58" t="s">
        <v>154</v>
      </c>
    </row>
    <row r="59" spans="1:60" ht="22.5" outlineLevel="1" x14ac:dyDescent="0.2">
      <c r="A59" s="245">
        <v>19</v>
      </c>
      <c r="B59" s="246" t="s">
        <v>928</v>
      </c>
      <c r="C59" s="258" t="s">
        <v>929</v>
      </c>
      <c r="D59" s="247" t="s">
        <v>268</v>
      </c>
      <c r="E59" s="248">
        <v>8.9499999999999993</v>
      </c>
      <c r="F59" s="249"/>
      <c r="G59" s="250">
        <f>ROUND(E59*F59,2)</f>
        <v>0</v>
      </c>
      <c r="H59" s="231"/>
      <c r="I59" s="230">
        <f>ROUND(E59*H59,2)</f>
        <v>0</v>
      </c>
      <c r="J59" s="231"/>
      <c r="K59" s="230">
        <f>ROUND(E59*J59,2)</f>
        <v>0</v>
      </c>
      <c r="L59" s="230">
        <v>21</v>
      </c>
      <c r="M59" s="230">
        <f>G59*(1+L59/100)</f>
        <v>0</v>
      </c>
      <c r="N59" s="229">
        <v>2.673E-2</v>
      </c>
      <c r="O59" s="229">
        <f>ROUND(E59*N59,2)</f>
        <v>0.24</v>
      </c>
      <c r="P59" s="229">
        <v>0</v>
      </c>
      <c r="Q59" s="229">
        <f>ROUND(E59*P59,2)</f>
        <v>0</v>
      </c>
      <c r="R59" s="230"/>
      <c r="S59" s="230" t="s">
        <v>158</v>
      </c>
      <c r="T59" s="230" t="s">
        <v>159</v>
      </c>
      <c r="U59" s="230">
        <v>0.76400000000000001</v>
      </c>
      <c r="V59" s="230">
        <f>ROUND(E59*U59,2)</f>
        <v>6.84</v>
      </c>
      <c r="W59" s="230"/>
      <c r="X59" s="230" t="s">
        <v>160</v>
      </c>
      <c r="Y59" s="230" t="s">
        <v>161</v>
      </c>
      <c r="Z59" s="210"/>
      <c r="AA59" s="210"/>
      <c r="AB59" s="210"/>
      <c r="AC59" s="210"/>
      <c r="AD59" s="210"/>
      <c r="AE59" s="210"/>
      <c r="AF59" s="210"/>
      <c r="AG59" s="210" t="s">
        <v>162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2" x14ac:dyDescent="0.2">
      <c r="A60" s="227"/>
      <c r="B60" s="228"/>
      <c r="C60" s="259" t="s">
        <v>930</v>
      </c>
      <c r="D60" s="232"/>
      <c r="E60" s="233"/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3" x14ac:dyDescent="0.2">
      <c r="A61" s="227"/>
      <c r="B61" s="228"/>
      <c r="C61" s="259" t="s">
        <v>931</v>
      </c>
      <c r="D61" s="232"/>
      <c r="E61" s="233">
        <v>3.95</v>
      </c>
      <c r="F61" s="230"/>
      <c r="G61" s="230"/>
      <c r="H61" s="230"/>
      <c r="I61" s="230"/>
      <c r="J61" s="230"/>
      <c r="K61" s="230"/>
      <c r="L61" s="230"/>
      <c r="M61" s="230"/>
      <c r="N61" s="229"/>
      <c r="O61" s="229"/>
      <c r="P61" s="229"/>
      <c r="Q61" s="229"/>
      <c r="R61" s="230"/>
      <c r="S61" s="230"/>
      <c r="T61" s="230"/>
      <c r="U61" s="230"/>
      <c r="V61" s="230"/>
      <c r="W61" s="230"/>
      <c r="X61" s="230"/>
      <c r="Y61" s="230"/>
      <c r="Z61" s="210"/>
      <c r="AA61" s="210"/>
      <c r="AB61" s="210"/>
      <c r="AC61" s="210"/>
      <c r="AD61" s="210"/>
      <c r="AE61" s="210"/>
      <c r="AF61" s="210"/>
      <c r="AG61" s="210" t="s">
        <v>164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3" x14ac:dyDescent="0.2">
      <c r="A62" s="227"/>
      <c r="B62" s="228"/>
      <c r="C62" s="259" t="s">
        <v>932</v>
      </c>
      <c r="D62" s="232"/>
      <c r="E62" s="233">
        <v>5</v>
      </c>
      <c r="F62" s="230"/>
      <c r="G62" s="230"/>
      <c r="H62" s="230"/>
      <c r="I62" s="230"/>
      <c r="J62" s="230"/>
      <c r="K62" s="230"/>
      <c r="L62" s="230"/>
      <c r="M62" s="230"/>
      <c r="N62" s="229"/>
      <c r="O62" s="229"/>
      <c r="P62" s="229"/>
      <c r="Q62" s="229"/>
      <c r="R62" s="230"/>
      <c r="S62" s="230"/>
      <c r="T62" s="230"/>
      <c r="U62" s="230"/>
      <c r="V62" s="230"/>
      <c r="W62" s="230"/>
      <c r="X62" s="230"/>
      <c r="Y62" s="230"/>
      <c r="Z62" s="210"/>
      <c r="AA62" s="210"/>
      <c r="AB62" s="210"/>
      <c r="AC62" s="210"/>
      <c r="AD62" s="210"/>
      <c r="AE62" s="210"/>
      <c r="AF62" s="210"/>
      <c r="AG62" s="210" t="s">
        <v>164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x14ac:dyDescent="0.2">
      <c r="A63" s="238" t="s">
        <v>153</v>
      </c>
      <c r="B63" s="239" t="s">
        <v>96</v>
      </c>
      <c r="C63" s="257" t="s">
        <v>97</v>
      </c>
      <c r="D63" s="240"/>
      <c r="E63" s="241"/>
      <c r="F63" s="242"/>
      <c r="G63" s="243">
        <f>SUMIF(AG64:AG79,"&lt;&gt;NOR",G64:G79)</f>
        <v>0</v>
      </c>
      <c r="H63" s="237"/>
      <c r="I63" s="237">
        <f>SUM(I64:I79)</f>
        <v>0</v>
      </c>
      <c r="J63" s="237"/>
      <c r="K63" s="237">
        <f>SUM(K64:K79)</f>
        <v>0</v>
      </c>
      <c r="L63" s="237"/>
      <c r="M63" s="237">
        <f>SUM(M64:M79)</f>
        <v>0</v>
      </c>
      <c r="N63" s="236"/>
      <c r="O63" s="236">
        <f>SUM(O64:O79)</f>
        <v>2.6099999999999994</v>
      </c>
      <c r="P63" s="236"/>
      <c r="Q63" s="236">
        <f>SUM(Q64:Q79)</f>
        <v>0</v>
      </c>
      <c r="R63" s="237"/>
      <c r="S63" s="237"/>
      <c r="T63" s="237"/>
      <c r="U63" s="237"/>
      <c r="V63" s="237">
        <f>SUM(V64:V79)</f>
        <v>42.110000000000007</v>
      </c>
      <c r="W63" s="237"/>
      <c r="X63" s="237"/>
      <c r="Y63" s="237"/>
      <c r="AG63" t="s">
        <v>154</v>
      </c>
    </row>
    <row r="64" spans="1:60" ht="22.5" outlineLevel="1" x14ac:dyDescent="0.2">
      <c r="A64" s="245">
        <v>20</v>
      </c>
      <c r="B64" s="246" t="s">
        <v>933</v>
      </c>
      <c r="C64" s="258" t="s">
        <v>934</v>
      </c>
      <c r="D64" s="247" t="s">
        <v>237</v>
      </c>
      <c r="E64" s="248">
        <v>6.2179999999999999E-2</v>
      </c>
      <c r="F64" s="249"/>
      <c r="G64" s="250">
        <f>ROUND(E64*F64,2)</f>
        <v>0</v>
      </c>
      <c r="H64" s="231"/>
      <c r="I64" s="230">
        <f>ROUND(E64*H64,2)</f>
        <v>0</v>
      </c>
      <c r="J64" s="231"/>
      <c r="K64" s="230">
        <f>ROUND(E64*J64,2)</f>
        <v>0</v>
      </c>
      <c r="L64" s="230">
        <v>21</v>
      </c>
      <c r="M64" s="230">
        <f>G64*(1+L64/100)</f>
        <v>0</v>
      </c>
      <c r="N64" s="229">
        <v>1.05772</v>
      </c>
      <c r="O64" s="229">
        <f>ROUND(E64*N64,2)</f>
        <v>7.0000000000000007E-2</v>
      </c>
      <c r="P64" s="229">
        <v>0</v>
      </c>
      <c r="Q64" s="229">
        <f>ROUND(E64*P64,2)</f>
        <v>0</v>
      </c>
      <c r="R64" s="230"/>
      <c r="S64" s="230" t="s">
        <v>158</v>
      </c>
      <c r="T64" s="230" t="s">
        <v>159</v>
      </c>
      <c r="U64" s="230">
        <v>22.648</v>
      </c>
      <c r="V64" s="230">
        <f>ROUND(E64*U64,2)</f>
        <v>1.41</v>
      </c>
      <c r="W64" s="230"/>
      <c r="X64" s="230" t="s">
        <v>160</v>
      </c>
      <c r="Y64" s="230" t="s">
        <v>161</v>
      </c>
      <c r="Z64" s="210"/>
      <c r="AA64" s="210"/>
      <c r="AB64" s="210"/>
      <c r="AC64" s="210"/>
      <c r="AD64" s="210"/>
      <c r="AE64" s="210"/>
      <c r="AF64" s="210"/>
      <c r="AG64" s="210" t="s">
        <v>162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2" x14ac:dyDescent="0.2">
      <c r="A65" s="227"/>
      <c r="B65" s="228"/>
      <c r="C65" s="259" t="s">
        <v>935</v>
      </c>
      <c r="D65" s="232"/>
      <c r="E65" s="233">
        <v>6.2179999999999999E-2</v>
      </c>
      <c r="F65" s="230"/>
      <c r="G65" s="230"/>
      <c r="H65" s="230"/>
      <c r="I65" s="230"/>
      <c r="J65" s="230"/>
      <c r="K65" s="230"/>
      <c r="L65" s="230"/>
      <c r="M65" s="230"/>
      <c r="N65" s="229"/>
      <c r="O65" s="229"/>
      <c r="P65" s="229"/>
      <c r="Q65" s="229"/>
      <c r="R65" s="230"/>
      <c r="S65" s="230"/>
      <c r="T65" s="230"/>
      <c r="U65" s="230"/>
      <c r="V65" s="230"/>
      <c r="W65" s="230"/>
      <c r="X65" s="230"/>
      <c r="Y65" s="230"/>
      <c r="Z65" s="210"/>
      <c r="AA65" s="210"/>
      <c r="AB65" s="210"/>
      <c r="AC65" s="210"/>
      <c r="AD65" s="210"/>
      <c r="AE65" s="210"/>
      <c r="AF65" s="210"/>
      <c r="AG65" s="210" t="s">
        <v>164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5">
        <v>21</v>
      </c>
      <c r="B66" s="246" t="s">
        <v>936</v>
      </c>
      <c r="C66" s="258" t="s">
        <v>937</v>
      </c>
      <c r="D66" s="247" t="s">
        <v>268</v>
      </c>
      <c r="E66" s="248">
        <v>16.5</v>
      </c>
      <c r="F66" s="249"/>
      <c r="G66" s="250">
        <f>ROUND(E66*F66,2)</f>
        <v>0</v>
      </c>
      <c r="H66" s="231"/>
      <c r="I66" s="230">
        <f>ROUND(E66*H66,2)</f>
        <v>0</v>
      </c>
      <c r="J66" s="231"/>
      <c r="K66" s="230">
        <f>ROUND(E66*J66,2)</f>
        <v>0</v>
      </c>
      <c r="L66" s="230">
        <v>21</v>
      </c>
      <c r="M66" s="230">
        <f>G66*(1+L66/100)</f>
        <v>0</v>
      </c>
      <c r="N66" s="229">
        <v>3.4610000000000002E-2</v>
      </c>
      <c r="O66" s="229">
        <f>ROUND(E66*N66,2)</f>
        <v>0.56999999999999995</v>
      </c>
      <c r="P66" s="229">
        <v>0</v>
      </c>
      <c r="Q66" s="229">
        <f>ROUND(E66*P66,2)</f>
        <v>0</v>
      </c>
      <c r="R66" s="230"/>
      <c r="S66" s="230" t="s">
        <v>158</v>
      </c>
      <c r="T66" s="230" t="s">
        <v>159</v>
      </c>
      <c r="U66" s="230">
        <v>1.349</v>
      </c>
      <c r="V66" s="230">
        <f>ROUND(E66*U66,2)</f>
        <v>22.26</v>
      </c>
      <c r="W66" s="230"/>
      <c r="X66" s="230" t="s">
        <v>160</v>
      </c>
      <c r="Y66" s="230" t="s">
        <v>161</v>
      </c>
      <c r="Z66" s="210"/>
      <c r="AA66" s="210"/>
      <c r="AB66" s="210"/>
      <c r="AC66" s="210"/>
      <c r="AD66" s="210"/>
      <c r="AE66" s="210"/>
      <c r="AF66" s="210"/>
      <c r="AG66" s="210" t="s">
        <v>162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2" x14ac:dyDescent="0.2">
      <c r="A67" s="227"/>
      <c r="B67" s="228"/>
      <c r="C67" s="259" t="s">
        <v>938</v>
      </c>
      <c r="D67" s="232"/>
      <c r="E67" s="233">
        <v>16.5</v>
      </c>
      <c r="F67" s="230"/>
      <c r="G67" s="230"/>
      <c r="H67" s="230"/>
      <c r="I67" s="230"/>
      <c r="J67" s="230"/>
      <c r="K67" s="230"/>
      <c r="L67" s="230"/>
      <c r="M67" s="230"/>
      <c r="N67" s="229"/>
      <c r="O67" s="229"/>
      <c r="P67" s="229"/>
      <c r="Q67" s="229"/>
      <c r="R67" s="230"/>
      <c r="S67" s="230"/>
      <c r="T67" s="230"/>
      <c r="U67" s="230"/>
      <c r="V67" s="230"/>
      <c r="W67" s="230"/>
      <c r="X67" s="230"/>
      <c r="Y67" s="230"/>
      <c r="Z67" s="210"/>
      <c r="AA67" s="210"/>
      <c r="AB67" s="210"/>
      <c r="AC67" s="210"/>
      <c r="AD67" s="210"/>
      <c r="AE67" s="210"/>
      <c r="AF67" s="210"/>
      <c r="AG67" s="210" t="s">
        <v>164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5">
        <v>22</v>
      </c>
      <c r="B68" s="246" t="s">
        <v>939</v>
      </c>
      <c r="C68" s="258" t="s">
        <v>940</v>
      </c>
      <c r="D68" s="247" t="s">
        <v>268</v>
      </c>
      <c r="E68" s="248">
        <v>16.5</v>
      </c>
      <c r="F68" s="249"/>
      <c r="G68" s="250">
        <f>ROUND(E68*F68,2)</f>
        <v>0</v>
      </c>
      <c r="H68" s="231"/>
      <c r="I68" s="230">
        <f>ROUND(E68*H68,2)</f>
        <v>0</v>
      </c>
      <c r="J68" s="231"/>
      <c r="K68" s="230">
        <f>ROUND(E68*J68,2)</f>
        <v>0</v>
      </c>
      <c r="L68" s="230">
        <v>21</v>
      </c>
      <c r="M68" s="230">
        <f>G68*(1+L68/100)</f>
        <v>0</v>
      </c>
      <c r="N68" s="229">
        <v>0.11369</v>
      </c>
      <c r="O68" s="229">
        <f>ROUND(E68*N68,2)</f>
        <v>1.88</v>
      </c>
      <c r="P68" s="229">
        <v>0</v>
      </c>
      <c r="Q68" s="229">
        <f>ROUND(E68*P68,2)</f>
        <v>0</v>
      </c>
      <c r="R68" s="230"/>
      <c r="S68" s="230" t="s">
        <v>158</v>
      </c>
      <c r="T68" s="230" t="s">
        <v>159</v>
      </c>
      <c r="U68" s="230">
        <v>0.56850000000000001</v>
      </c>
      <c r="V68" s="230">
        <f>ROUND(E68*U68,2)</f>
        <v>9.3800000000000008</v>
      </c>
      <c r="W68" s="230"/>
      <c r="X68" s="230" t="s">
        <v>160</v>
      </c>
      <c r="Y68" s="230" t="s">
        <v>161</v>
      </c>
      <c r="Z68" s="210"/>
      <c r="AA68" s="210"/>
      <c r="AB68" s="210"/>
      <c r="AC68" s="210"/>
      <c r="AD68" s="210"/>
      <c r="AE68" s="210"/>
      <c r="AF68" s="210"/>
      <c r="AG68" s="210" t="s">
        <v>162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2" x14ac:dyDescent="0.2">
      <c r="A69" s="227"/>
      <c r="B69" s="228"/>
      <c r="C69" s="259" t="s">
        <v>938</v>
      </c>
      <c r="D69" s="232"/>
      <c r="E69" s="233">
        <v>16.5</v>
      </c>
      <c r="F69" s="230"/>
      <c r="G69" s="230"/>
      <c r="H69" s="230"/>
      <c r="I69" s="230"/>
      <c r="J69" s="230"/>
      <c r="K69" s="230"/>
      <c r="L69" s="230"/>
      <c r="M69" s="230"/>
      <c r="N69" s="229"/>
      <c r="O69" s="229"/>
      <c r="P69" s="229"/>
      <c r="Q69" s="229"/>
      <c r="R69" s="230"/>
      <c r="S69" s="230"/>
      <c r="T69" s="230"/>
      <c r="U69" s="230"/>
      <c r="V69" s="230"/>
      <c r="W69" s="230"/>
      <c r="X69" s="230"/>
      <c r="Y69" s="230"/>
      <c r="Z69" s="210"/>
      <c r="AA69" s="210"/>
      <c r="AB69" s="210"/>
      <c r="AC69" s="210"/>
      <c r="AD69" s="210"/>
      <c r="AE69" s="210"/>
      <c r="AF69" s="210"/>
      <c r="AG69" s="210" t="s">
        <v>164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5">
        <v>23</v>
      </c>
      <c r="B70" s="246" t="s">
        <v>941</v>
      </c>
      <c r="C70" s="258" t="s">
        <v>942</v>
      </c>
      <c r="D70" s="247" t="s">
        <v>157</v>
      </c>
      <c r="E70" s="248">
        <v>5.0350000000000001</v>
      </c>
      <c r="F70" s="249"/>
      <c r="G70" s="250">
        <f>ROUND(E70*F70,2)</f>
        <v>0</v>
      </c>
      <c r="H70" s="231"/>
      <c r="I70" s="230">
        <f>ROUND(E70*H70,2)</f>
        <v>0</v>
      </c>
      <c r="J70" s="231"/>
      <c r="K70" s="230">
        <f>ROUND(E70*J70,2)</f>
        <v>0</v>
      </c>
      <c r="L70" s="230">
        <v>21</v>
      </c>
      <c r="M70" s="230">
        <f>G70*(1+L70/100)</f>
        <v>0</v>
      </c>
      <c r="N70" s="229">
        <v>1.6930000000000001E-2</v>
      </c>
      <c r="O70" s="229">
        <f>ROUND(E70*N70,2)</f>
        <v>0.09</v>
      </c>
      <c r="P70" s="229">
        <v>0</v>
      </c>
      <c r="Q70" s="229">
        <f>ROUND(E70*P70,2)</f>
        <v>0</v>
      </c>
      <c r="R70" s="230"/>
      <c r="S70" s="230" t="s">
        <v>158</v>
      </c>
      <c r="T70" s="230" t="s">
        <v>159</v>
      </c>
      <c r="U70" s="230">
        <v>1.5396000000000001</v>
      </c>
      <c r="V70" s="230">
        <f>ROUND(E70*U70,2)</f>
        <v>7.75</v>
      </c>
      <c r="W70" s="230"/>
      <c r="X70" s="230" t="s">
        <v>160</v>
      </c>
      <c r="Y70" s="230" t="s">
        <v>161</v>
      </c>
      <c r="Z70" s="210"/>
      <c r="AA70" s="210"/>
      <c r="AB70" s="210"/>
      <c r="AC70" s="210"/>
      <c r="AD70" s="210"/>
      <c r="AE70" s="210"/>
      <c r="AF70" s="210"/>
      <c r="AG70" s="210" t="s">
        <v>162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2" x14ac:dyDescent="0.2">
      <c r="A71" s="227"/>
      <c r="B71" s="228"/>
      <c r="C71" s="259" t="s">
        <v>943</v>
      </c>
      <c r="D71" s="232"/>
      <c r="E71" s="233">
        <v>3.1349999999999998</v>
      </c>
      <c r="F71" s="230"/>
      <c r="G71" s="230"/>
      <c r="H71" s="230"/>
      <c r="I71" s="230"/>
      <c r="J71" s="230"/>
      <c r="K71" s="230"/>
      <c r="L71" s="230"/>
      <c r="M71" s="230"/>
      <c r="N71" s="229"/>
      <c r="O71" s="229"/>
      <c r="P71" s="229"/>
      <c r="Q71" s="229"/>
      <c r="R71" s="230"/>
      <c r="S71" s="230"/>
      <c r="T71" s="230"/>
      <c r="U71" s="230"/>
      <c r="V71" s="230"/>
      <c r="W71" s="230"/>
      <c r="X71" s="230"/>
      <c r="Y71" s="230"/>
      <c r="Z71" s="210"/>
      <c r="AA71" s="210"/>
      <c r="AB71" s="210"/>
      <c r="AC71" s="210"/>
      <c r="AD71" s="210"/>
      <c r="AE71" s="210"/>
      <c r="AF71" s="210"/>
      <c r="AG71" s="210" t="s">
        <v>164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3" x14ac:dyDescent="0.2">
      <c r="A72" s="227"/>
      <c r="B72" s="228"/>
      <c r="C72" s="259" t="s">
        <v>944</v>
      </c>
      <c r="D72" s="232"/>
      <c r="E72" s="233">
        <v>1.9</v>
      </c>
      <c r="F72" s="230"/>
      <c r="G72" s="230"/>
      <c r="H72" s="230"/>
      <c r="I72" s="230"/>
      <c r="J72" s="230"/>
      <c r="K72" s="230"/>
      <c r="L72" s="230"/>
      <c r="M72" s="230"/>
      <c r="N72" s="229"/>
      <c r="O72" s="229"/>
      <c r="P72" s="229"/>
      <c r="Q72" s="229"/>
      <c r="R72" s="230"/>
      <c r="S72" s="230"/>
      <c r="T72" s="230"/>
      <c r="U72" s="230"/>
      <c r="V72" s="230"/>
      <c r="W72" s="230"/>
      <c r="X72" s="230"/>
      <c r="Y72" s="230"/>
      <c r="Z72" s="210"/>
      <c r="AA72" s="210"/>
      <c r="AB72" s="210"/>
      <c r="AC72" s="210"/>
      <c r="AD72" s="210"/>
      <c r="AE72" s="210"/>
      <c r="AF72" s="210"/>
      <c r="AG72" s="210" t="s">
        <v>164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5">
        <v>24</v>
      </c>
      <c r="B73" s="246" t="s">
        <v>945</v>
      </c>
      <c r="C73" s="258" t="s">
        <v>946</v>
      </c>
      <c r="D73" s="247" t="s">
        <v>157</v>
      </c>
      <c r="E73" s="248">
        <v>5.0350000000000001</v>
      </c>
      <c r="F73" s="249"/>
      <c r="G73" s="250">
        <f>ROUND(E73*F73,2)</f>
        <v>0</v>
      </c>
      <c r="H73" s="231"/>
      <c r="I73" s="230">
        <f>ROUND(E73*H73,2)</f>
        <v>0</v>
      </c>
      <c r="J73" s="231"/>
      <c r="K73" s="230">
        <f>ROUND(E73*J73,2)</f>
        <v>0</v>
      </c>
      <c r="L73" s="230">
        <v>21</v>
      </c>
      <c r="M73" s="230">
        <f>G73*(1+L73/100)</f>
        <v>0</v>
      </c>
      <c r="N73" s="229">
        <v>0</v>
      </c>
      <c r="O73" s="229">
        <f>ROUND(E73*N73,2)</f>
        <v>0</v>
      </c>
      <c r="P73" s="229">
        <v>0</v>
      </c>
      <c r="Q73" s="229">
        <f>ROUND(E73*P73,2)</f>
        <v>0</v>
      </c>
      <c r="R73" s="230"/>
      <c r="S73" s="230" t="s">
        <v>158</v>
      </c>
      <c r="T73" s="230" t="s">
        <v>159</v>
      </c>
      <c r="U73" s="230">
        <v>0.26</v>
      </c>
      <c r="V73" s="230">
        <f>ROUND(E73*U73,2)</f>
        <v>1.31</v>
      </c>
      <c r="W73" s="230"/>
      <c r="X73" s="230" t="s">
        <v>160</v>
      </c>
      <c r="Y73" s="230" t="s">
        <v>161</v>
      </c>
      <c r="Z73" s="210"/>
      <c r="AA73" s="210"/>
      <c r="AB73" s="210"/>
      <c r="AC73" s="210"/>
      <c r="AD73" s="210"/>
      <c r="AE73" s="210"/>
      <c r="AF73" s="210"/>
      <c r="AG73" s="210" t="s">
        <v>162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2" x14ac:dyDescent="0.2">
      <c r="A74" s="227"/>
      <c r="B74" s="228"/>
      <c r="C74" s="259" t="s">
        <v>947</v>
      </c>
      <c r="D74" s="232"/>
      <c r="E74" s="233">
        <v>5.0350000000000001</v>
      </c>
      <c r="F74" s="230"/>
      <c r="G74" s="230"/>
      <c r="H74" s="230"/>
      <c r="I74" s="230"/>
      <c r="J74" s="230"/>
      <c r="K74" s="230"/>
      <c r="L74" s="230"/>
      <c r="M74" s="230"/>
      <c r="N74" s="229"/>
      <c r="O74" s="229"/>
      <c r="P74" s="229"/>
      <c r="Q74" s="229"/>
      <c r="R74" s="230"/>
      <c r="S74" s="230"/>
      <c r="T74" s="230"/>
      <c r="U74" s="230"/>
      <c r="V74" s="230"/>
      <c r="W74" s="230"/>
      <c r="X74" s="230"/>
      <c r="Y74" s="230"/>
      <c r="Z74" s="210"/>
      <c r="AA74" s="210"/>
      <c r="AB74" s="210"/>
      <c r="AC74" s="210"/>
      <c r="AD74" s="210"/>
      <c r="AE74" s="210"/>
      <c r="AF74" s="210"/>
      <c r="AG74" s="210" t="s">
        <v>164</v>
      </c>
      <c r="AH74" s="210">
        <v>5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5">
        <v>25</v>
      </c>
      <c r="B75" s="246" t="s">
        <v>948</v>
      </c>
      <c r="C75" s="258" t="s">
        <v>949</v>
      </c>
      <c r="D75" s="247" t="s">
        <v>157</v>
      </c>
      <c r="E75" s="248">
        <v>9.9</v>
      </c>
      <c r="F75" s="249"/>
      <c r="G75" s="250">
        <f>ROUND(E75*F75,2)</f>
        <v>0</v>
      </c>
      <c r="H75" s="231"/>
      <c r="I75" s="230">
        <f>ROUND(E75*H75,2)</f>
        <v>0</v>
      </c>
      <c r="J75" s="231"/>
      <c r="K75" s="230">
        <f>ROUND(E75*J75,2)</f>
        <v>0</v>
      </c>
      <c r="L75" s="230">
        <v>21</v>
      </c>
      <c r="M75" s="230">
        <f>G75*(1+L75/100)</f>
        <v>0</v>
      </c>
      <c r="N75" s="229">
        <v>0</v>
      </c>
      <c r="O75" s="229">
        <f>ROUND(E75*N75,2)</f>
        <v>0</v>
      </c>
      <c r="P75" s="229">
        <v>0</v>
      </c>
      <c r="Q75" s="229">
        <f>ROUND(E75*P75,2)</f>
        <v>0</v>
      </c>
      <c r="R75" s="230"/>
      <c r="S75" s="230" t="s">
        <v>233</v>
      </c>
      <c r="T75" s="230" t="s">
        <v>227</v>
      </c>
      <c r="U75" s="230">
        <v>0</v>
      </c>
      <c r="V75" s="230">
        <f>ROUND(E75*U75,2)</f>
        <v>0</v>
      </c>
      <c r="W75" s="230"/>
      <c r="X75" s="230" t="s">
        <v>160</v>
      </c>
      <c r="Y75" s="230" t="s">
        <v>161</v>
      </c>
      <c r="Z75" s="210"/>
      <c r="AA75" s="210"/>
      <c r="AB75" s="210"/>
      <c r="AC75" s="210"/>
      <c r="AD75" s="210"/>
      <c r="AE75" s="210"/>
      <c r="AF75" s="210"/>
      <c r="AG75" s="210" t="s">
        <v>162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2" x14ac:dyDescent="0.2">
      <c r="A76" s="227"/>
      <c r="B76" s="228"/>
      <c r="C76" s="259" t="s">
        <v>950</v>
      </c>
      <c r="D76" s="232"/>
      <c r="E76" s="233">
        <v>6.3</v>
      </c>
      <c r="F76" s="230"/>
      <c r="G76" s="230"/>
      <c r="H76" s="230"/>
      <c r="I76" s="230"/>
      <c r="J76" s="230"/>
      <c r="K76" s="230"/>
      <c r="L76" s="230"/>
      <c r="M76" s="230"/>
      <c r="N76" s="229"/>
      <c r="O76" s="229"/>
      <c r="P76" s="229"/>
      <c r="Q76" s="229"/>
      <c r="R76" s="230"/>
      <c r="S76" s="230"/>
      <c r="T76" s="230"/>
      <c r="U76" s="230"/>
      <c r="V76" s="230"/>
      <c r="W76" s="230"/>
      <c r="X76" s="230"/>
      <c r="Y76" s="230"/>
      <c r="Z76" s="210"/>
      <c r="AA76" s="210"/>
      <c r="AB76" s="210"/>
      <c r="AC76" s="210"/>
      <c r="AD76" s="210"/>
      <c r="AE76" s="210"/>
      <c r="AF76" s="210"/>
      <c r="AG76" s="210" t="s">
        <v>164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3" x14ac:dyDescent="0.2">
      <c r="A77" s="227"/>
      <c r="B77" s="228"/>
      <c r="C77" s="259" t="s">
        <v>951</v>
      </c>
      <c r="D77" s="232"/>
      <c r="E77" s="233">
        <v>3.6</v>
      </c>
      <c r="F77" s="230"/>
      <c r="G77" s="230"/>
      <c r="H77" s="230"/>
      <c r="I77" s="230"/>
      <c r="J77" s="230"/>
      <c r="K77" s="230"/>
      <c r="L77" s="230"/>
      <c r="M77" s="230"/>
      <c r="N77" s="229"/>
      <c r="O77" s="229"/>
      <c r="P77" s="229"/>
      <c r="Q77" s="229"/>
      <c r="R77" s="230"/>
      <c r="S77" s="230"/>
      <c r="T77" s="230"/>
      <c r="U77" s="230"/>
      <c r="V77" s="230"/>
      <c r="W77" s="230"/>
      <c r="X77" s="230"/>
      <c r="Y77" s="230"/>
      <c r="Z77" s="210"/>
      <c r="AA77" s="210"/>
      <c r="AB77" s="210"/>
      <c r="AC77" s="210"/>
      <c r="AD77" s="210"/>
      <c r="AE77" s="210"/>
      <c r="AF77" s="210"/>
      <c r="AG77" s="210" t="s">
        <v>164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51">
        <v>26</v>
      </c>
      <c r="B78" s="252" t="s">
        <v>231</v>
      </c>
      <c r="C78" s="260" t="s">
        <v>952</v>
      </c>
      <c r="D78" s="253" t="s">
        <v>322</v>
      </c>
      <c r="E78" s="254">
        <v>10</v>
      </c>
      <c r="F78" s="255"/>
      <c r="G78" s="256">
        <f>ROUND(E78*F78,2)</f>
        <v>0</v>
      </c>
      <c r="H78" s="231"/>
      <c r="I78" s="230">
        <f>ROUND(E78*H78,2)</f>
        <v>0</v>
      </c>
      <c r="J78" s="231"/>
      <c r="K78" s="230">
        <f>ROUND(E78*J78,2)</f>
        <v>0</v>
      </c>
      <c r="L78" s="230">
        <v>21</v>
      </c>
      <c r="M78" s="230">
        <f>G78*(1+L78/100)</f>
        <v>0</v>
      </c>
      <c r="N78" s="229">
        <v>0</v>
      </c>
      <c r="O78" s="229">
        <f>ROUND(E78*N78,2)</f>
        <v>0</v>
      </c>
      <c r="P78" s="229">
        <v>0</v>
      </c>
      <c r="Q78" s="229">
        <f>ROUND(E78*P78,2)</f>
        <v>0</v>
      </c>
      <c r="R78" s="230"/>
      <c r="S78" s="230" t="s">
        <v>233</v>
      </c>
      <c r="T78" s="230" t="s">
        <v>227</v>
      </c>
      <c r="U78" s="230">
        <v>0</v>
      </c>
      <c r="V78" s="230">
        <f>ROUND(E78*U78,2)</f>
        <v>0</v>
      </c>
      <c r="W78" s="230"/>
      <c r="X78" s="230" t="s">
        <v>160</v>
      </c>
      <c r="Y78" s="230" t="s">
        <v>161</v>
      </c>
      <c r="Z78" s="210"/>
      <c r="AA78" s="210"/>
      <c r="AB78" s="210"/>
      <c r="AC78" s="210"/>
      <c r="AD78" s="210"/>
      <c r="AE78" s="210"/>
      <c r="AF78" s="210"/>
      <c r="AG78" s="210" t="s">
        <v>162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51">
        <v>27</v>
      </c>
      <c r="B79" s="252" t="s">
        <v>235</v>
      </c>
      <c r="C79" s="260" t="s">
        <v>953</v>
      </c>
      <c r="D79" s="253" t="s">
        <v>322</v>
      </c>
      <c r="E79" s="254">
        <v>1</v>
      </c>
      <c r="F79" s="255"/>
      <c r="G79" s="256">
        <f>ROUND(E79*F79,2)</f>
        <v>0</v>
      </c>
      <c r="H79" s="231"/>
      <c r="I79" s="230">
        <f>ROUND(E79*H79,2)</f>
        <v>0</v>
      </c>
      <c r="J79" s="231"/>
      <c r="K79" s="230">
        <f>ROUND(E79*J79,2)</f>
        <v>0</v>
      </c>
      <c r="L79" s="230">
        <v>21</v>
      </c>
      <c r="M79" s="230">
        <f>G79*(1+L79/100)</f>
        <v>0</v>
      </c>
      <c r="N79" s="229">
        <v>0</v>
      </c>
      <c r="O79" s="229">
        <f>ROUND(E79*N79,2)</f>
        <v>0</v>
      </c>
      <c r="P79" s="229">
        <v>0</v>
      </c>
      <c r="Q79" s="229">
        <f>ROUND(E79*P79,2)</f>
        <v>0</v>
      </c>
      <c r="R79" s="230"/>
      <c r="S79" s="230" t="s">
        <v>233</v>
      </c>
      <c r="T79" s="230" t="s">
        <v>227</v>
      </c>
      <c r="U79" s="230">
        <v>0</v>
      </c>
      <c r="V79" s="230">
        <f>ROUND(E79*U79,2)</f>
        <v>0</v>
      </c>
      <c r="W79" s="230"/>
      <c r="X79" s="230" t="s">
        <v>160</v>
      </c>
      <c r="Y79" s="230" t="s">
        <v>161</v>
      </c>
      <c r="Z79" s="210"/>
      <c r="AA79" s="210"/>
      <c r="AB79" s="210"/>
      <c r="AC79" s="210"/>
      <c r="AD79" s="210"/>
      <c r="AE79" s="210"/>
      <c r="AF79" s="210"/>
      <c r="AG79" s="210" t="s">
        <v>162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x14ac:dyDescent="0.2">
      <c r="A80" s="238" t="s">
        <v>153</v>
      </c>
      <c r="B80" s="239" t="s">
        <v>98</v>
      </c>
      <c r="C80" s="257" t="s">
        <v>99</v>
      </c>
      <c r="D80" s="240"/>
      <c r="E80" s="241"/>
      <c r="F80" s="242"/>
      <c r="G80" s="243">
        <f>SUMIF(AG81:AG100,"&lt;&gt;NOR",G81:G100)</f>
        <v>0</v>
      </c>
      <c r="H80" s="237"/>
      <c r="I80" s="237">
        <f>SUM(I81:I100)</f>
        <v>0</v>
      </c>
      <c r="J80" s="237"/>
      <c r="K80" s="237">
        <f>SUM(K81:K100)</f>
        <v>0</v>
      </c>
      <c r="L80" s="237"/>
      <c r="M80" s="237">
        <f>SUM(M81:M100)</f>
        <v>0</v>
      </c>
      <c r="N80" s="236"/>
      <c r="O80" s="236">
        <f>SUM(O81:O100)</f>
        <v>180.67999999999998</v>
      </c>
      <c r="P80" s="236"/>
      <c r="Q80" s="236">
        <f>SUM(Q81:Q100)</f>
        <v>0</v>
      </c>
      <c r="R80" s="237"/>
      <c r="S80" s="237"/>
      <c r="T80" s="237"/>
      <c r="U80" s="237"/>
      <c r="V80" s="237">
        <f>SUM(V81:V100)</f>
        <v>178.26000000000002</v>
      </c>
      <c r="W80" s="237"/>
      <c r="X80" s="237"/>
      <c r="Y80" s="237"/>
      <c r="AG80" t="s">
        <v>154</v>
      </c>
    </row>
    <row r="81" spans="1:60" ht="22.5" outlineLevel="1" x14ac:dyDescent="0.2">
      <c r="A81" s="245">
        <v>28</v>
      </c>
      <c r="B81" s="246" t="s">
        <v>954</v>
      </c>
      <c r="C81" s="258" t="s">
        <v>955</v>
      </c>
      <c r="D81" s="247" t="s">
        <v>157</v>
      </c>
      <c r="E81" s="248">
        <v>73.8</v>
      </c>
      <c r="F81" s="249"/>
      <c r="G81" s="250">
        <f>ROUND(E81*F81,2)</f>
        <v>0</v>
      </c>
      <c r="H81" s="231"/>
      <c r="I81" s="230">
        <f>ROUND(E81*H81,2)</f>
        <v>0</v>
      </c>
      <c r="J81" s="231"/>
      <c r="K81" s="230">
        <f>ROUND(E81*J81,2)</f>
        <v>0</v>
      </c>
      <c r="L81" s="230">
        <v>21</v>
      </c>
      <c r="M81" s="230">
        <f>G81*(1+L81/100)</f>
        <v>0</v>
      </c>
      <c r="N81" s="229">
        <v>0.2016</v>
      </c>
      <c r="O81" s="229">
        <f>ROUND(E81*N81,2)</f>
        <v>14.88</v>
      </c>
      <c r="P81" s="229">
        <v>0</v>
      </c>
      <c r="Q81" s="229">
        <f>ROUND(E81*P81,2)</f>
        <v>0</v>
      </c>
      <c r="R81" s="230"/>
      <c r="S81" s="230" t="s">
        <v>158</v>
      </c>
      <c r="T81" s="230" t="s">
        <v>159</v>
      </c>
      <c r="U81" s="230">
        <v>2.4E-2</v>
      </c>
      <c r="V81" s="230">
        <f>ROUND(E81*U81,2)</f>
        <v>1.77</v>
      </c>
      <c r="W81" s="230"/>
      <c r="X81" s="230" t="s">
        <v>160</v>
      </c>
      <c r="Y81" s="230" t="s">
        <v>161</v>
      </c>
      <c r="Z81" s="210"/>
      <c r="AA81" s="210"/>
      <c r="AB81" s="210"/>
      <c r="AC81" s="210"/>
      <c r="AD81" s="210"/>
      <c r="AE81" s="210"/>
      <c r="AF81" s="210"/>
      <c r="AG81" s="210" t="s">
        <v>162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2" x14ac:dyDescent="0.2">
      <c r="A82" s="227"/>
      <c r="B82" s="228"/>
      <c r="C82" s="259" t="s">
        <v>917</v>
      </c>
      <c r="D82" s="232"/>
      <c r="E82" s="233">
        <v>73.8</v>
      </c>
      <c r="F82" s="230"/>
      <c r="G82" s="230"/>
      <c r="H82" s="230"/>
      <c r="I82" s="230"/>
      <c r="J82" s="230"/>
      <c r="K82" s="230"/>
      <c r="L82" s="230"/>
      <c r="M82" s="230"/>
      <c r="N82" s="229"/>
      <c r="O82" s="229"/>
      <c r="P82" s="229"/>
      <c r="Q82" s="229"/>
      <c r="R82" s="230"/>
      <c r="S82" s="230"/>
      <c r="T82" s="230"/>
      <c r="U82" s="230"/>
      <c r="V82" s="230"/>
      <c r="W82" s="230"/>
      <c r="X82" s="230"/>
      <c r="Y82" s="230"/>
      <c r="Z82" s="210"/>
      <c r="AA82" s="210"/>
      <c r="AB82" s="210"/>
      <c r="AC82" s="210"/>
      <c r="AD82" s="210"/>
      <c r="AE82" s="210"/>
      <c r="AF82" s="210"/>
      <c r="AG82" s="210" t="s">
        <v>164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45">
        <v>29</v>
      </c>
      <c r="B83" s="246" t="s">
        <v>956</v>
      </c>
      <c r="C83" s="258" t="s">
        <v>957</v>
      </c>
      <c r="D83" s="247" t="s">
        <v>157</v>
      </c>
      <c r="E83" s="248">
        <v>196.32</v>
      </c>
      <c r="F83" s="249"/>
      <c r="G83" s="250">
        <f>ROUND(E83*F83,2)</f>
        <v>0</v>
      </c>
      <c r="H83" s="231"/>
      <c r="I83" s="230">
        <f>ROUND(E83*H83,2)</f>
        <v>0</v>
      </c>
      <c r="J83" s="231"/>
      <c r="K83" s="230">
        <f>ROUND(E83*J83,2)</f>
        <v>0</v>
      </c>
      <c r="L83" s="230">
        <v>21</v>
      </c>
      <c r="M83" s="230">
        <f>G83*(1+L83/100)</f>
        <v>0</v>
      </c>
      <c r="N83" s="229">
        <v>0.55125000000000002</v>
      </c>
      <c r="O83" s="229">
        <f>ROUND(E83*N83,2)</f>
        <v>108.22</v>
      </c>
      <c r="P83" s="229">
        <v>0</v>
      </c>
      <c r="Q83" s="229">
        <f>ROUND(E83*P83,2)</f>
        <v>0</v>
      </c>
      <c r="R83" s="230"/>
      <c r="S83" s="230" t="s">
        <v>158</v>
      </c>
      <c r="T83" s="230" t="s">
        <v>159</v>
      </c>
      <c r="U83" s="230">
        <v>2.7E-2</v>
      </c>
      <c r="V83" s="230">
        <f>ROUND(E83*U83,2)</f>
        <v>5.3</v>
      </c>
      <c r="W83" s="230"/>
      <c r="X83" s="230" t="s">
        <v>160</v>
      </c>
      <c r="Y83" s="230" t="s">
        <v>161</v>
      </c>
      <c r="Z83" s="210"/>
      <c r="AA83" s="210"/>
      <c r="AB83" s="210"/>
      <c r="AC83" s="210"/>
      <c r="AD83" s="210"/>
      <c r="AE83" s="210"/>
      <c r="AF83" s="210"/>
      <c r="AG83" s="210" t="s">
        <v>162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ht="22.5" outlineLevel="2" x14ac:dyDescent="0.2">
      <c r="A84" s="227"/>
      <c r="B84" s="228"/>
      <c r="C84" s="259" t="s">
        <v>902</v>
      </c>
      <c r="D84" s="232"/>
      <c r="E84" s="233"/>
      <c r="F84" s="230"/>
      <c r="G84" s="230"/>
      <c r="H84" s="230"/>
      <c r="I84" s="230"/>
      <c r="J84" s="230"/>
      <c r="K84" s="230"/>
      <c r="L84" s="230"/>
      <c r="M84" s="230"/>
      <c r="N84" s="229"/>
      <c r="O84" s="229"/>
      <c r="P84" s="229"/>
      <c r="Q84" s="229"/>
      <c r="R84" s="230"/>
      <c r="S84" s="230"/>
      <c r="T84" s="230"/>
      <c r="U84" s="230"/>
      <c r="V84" s="230"/>
      <c r="W84" s="230"/>
      <c r="X84" s="230"/>
      <c r="Y84" s="230"/>
      <c r="Z84" s="210"/>
      <c r="AA84" s="210"/>
      <c r="AB84" s="210"/>
      <c r="AC84" s="210"/>
      <c r="AD84" s="210"/>
      <c r="AE84" s="210"/>
      <c r="AF84" s="210"/>
      <c r="AG84" s="210" t="s">
        <v>164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3" x14ac:dyDescent="0.2">
      <c r="A85" s="227"/>
      <c r="B85" s="228"/>
      <c r="C85" s="259" t="s">
        <v>916</v>
      </c>
      <c r="D85" s="232"/>
      <c r="E85" s="233">
        <v>196.32</v>
      </c>
      <c r="F85" s="230"/>
      <c r="G85" s="230"/>
      <c r="H85" s="230"/>
      <c r="I85" s="230"/>
      <c r="J85" s="230"/>
      <c r="K85" s="230"/>
      <c r="L85" s="230"/>
      <c r="M85" s="230"/>
      <c r="N85" s="229"/>
      <c r="O85" s="229"/>
      <c r="P85" s="229"/>
      <c r="Q85" s="229"/>
      <c r="R85" s="230"/>
      <c r="S85" s="230"/>
      <c r="T85" s="230"/>
      <c r="U85" s="230"/>
      <c r="V85" s="230"/>
      <c r="W85" s="230"/>
      <c r="X85" s="230"/>
      <c r="Y85" s="230"/>
      <c r="Z85" s="210"/>
      <c r="AA85" s="210"/>
      <c r="AB85" s="210"/>
      <c r="AC85" s="210"/>
      <c r="AD85" s="210"/>
      <c r="AE85" s="210"/>
      <c r="AF85" s="210"/>
      <c r="AG85" s="210" t="s">
        <v>164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5">
        <v>30</v>
      </c>
      <c r="B86" s="246" t="s">
        <v>958</v>
      </c>
      <c r="C86" s="258" t="s">
        <v>959</v>
      </c>
      <c r="D86" s="247" t="s">
        <v>157</v>
      </c>
      <c r="E86" s="248">
        <v>163.6</v>
      </c>
      <c r="F86" s="249"/>
      <c r="G86" s="250">
        <f>ROUND(E86*F86,2)</f>
        <v>0</v>
      </c>
      <c r="H86" s="231"/>
      <c r="I86" s="230">
        <f>ROUND(E86*H86,2)</f>
        <v>0</v>
      </c>
      <c r="J86" s="231"/>
      <c r="K86" s="230">
        <f>ROUND(E86*J86,2)</f>
        <v>0</v>
      </c>
      <c r="L86" s="230">
        <v>21</v>
      </c>
      <c r="M86" s="230">
        <f>G86*(1+L86/100)</f>
        <v>0</v>
      </c>
      <c r="N86" s="229">
        <v>0.16700000000000001</v>
      </c>
      <c r="O86" s="229">
        <f>ROUND(E86*N86,2)</f>
        <v>27.32</v>
      </c>
      <c r="P86" s="229">
        <v>0</v>
      </c>
      <c r="Q86" s="229">
        <f>ROUND(E86*P86,2)</f>
        <v>0</v>
      </c>
      <c r="R86" s="230"/>
      <c r="S86" s="230" t="s">
        <v>158</v>
      </c>
      <c r="T86" s="230" t="s">
        <v>159</v>
      </c>
      <c r="U86" s="230">
        <v>0.755</v>
      </c>
      <c r="V86" s="230">
        <f>ROUND(E86*U86,2)</f>
        <v>123.52</v>
      </c>
      <c r="W86" s="230"/>
      <c r="X86" s="230" t="s">
        <v>160</v>
      </c>
      <c r="Y86" s="230" t="s">
        <v>161</v>
      </c>
      <c r="Z86" s="210"/>
      <c r="AA86" s="210"/>
      <c r="AB86" s="210"/>
      <c r="AC86" s="210"/>
      <c r="AD86" s="210"/>
      <c r="AE86" s="210"/>
      <c r="AF86" s="210"/>
      <c r="AG86" s="210" t="s">
        <v>162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2" x14ac:dyDescent="0.2">
      <c r="A87" s="227"/>
      <c r="B87" s="228"/>
      <c r="C87" s="259" t="s">
        <v>960</v>
      </c>
      <c r="D87" s="232"/>
      <c r="E87" s="233">
        <v>151.26</v>
      </c>
      <c r="F87" s="230"/>
      <c r="G87" s="230"/>
      <c r="H87" s="230"/>
      <c r="I87" s="230"/>
      <c r="J87" s="230"/>
      <c r="K87" s="230"/>
      <c r="L87" s="230"/>
      <c r="M87" s="230"/>
      <c r="N87" s="229"/>
      <c r="O87" s="229"/>
      <c r="P87" s="229"/>
      <c r="Q87" s="229"/>
      <c r="R87" s="230"/>
      <c r="S87" s="230"/>
      <c r="T87" s="230"/>
      <c r="U87" s="230"/>
      <c r="V87" s="230"/>
      <c r="W87" s="230"/>
      <c r="X87" s="230"/>
      <c r="Y87" s="230"/>
      <c r="Z87" s="210"/>
      <c r="AA87" s="210"/>
      <c r="AB87" s="210"/>
      <c r="AC87" s="210"/>
      <c r="AD87" s="210"/>
      <c r="AE87" s="210"/>
      <c r="AF87" s="210"/>
      <c r="AG87" s="210" t="s">
        <v>164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3" x14ac:dyDescent="0.2">
      <c r="A88" s="227"/>
      <c r="B88" s="228"/>
      <c r="C88" s="259" t="s">
        <v>961</v>
      </c>
      <c r="D88" s="232"/>
      <c r="E88" s="233">
        <v>12.34</v>
      </c>
      <c r="F88" s="230"/>
      <c r="G88" s="230"/>
      <c r="H88" s="230"/>
      <c r="I88" s="230"/>
      <c r="J88" s="230"/>
      <c r="K88" s="230"/>
      <c r="L88" s="230"/>
      <c r="M88" s="230"/>
      <c r="N88" s="229"/>
      <c r="O88" s="229"/>
      <c r="P88" s="229"/>
      <c r="Q88" s="229"/>
      <c r="R88" s="230"/>
      <c r="S88" s="230"/>
      <c r="T88" s="230"/>
      <c r="U88" s="230"/>
      <c r="V88" s="230"/>
      <c r="W88" s="230"/>
      <c r="X88" s="230"/>
      <c r="Y88" s="230"/>
      <c r="Z88" s="210"/>
      <c r="AA88" s="210"/>
      <c r="AB88" s="210"/>
      <c r="AC88" s="210"/>
      <c r="AD88" s="210"/>
      <c r="AE88" s="210"/>
      <c r="AF88" s="210"/>
      <c r="AG88" s="210" t="s">
        <v>164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5">
        <v>31</v>
      </c>
      <c r="B89" s="246" t="s">
        <v>962</v>
      </c>
      <c r="C89" s="258" t="s">
        <v>963</v>
      </c>
      <c r="D89" s="247" t="s">
        <v>157</v>
      </c>
      <c r="E89" s="248">
        <v>73.8</v>
      </c>
      <c r="F89" s="249"/>
      <c r="G89" s="250">
        <f>ROUND(E89*F89,2)</f>
        <v>0</v>
      </c>
      <c r="H89" s="231"/>
      <c r="I89" s="230">
        <f>ROUND(E89*H89,2)</f>
        <v>0</v>
      </c>
      <c r="J89" s="231"/>
      <c r="K89" s="230">
        <f>ROUND(E89*J89,2)</f>
        <v>0</v>
      </c>
      <c r="L89" s="230">
        <v>21</v>
      </c>
      <c r="M89" s="230">
        <f>G89*(1+L89/100)</f>
        <v>0</v>
      </c>
      <c r="N89" s="229">
        <v>3.15E-2</v>
      </c>
      <c r="O89" s="229">
        <f>ROUND(E89*N89,2)</f>
        <v>2.3199999999999998</v>
      </c>
      <c r="P89" s="229">
        <v>0</v>
      </c>
      <c r="Q89" s="229">
        <f>ROUND(E89*P89,2)</f>
        <v>0</v>
      </c>
      <c r="R89" s="230"/>
      <c r="S89" s="230" t="s">
        <v>158</v>
      </c>
      <c r="T89" s="230" t="s">
        <v>159</v>
      </c>
      <c r="U89" s="230">
        <v>0.55000000000000004</v>
      </c>
      <c r="V89" s="230">
        <f>ROUND(E89*U89,2)</f>
        <v>40.590000000000003</v>
      </c>
      <c r="W89" s="230"/>
      <c r="X89" s="230" t="s">
        <v>160</v>
      </c>
      <c r="Y89" s="230" t="s">
        <v>161</v>
      </c>
      <c r="Z89" s="210"/>
      <c r="AA89" s="210"/>
      <c r="AB89" s="210"/>
      <c r="AC89" s="210"/>
      <c r="AD89" s="210"/>
      <c r="AE89" s="210"/>
      <c r="AF89" s="210"/>
      <c r="AG89" s="210" t="s">
        <v>162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2" x14ac:dyDescent="0.2">
      <c r="A90" s="227"/>
      <c r="B90" s="228"/>
      <c r="C90" s="259" t="s">
        <v>964</v>
      </c>
      <c r="D90" s="232"/>
      <c r="E90" s="233">
        <v>73.8</v>
      </c>
      <c r="F90" s="230"/>
      <c r="G90" s="230"/>
      <c r="H90" s="230"/>
      <c r="I90" s="230"/>
      <c r="J90" s="230"/>
      <c r="K90" s="230"/>
      <c r="L90" s="230"/>
      <c r="M90" s="230"/>
      <c r="N90" s="229"/>
      <c r="O90" s="229"/>
      <c r="P90" s="229"/>
      <c r="Q90" s="229"/>
      <c r="R90" s="230"/>
      <c r="S90" s="230"/>
      <c r="T90" s="230"/>
      <c r="U90" s="230"/>
      <c r="V90" s="230"/>
      <c r="W90" s="230"/>
      <c r="X90" s="230"/>
      <c r="Y90" s="230"/>
      <c r="Z90" s="210"/>
      <c r="AA90" s="210"/>
      <c r="AB90" s="210"/>
      <c r="AC90" s="210"/>
      <c r="AD90" s="210"/>
      <c r="AE90" s="210"/>
      <c r="AF90" s="210"/>
      <c r="AG90" s="210" t="s">
        <v>164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45">
        <v>32</v>
      </c>
      <c r="B91" s="246" t="s">
        <v>965</v>
      </c>
      <c r="C91" s="258" t="s">
        <v>966</v>
      </c>
      <c r="D91" s="247" t="s">
        <v>167</v>
      </c>
      <c r="E91" s="248">
        <v>2.3616000000000001</v>
      </c>
      <c r="F91" s="249"/>
      <c r="G91" s="250">
        <f>ROUND(E91*F91,2)</f>
        <v>0</v>
      </c>
      <c r="H91" s="231"/>
      <c r="I91" s="230">
        <f>ROUND(E91*H91,2)</f>
        <v>0</v>
      </c>
      <c r="J91" s="231"/>
      <c r="K91" s="230">
        <f>ROUND(E91*J91,2)</f>
        <v>0</v>
      </c>
      <c r="L91" s="230">
        <v>21</v>
      </c>
      <c r="M91" s="230">
        <f>G91*(1+L91/100)</f>
        <v>0</v>
      </c>
      <c r="N91" s="229">
        <v>0</v>
      </c>
      <c r="O91" s="229">
        <f>ROUND(E91*N91,2)</f>
        <v>0</v>
      </c>
      <c r="P91" s="229">
        <v>0</v>
      </c>
      <c r="Q91" s="229">
        <f>ROUND(E91*P91,2)</f>
        <v>0</v>
      </c>
      <c r="R91" s="230"/>
      <c r="S91" s="230" t="s">
        <v>158</v>
      </c>
      <c r="T91" s="230" t="s">
        <v>159</v>
      </c>
      <c r="U91" s="230">
        <v>3</v>
      </c>
      <c r="V91" s="230">
        <f>ROUND(E91*U91,2)</f>
        <v>7.08</v>
      </c>
      <c r="W91" s="230"/>
      <c r="X91" s="230" t="s">
        <v>160</v>
      </c>
      <c r="Y91" s="230" t="s">
        <v>161</v>
      </c>
      <c r="Z91" s="210"/>
      <c r="AA91" s="210"/>
      <c r="AB91" s="210"/>
      <c r="AC91" s="210"/>
      <c r="AD91" s="210"/>
      <c r="AE91" s="210"/>
      <c r="AF91" s="210"/>
      <c r="AG91" s="210" t="s">
        <v>162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2" x14ac:dyDescent="0.2">
      <c r="A92" s="227"/>
      <c r="B92" s="228"/>
      <c r="C92" s="259" t="s">
        <v>967</v>
      </c>
      <c r="D92" s="232"/>
      <c r="E92" s="233">
        <v>2.3616000000000001</v>
      </c>
      <c r="F92" s="230"/>
      <c r="G92" s="230"/>
      <c r="H92" s="230"/>
      <c r="I92" s="230"/>
      <c r="J92" s="230"/>
      <c r="K92" s="230"/>
      <c r="L92" s="230"/>
      <c r="M92" s="230"/>
      <c r="N92" s="229"/>
      <c r="O92" s="229"/>
      <c r="P92" s="229"/>
      <c r="Q92" s="229"/>
      <c r="R92" s="230"/>
      <c r="S92" s="230"/>
      <c r="T92" s="230"/>
      <c r="U92" s="230"/>
      <c r="V92" s="230"/>
      <c r="W92" s="230"/>
      <c r="X92" s="230"/>
      <c r="Y92" s="230"/>
      <c r="Z92" s="210"/>
      <c r="AA92" s="210"/>
      <c r="AB92" s="210"/>
      <c r="AC92" s="210"/>
      <c r="AD92" s="210"/>
      <c r="AE92" s="210"/>
      <c r="AF92" s="210"/>
      <c r="AG92" s="210" t="s">
        <v>164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ht="22.5" outlineLevel="1" x14ac:dyDescent="0.2">
      <c r="A93" s="245">
        <v>33</v>
      </c>
      <c r="B93" s="246" t="s">
        <v>968</v>
      </c>
      <c r="C93" s="258" t="s">
        <v>969</v>
      </c>
      <c r="D93" s="247" t="s">
        <v>259</v>
      </c>
      <c r="E93" s="248">
        <v>309.95999999999998</v>
      </c>
      <c r="F93" s="249"/>
      <c r="G93" s="250">
        <f>ROUND(E93*F93,2)</f>
        <v>0</v>
      </c>
      <c r="H93" s="231"/>
      <c r="I93" s="230">
        <f>ROUND(E93*H93,2)</f>
        <v>0</v>
      </c>
      <c r="J93" s="231"/>
      <c r="K93" s="230">
        <f>ROUND(E93*J93,2)</f>
        <v>0</v>
      </c>
      <c r="L93" s="230">
        <v>21</v>
      </c>
      <c r="M93" s="230">
        <f>G93*(1+L93/100)</f>
        <v>0</v>
      </c>
      <c r="N93" s="229">
        <v>1.32E-3</v>
      </c>
      <c r="O93" s="229">
        <f>ROUND(E93*N93,2)</f>
        <v>0.41</v>
      </c>
      <c r="P93" s="229">
        <v>0</v>
      </c>
      <c r="Q93" s="229">
        <f>ROUND(E93*P93,2)</f>
        <v>0</v>
      </c>
      <c r="R93" s="230" t="s">
        <v>242</v>
      </c>
      <c r="S93" s="230" t="s">
        <v>158</v>
      </c>
      <c r="T93" s="230" t="s">
        <v>159</v>
      </c>
      <c r="U93" s="230">
        <v>0</v>
      </c>
      <c r="V93" s="230">
        <f>ROUND(E93*U93,2)</f>
        <v>0</v>
      </c>
      <c r="W93" s="230"/>
      <c r="X93" s="230" t="s">
        <v>243</v>
      </c>
      <c r="Y93" s="230" t="s">
        <v>161</v>
      </c>
      <c r="Z93" s="210"/>
      <c r="AA93" s="210"/>
      <c r="AB93" s="210"/>
      <c r="AC93" s="210"/>
      <c r="AD93" s="210"/>
      <c r="AE93" s="210"/>
      <c r="AF93" s="210"/>
      <c r="AG93" s="210" t="s">
        <v>252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2" x14ac:dyDescent="0.2">
      <c r="A94" s="227"/>
      <c r="B94" s="228"/>
      <c r="C94" s="259" t="s">
        <v>970</v>
      </c>
      <c r="D94" s="232"/>
      <c r="E94" s="233">
        <v>295.2</v>
      </c>
      <c r="F94" s="230"/>
      <c r="G94" s="230"/>
      <c r="H94" s="230"/>
      <c r="I94" s="230"/>
      <c r="J94" s="230"/>
      <c r="K94" s="230"/>
      <c r="L94" s="230"/>
      <c r="M94" s="230"/>
      <c r="N94" s="229"/>
      <c r="O94" s="229"/>
      <c r="P94" s="229"/>
      <c r="Q94" s="229"/>
      <c r="R94" s="230"/>
      <c r="S94" s="230"/>
      <c r="T94" s="230"/>
      <c r="U94" s="230"/>
      <c r="V94" s="230"/>
      <c r="W94" s="230"/>
      <c r="X94" s="230"/>
      <c r="Y94" s="230"/>
      <c r="Z94" s="210"/>
      <c r="AA94" s="210"/>
      <c r="AB94" s="210"/>
      <c r="AC94" s="210"/>
      <c r="AD94" s="210"/>
      <c r="AE94" s="210"/>
      <c r="AF94" s="210"/>
      <c r="AG94" s="210" t="s">
        <v>164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3" x14ac:dyDescent="0.2">
      <c r="A95" s="227"/>
      <c r="B95" s="228"/>
      <c r="C95" s="261" t="s">
        <v>401</v>
      </c>
      <c r="D95" s="234"/>
      <c r="E95" s="235">
        <v>14.76</v>
      </c>
      <c r="F95" s="230"/>
      <c r="G95" s="230"/>
      <c r="H95" s="230"/>
      <c r="I95" s="230"/>
      <c r="J95" s="230"/>
      <c r="K95" s="230"/>
      <c r="L95" s="230"/>
      <c r="M95" s="230"/>
      <c r="N95" s="229"/>
      <c r="O95" s="229"/>
      <c r="P95" s="229"/>
      <c r="Q95" s="229"/>
      <c r="R95" s="230"/>
      <c r="S95" s="230"/>
      <c r="T95" s="230"/>
      <c r="U95" s="230"/>
      <c r="V95" s="230"/>
      <c r="W95" s="230"/>
      <c r="X95" s="230"/>
      <c r="Y95" s="230"/>
      <c r="Z95" s="210"/>
      <c r="AA95" s="210"/>
      <c r="AB95" s="210"/>
      <c r="AC95" s="210"/>
      <c r="AD95" s="210"/>
      <c r="AE95" s="210"/>
      <c r="AF95" s="210"/>
      <c r="AG95" s="210" t="s">
        <v>164</v>
      </c>
      <c r="AH95" s="210">
        <v>4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3" x14ac:dyDescent="0.2">
      <c r="A96" s="227"/>
      <c r="B96" s="228"/>
      <c r="C96" s="261" t="s">
        <v>493</v>
      </c>
      <c r="D96" s="234"/>
      <c r="E96" s="235"/>
      <c r="F96" s="230"/>
      <c r="G96" s="230"/>
      <c r="H96" s="230"/>
      <c r="I96" s="230"/>
      <c r="J96" s="230"/>
      <c r="K96" s="230"/>
      <c r="L96" s="230"/>
      <c r="M96" s="230"/>
      <c r="N96" s="229"/>
      <c r="O96" s="229"/>
      <c r="P96" s="229"/>
      <c r="Q96" s="229"/>
      <c r="R96" s="230"/>
      <c r="S96" s="230"/>
      <c r="T96" s="230"/>
      <c r="U96" s="230"/>
      <c r="V96" s="230"/>
      <c r="W96" s="230"/>
      <c r="X96" s="230"/>
      <c r="Y96" s="23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>
        <v>4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45">
        <v>34</v>
      </c>
      <c r="B97" s="246" t="s">
        <v>971</v>
      </c>
      <c r="C97" s="258" t="s">
        <v>972</v>
      </c>
      <c r="D97" s="247" t="s">
        <v>237</v>
      </c>
      <c r="E97" s="248">
        <v>27.53388</v>
      </c>
      <c r="F97" s="249"/>
      <c r="G97" s="250">
        <f>ROUND(E97*F97,2)</f>
        <v>0</v>
      </c>
      <c r="H97" s="231"/>
      <c r="I97" s="230">
        <f>ROUND(E97*H97,2)</f>
        <v>0</v>
      </c>
      <c r="J97" s="231"/>
      <c r="K97" s="230">
        <f>ROUND(E97*J97,2)</f>
        <v>0</v>
      </c>
      <c r="L97" s="230">
        <v>21</v>
      </c>
      <c r="M97" s="230">
        <f>G97*(1+L97/100)</f>
        <v>0</v>
      </c>
      <c r="N97" s="229">
        <v>1</v>
      </c>
      <c r="O97" s="229">
        <f>ROUND(E97*N97,2)</f>
        <v>27.53</v>
      </c>
      <c r="P97" s="229">
        <v>0</v>
      </c>
      <c r="Q97" s="229">
        <f>ROUND(E97*P97,2)</f>
        <v>0</v>
      </c>
      <c r="R97" s="230" t="s">
        <v>242</v>
      </c>
      <c r="S97" s="230" t="s">
        <v>158</v>
      </c>
      <c r="T97" s="230" t="s">
        <v>159</v>
      </c>
      <c r="U97" s="230">
        <v>0</v>
      </c>
      <c r="V97" s="230">
        <f>ROUND(E97*U97,2)</f>
        <v>0</v>
      </c>
      <c r="W97" s="230"/>
      <c r="X97" s="230" t="s">
        <v>243</v>
      </c>
      <c r="Y97" s="230" t="s">
        <v>161</v>
      </c>
      <c r="Z97" s="210"/>
      <c r="AA97" s="210"/>
      <c r="AB97" s="210"/>
      <c r="AC97" s="210"/>
      <c r="AD97" s="210"/>
      <c r="AE97" s="210"/>
      <c r="AF97" s="210"/>
      <c r="AG97" s="210" t="s">
        <v>252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2" x14ac:dyDescent="0.2">
      <c r="A98" s="227"/>
      <c r="B98" s="228"/>
      <c r="C98" s="259" t="s">
        <v>973</v>
      </c>
      <c r="D98" s="232"/>
      <c r="E98" s="233">
        <v>25.030799999999999</v>
      </c>
      <c r="F98" s="230"/>
      <c r="G98" s="230"/>
      <c r="H98" s="230"/>
      <c r="I98" s="230"/>
      <c r="J98" s="230"/>
      <c r="K98" s="230"/>
      <c r="L98" s="230"/>
      <c r="M98" s="230"/>
      <c r="N98" s="229"/>
      <c r="O98" s="229"/>
      <c r="P98" s="229"/>
      <c r="Q98" s="229"/>
      <c r="R98" s="230"/>
      <c r="S98" s="230"/>
      <c r="T98" s="230"/>
      <c r="U98" s="230"/>
      <c r="V98" s="230"/>
      <c r="W98" s="230"/>
      <c r="X98" s="230"/>
      <c r="Y98" s="230"/>
      <c r="Z98" s="210"/>
      <c r="AA98" s="210"/>
      <c r="AB98" s="210"/>
      <c r="AC98" s="210"/>
      <c r="AD98" s="210"/>
      <c r="AE98" s="210"/>
      <c r="AF98" s="210"/>
      <c r="AG98" s="210" t="s">
        <v>164</v>
      </c>
      <c r="AH98" s="210">
        <v>5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3" x14ac:dyDescent="0.2">
      <c r="A99" s="227"/>
      <c r="B99" s="228"/>
      <c r="C99" s="261" t="s">
        <v>365</v>
      </c>
      <c r="D99" s="234"/>
      <c r="E99" s="235">
        <v>2.5030800000000002</v>
      </c>
      <c r="F99" s="230"/>
      <c r="G99" s="230"/>
      <c r="H99" s="230"/>
      <c r="I99" s="230"/>
      <c r="J99" s="230"/>
      <c r="K99" s="230"/>
      <c r="L99" s="230"/>
      <c r="M99" s="230"/>
      <c r="N99" s="229"/>
      <c r="O99" s="229"/>
      <c r="P99" s="229"/>
      <c r="Q99" s="229"/>
      <c r="R99" s="230"/>
      <c r="S99" s="230"/>
      <c r="T99" s="230"/>
      <c r="U99" s="230"/>
      <c r="V99" s="230"/>
      <c r="W99" s="230"/>
      <c r="X99" s="230"/>
      <c r="Y99" s="23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>
        <v>4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3" x14ac:dyDescent="0.2">
      <c r="A100" s="227"/>
      <c r="B100" s="228"/>
      <c r="C100" s="261" t="s">
        <v>493</v>
      </c>
      <c r="D100" s="234"/>
      <c r="E100" s="235"/>
      <c r="F100" s="230"/>
      <c r="G100" s="230"/>
      <c r="H100" s="230"/>
      <c r="I100" s="230"/>
      <c r="J100" s="230"/>
      <c r="K100" s="230"/>
      <c r="L100" s="230"/>
      <c r="M100" s="230"/>
      <c r="N100" s="229"/>
      <c r="O100" s="229"/>
      <c r="P100" s="229"/>
      <c r="Q100" s="229"/>
      <c r="R100" s="230"/>
      <c r="S100" s="230"/>
      <c r="T100" s="230"/>
      <c r="U100" s="230"/>
      <c r="V100" s="230"/>
      <c r="W100" s="230"/>
      <c r="X100" s="230"/>
      <c r="Y100" s="230"/>
      <c r="Z100" s="210"/>
      <c r="AA100" s="210"/>
      <c r="AB100" s="210"/>
      <c r="AC100" s="210"/>
      <c r="AD100" s="210"/>
      <c r="AE100" s="210"/>
      <c r="AF100" s="210"/>
      <c r="AG100" s="210" t="s">
        <v>164</v>
      </c>
      <c r="AH100" s="210">
        <v>4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x14ac:dyDescent="0.2">
      <c r="A101" s="238" t="s">
        <v>153</v>
      </c>
      <c r="B101" s="239" t="s">
        <v>106</v>
      </c>
      <c r="C101" s="257" t="s">
        <v>107</v>
      </c>
      <c r="D101" s="240"/>
      <c r="E101" s="241"/>
      <c r="F101" s="242"/>
      <c r="G101" s="243">
        <f>SUMIF(AG102:AG114,"&lt;&gt;NOR",G102:G114)</f>
        <v>0</v>
      </c>
      <c r="H101" s="237"/>
      <c r="I101" s="237">
        <f>SUM(I102:I114)</f>
        <v>0</v>
      </c>
      <c r="J101" s="237"/>
      <c r="K101" s="237">
        <f>SUM(K102:K114)</f>
        <v>0</v>
      </c>
      <c r="L101" s="237"/>
      <c r="M101" s="237">
        <f>SUM(M102:M114)</f>
        <v>0</v>
      </c>
      <c r="N101" s="236"/>
      <c r="O101" s="236">
        <f>SUM(O102:O114)</f>
        <v>39.75</v>
      </c>
      <c r="P101" s="236"/>
      <c r="Q101" s="236">
        <f>SUM(Q102:Q114)</f>
        <v>0</v>
      </c>
      <c r="R101" s="237"/>
      <c r="S101" s="237"/>
      <c r="T101" s="237"/>
      <c r="U101" s="237"/>
      <c r="V101" s="237">
        <f>SUM(V102:V114)</f>
        <v>31.35</v>
      </c>
      <c r="W101" s="237"/>
      <c r="X101" s="237"/>
      <c r="Y101" s="237"/>
      <c r="AG101" t="s">
        <v>154</v>
      </c>
    </row>
    <row r="102" spans="1:60" outlineLevel="1" x14ac:dyDescent="0.2">
      <c r="A102" s="245">
        <v>35</v>
      </c>
      <c r="B102" s="246" t="s">
        <v>974</v>
      </c>
      <c r="C102" s="258" t="s">
        <v>975</v>
      </c>
      <c r="D102" s="247" t="s">
        <v>268</v>
      </c>
      <c r="E102" s="248">
        <v>147.5</v>
      </c>
      <c r="F102" s="249"/>
      <c r="G102" s="250">
        <f>ROUND(E102*F102,2)</f>
        <v>0</v>
      </c>
      <c r="H102" s="231"/>
      <c r="I102" s="230">
        <f>ROUND(E102*H102,2)</f>
        <v>0</v>
      </c>
      <c r="J102" s="231"/>
      <c r="K102" s="230">
        <f>ROUND(E102*J102,2)</f>
        <v>0</v>
      </c>
      <c r="L102" s="230">
        <v>21</v>
      </c>
      <c r="M102" s="230">
        <f>G102*(1+L102/100)</f>
        <v>0</v>
      </c>
      <c r="N102" s="229">
        <v>9.9709999999999993E-2</v>
      </c>
      <c r="O102" s="229">
        <f>ROUND(E102*N102,2)</f>
        <v>14.71</v>
      </c>
      <c r="P102" s="229">
        <v>0</v>
      </c>
      <c r="Q102" s="229">
        <f>ROUND(E102*P102,2)</f>
        <v>0</v>
      </c>
      <c r="R102" s="230"/>
      <c r="S102" s="230" t="s">
        <v>158</v>
      </c>
      <c r="T102" s="230" t="s">
        <v>159</v>
      </c>
      <c r="U102" s="230">
        <v>0.11899999999999999</v>
      </c>
      <c r="V102" s="230">
        <f>ROUND(E102*U102,2)</f>
        <v>17.55</v>
      </c>
      <c r="W102" s="230"/>
      <c r="X102" s="230" t="s">
        <v>160</v>
      </c>
      <c r="Y102" s="230" t="s">
        <v>161</v>
      </c>
      <c r="Z102" s="210"/>
      <c r="AA102" s="210"/>
      <c r="AB102" s="210"/>
      <c r="AC102" s="210"/>
      <c r="AD102" s="210"/>
      <c r="AE102" s="210"/>
      <c r="AF102" s="210"/>
      <c r="AG102" s="210" t="s">
        <v>162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2" x14ac:dyDescent="0.2">
      <c r="A103" s="227"/>
      <c r="B103" s="228"/>
      <c r="C103" s="259" t="s">
        <v>976</v>
      </c>
      <c r="D103" s="232"/>
      <c r="E103" s="233">
        <v>147.5</v>
      </c>
      <c r="F103" s="230"/>
      <c r="G103" s="230"/>
      <c r="H103" s="230"/>
      <c r="I103" s="230"/>
      <c r="J103" s="230"/>
      <c r="K103" s="230"/>
      <c r="L103" s="230"/>
      <c r="M103" s="230"/>
      <c r="N103" s="229"/>
      <c r="O103" s="229"/>
      <c r="P103" s="229"/>
      <c r="Q103" s="229"/>
      <c r="R103" s="230"/>
      <c r="S103" s="230"/>
      <c r="T103" s="230"/>
      <c r="U103" s="230"/>
      <c r="V103" s="230"/>
      <c r="W103" s="230"/>
      <c r="X103" s="230"/>
      <c r="Y103" s="230"/>
      <c r="Z103" s="210"/>
      <c r="AA103" s="210"/>
      <c r="AB103" s="210"/>
      <c r="AC103" s="210"/>
      <c r="AD103" s="210"/>
      <c r="AE103" s="210"/>
      <c r="AF103" s="210"/>
      <c r="AG103" s="210" t="s">
        <v>164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45">
        <v>36</v>
      </c>
      <c r="B104" s="246" t="s">
        <v>354</v>
      </c>
      <c r="C104" s="258" t="s">
        <v>355</v>
      </c>
      <c r="D104" s="247" t="s">
        <v>268</v>
      </c>
      <c r="E104" s="248">
        <v>9.1999999999999993</v>
      </c>
      <c r="F104" s="249"/>
      <c r="G104" s="250">
        <f>ROUND(E104*F104,2)</f>
        <v>0</v>
      </c>
      <c r="H104" s="231"/>
      <c r="I104" s="230">
        <f>ROUND(E104*H104,2)</f>
        <v>0</v>
      </c>
      <c r="J104" s="231"/>
      <c r="K104" s="230">
        <f>ROUND(E104*J104,2)</f>
        <v>0</v>
      </c>
      <c r="L104" s="230">
        <v>21</v>
      </c>
      <c r="M104" s="230">
        <f>G104*(1+L104/100)</f>
        <v>0</v>
      </c>
      <c r="N104" s="229">
        <v>0.188</v>
      </c>
      <c r="O104" s="229">
        <f>ROUND(E104*N104,2)</f>
        <v>1.73</v>
      </c>
      <c r="P104" s="229">
        <v>0</v>
      </c>
      <c r="Q104" s="229">
        <f>ROUND(E104*P104,2)</f>
        <v>0</v>
      </c>
      <c r="R104" s="230"/>
      <c r="S104" s="230" t="s">
        <v>158</v>
      </c>
      <c r="T104" s="230" t="s">
        <v>159</v>
      </c>
      <c r="U104" s="230">
        <v>0.27200000000000002</v>
      </c>
      <c r="V104" s="230">
        <f>ROUND(E104*U104,2)</f>
        <v>2.5</v>
      </c>
      <c r="W104" s="230"/>
      <c r="X104" s="230" t="s">
        <v>160</v>
      </c>
      <c r="Y104" s="230" t="s">
        <v>161</v>
      </c>
      <c r="Z104" s="210"/>
      <c r="AA104" s="210"/>
      <c r="AB104" s="210"/>
      <c r="AC104" s="210"/>
      <c r="AD104" s="210"/>
      <c r="AE104" s="210"/>
      <c r="AF104" s="210"/>
      <c r="AG104" s="210" t="s">
        <v>162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2" x14ac:dyDescent="0.2">
      <c r="A105" s="227"/>
      <c r="B105" s="228"/>
      <c r="C105" s="259" t="s">
        <v>977</v>
      </c>
      <c r="D105" s="232"/>
      <c r="E105" s="233">
        <v>9.1999999999999993</v>
      </c>
      <c r="F105" s="230"/>
      <c r="G105" s="230"/>
      <c r="H105" s="230"/>
      <c r="I105" s="230"/>
      <c r="J105" s="230"/>
      <c r="K105" s="230"/>
      <c r="L105" s="230"/>
      <c r="M105" s="230"/>
      <c r="N105" s="229"/>
      <c r="O105" s="229"/>
      <c r="P105" s="229"/>
      <c r="Q105" s="229"/>
      <c r="R105" s="230"/>
      <c r="S105" s="230"/>
      <c r="T105" s="230"/>
      <c r="U105" s="230"/>
      <c r="V105" s="230"/>
      <c r="W105" s="230"/>
      <c r="X105" s="230"/>
      <c r="Y105" s="230"/>
      <c r="Z105" s="210"/>
      <c r="AA105" s="210"/>
      <c r="AB105" s="210"/>
      <c r="AC105" s="210"/>
      <c r="AD105" s="210"/>
      <c r="AE105" s="210"/>
      <c r="AF105" s="210"/>
      <c r="AG105" s="210" t="s">
        <v>164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45">
        <v>37</v>
      </c>
      <c r="B106" s="246" t="s">
        <v>357</v>
      </c>
      <c r="C106" s="258" t="s">
        <v>358</v>
      </c>
      <c r="D106" s="247" t="s">
        <v>167</v>
      </c>
      <c r="E106" s="248">
        <v>7.835</v>
      </c>
      <c r="F106" s="249"/>
      <c r="G106" s="250">
        <f>ROUND(E106*F106,2)</f>
        <v>0</v>
      </c>
      <c r="H106" s="231"/>
      <c r="I106" s="230">
        <f>ROUND(E106*H106,2)</f>
        <v>0</v>
      </c>
      <c r="J106" s="231"/>
      <c r="K106" s="230">
        <f>ROUND(E106*J106,2)</f>
        <v>0</v>
      </c>
      <c r="L106" s="230">
        <v>21</v>
      </c>
      <c r="M106" s="230">
        <f>G106*(1+L106/100)</f>
        <v>0</v>
      </c>
      <c r="N106" s="229">
        <v>2.5249999999999999</v>
      </c>
      <c r="O106" s="229">
        <f>ROUND(E106*N106,2)</f>
        <v>19.78</v>
      </c>
      <c r="P106" s="229">
        <v>0</v>
      </c>
      <c r="Q106" s="229">
        <f>ROUND(E106*P106,2)</f>
        <v>0</v>
      </c>
      <c r="R106" s="230"/>
      <c r="S106" s="230" t="s">
        <v>158</v>
      </c>
      <c r="T106" s="230" t="s">
        <v>159</v>
      </c>
      <c r="U106" s="230">
        <v>1.4419999999999999</v>
      </c>
      <c r="V106" s="230">
        <f>ROUND(E106*U106,2)</f>
        <v>11.3</v>
      </c>
      <c r="W106" s="230"/>
      <c r="X106" s="230" t="s">
        <v>160</v>
      </c>
      <c r="Y106" s="230" t="s">
        <v>161</v>
      </c>
      <c r="Z106" s="210"/>
      <c r="AA106" s="210"/>
      <c r="AB106" s="210"/>
      <c r="AC106" s="210"/>
      <c r="AD106" s="210"/>
      <c r="AE106" s="210"/>
      <c r="AF106" s="210"/>
      <c r="AG106" s="210" t="s">
        <v>162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2" x14ac:dyDescent="0.2">
      <c r="A107" s="227"/>
      <c r="B107" s="228"/>
      <c r="C107" s="259" t="s">
        <v>978</v>
      </c>
      <c r="D107" s="232"/>
      <c r="E107" s="233">
        <v>7.375</v>
      </c>
      <c r="F107" s="230"/>
      <c r="G107" s="230"/>
      <c r="H107" s="230"/>
      <c r="I107" s="230"/>
      <c r="J107" s="230"/>
      <c r="K107" s="230"/>
      <c r="L107" s="230"/>
      <c r="M107" s="230"/>
      <c r="N107" s="229"/>
      <c r="O107" s="229"/>
      <c r="P107" s="229"/>
      <c r="Q107" s="229"/>
      <c r="R107" s="230"/>
      <c r="S107" s="230"/>
      <c r="T107" s="230"/>
      <c r="U107" s="230"/>
      <c r="V107" s="230"/>
      <c r="W107" s="230"/>
      <c r="X107" s="230"/>
      <c r="Y107" s="230"/>
      <c r="Z107" s="210"/>
      <c r="AA107" s="210"/>
      <c r="AB107" s="210"/>
      <c r="AC107" s="210"/>
      <c r="AD107" s="210"/>
      <c r="AE107" s="210"/>
      <c r="AF107" s="210"/>
      <c r="AG107" s="210" t="s">
        <v>164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3" x14ac:dyDescent="0.2">
      <c r="A108" s="227"/>
      <c r="B108" s="228"/>
      <c r="C108" s="259" t="s">
        <v>979</v>
      </c>
      <c r="D108" s="232"/>
      <c r="E108" s="233">
        <v>0.46</v>
      </c>
      <c r="F108" s="230"/>
      <c r="G108" s="230"/>
      <c r="H108" s="230"/>
      <c r="I108" s="230"/>
      <c r="J108" s="230"/>
      <c r="K108" s="230"/>
      <c r="L108" s="230"/>
      <c r="M108" s="230"/>
      <c r="N108" s="229"/>
      <c r="O108" s="229"/>
      <c r="P108" s="229"/>
      <c r="Q108" s="229"/>
      <c r="R108" s="230"/>
      <c r="S108" s="230"/>
      <c r="T108" s="230"/>
      <c r="U108" s="230"/>
      <c r="V108" s="230"/>
      <c r="W108" s="230"/>
      <c r="X108" s="230"/>
      <c r="Y108" s="230"/>
      <c r="Z108" s="210"/>
      <c r="AA108" s="210"/>
      <c r="AB108" s="210"/>
      <c r="AC108" s="210"/>
      <c r="AD108" s="210"/>
      <c r="AE108" s="210"/>
      <c r="AF108" s="210"/>
      <c r="AG108" s="210" t="s">
        <v>164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45">
        <v>38</v>
      </c>
      <c r="B109" s="246" t="s">
        <v>980</v>
      </c>
      <c r="C109" s="258" t="s">
        <v>981</v>
      </c>
      <c r="D109" s="247" t="s">
        <v>237</v>
      </c>
      <c r="E109" s="248">
        <v>3.0975000000000001</v>
      </c>
      <c r="F109" s="249"/>
      <c r="G109" s="250">
        <f>ROUND(E109*F109,2)</f>
        <v>0</v>
      </c>
      <c r="H109" s="231"/>
      <c r="I109" s="230">
        <f>ROUND(E109*H109,2)</f>
        <v>0</v>
      </c>
      <c r="J109" s="231"/>
      <c r="K109" s="230">
        <f>ROUND(E109*J109,2)</f>
        <v>0</v>
      </c>
      <c r="L109" s="230">
        <v>21</v>
      </c>
      <c r="M109" s="230">
        <f>G109*(1+L109/100)</f>
        <v>0</v>
      </c>
      <c r="N109" s="229">
        <v>1</v>
      </c>
      <c r="O109" s="229">
        <f>ROUND(E109*N109,2)</f>
        <v>3.1</v>
      </c>
      <c r="P109" s="229">
        <v>0</v>
      </c>
      <c r="Q109" s="229">
        <f>ROUND(E109*P109,2)</f>
        <v>0</v>
      </c>
      <c r="R109" s="230" t="s">
        <v>242</v>
      </c>
      <c r="S109" s="230" t="s">
        <v>158</v>
      </c>
      <c r="T109" s="230" t="s">
        <v>159</v>
      </c>
      <c r="U109" s="230">
        <v>0</v>
      </c>
      <c r="V109" s="230">
        <f>ROUND(E109*U109,2)</f>
        <v>0</v>
      </c>
      <c r="W109" s="230"/>
      <c r="X109" s="230" t="s">
        <v>243</v>
      </c>
      <c r="Y109" s="230" t="s">
        <v>161</v>
      </c>
      <c r="Z109" s="210"/>
      <c r="AA109" s="210"/>
      <c r="AB109" s="210"/>
      <c r="AC109" s="210"/>
      <c r="AD109" s="210"/>
      <c r="AE109" s="210"/>
      <c r="AF109" s="210"/>
      <c r="AG109" s="210" t="s">
        <v>252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2" x14ac:dyDescent="0.2">
      <c r="A110" s="227"/>
      <c r="B110" s="228"/>
      <c r="C110" s="259" t="s">
        <v>982</v>
      </c>
      <c r="D110" s="232"/>
      <c r="E110" s="233">
        <v>2.95</v>
      </c>
      <c r="F110" s="230"/>
      <c r="G110" s="230"/>
      <c r="H110" s="230"/>
      <c r="I110" s="230"/>
      <c r="J110" s="230"/>
      <c r="K110" s="230"/>
      <c r="L110" s="230"/>
      <c r="M110" s="230"/>
      <c r="N110" s="229"/>
      <c r="O110" s="229"/>
      <c r="P110" s="229"/>
      <c r="Q110" s="229"/>
      <c r="R110" s="230"/>
      <c r="S110" s="230"/>
      <c r="T110" s="230"/>
      <c r="U110" s="230"/>
      <c r="V110" s="230"/>
      <c r="W110" s="230"/>
      <c r="X110" s="230"/>
      <c r="Y110" s="23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3" x14ac:dyDescent="0.2">
      <c r="A111" s="227"/>
      <c r="B111" s="228"/>
      <c r="C111" s="261" t="s">
        <v>401</v>
      </c>
      <c r="D111" s="234"/>
      <c r="E111" s="235">
        <v>0.14749999999999999</v>
      </c>
      <c r="F111" s="230"/>
      <c r="G111" s="230"/>
      <c r="H111" s="230"/>
      <c r="I111" s="230"/>
      <c r="J111" s="230"/>
      <c r="K111" s="230"/>
      <c r="L111" s="230"/>
      <c r="M111" s="230"/>
      <c r="N111" s="229"/>
      <c r="O111" s="229"/>
      <c r="P111" s="229"/>
      <c r="Q111" s="229"/>
      <c r="R111" s="230"/>
      <c r="S111" s="230"/>
      <c r="T111" s="230"/>
      <c r="U111" s="230"/>
      <c r="V111" s="230"/>
      <c r="W111" s="230"/>
      <c r="X111" s="230"/>
      <c r="Y111" s="230"/>
      <c r="Z111" s="210"/>
      <c r="AA111" s="210"/>
      <c r="AB111" s="210"/>
      <c r="AC111" s="210"/>
      <c r="AD111" s="210"/>
      <c r="AE111" s="210"/>
      <c r="AF111" s="210"/>
      <c r="AG111" s="210" t="s">
        <v>164</v>
      </c>
      <c r="AH111" s="210">
        <v>4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3" x14ac:dyDescent="0.2">
      <c r="A112" s="227"/>
      <c r="B112" s="228"/>
      <c r="C112" s="261" t="s">
        <v>493</v>
      </c>
      <c r="D112" s="234"/>
      <c r="E112" s="235"/>
      <c r="F112" s="230"/>
      <c r="G112" s="230"/>
      <c r="H112" s="230"/>
      <c r="I112" s="230"/>
      <c r="J112" s="230"/>
      <c r="K112" s="230"/>
      <c r="L112" s="230"/>
      <c r="M112" s="230"/>
      <c r="N112" s="229"/>
      <c r="O112" s="229"/>
      <c r="P112" s="229"/>
      <c r="Q112" s="229"/>
      <c r="R112" s="230"/>
      <c r="S112" s="230"/>
      <c r="T112" s="230"/>
      <c r="U112" s="230"/>
      <c r="V112" s="230"/>
      <c r="W112" s="230"/>
      <c r="X112" s="230"/>
      <c r="Y112" s="230"/>
      <c r="Z112" s="210"/>
      <c r="AA112" s="210"/>
      <c r="AB112" s="210"/>
      <c r="AC112" s="210"/>
      <c r="AD112" s="210"/>
      <c r="AE112" s="210"/>
      <c r="AF112" s="210"/>
      <c r="AG112" s="210" t="s">
        <v>164</v>
      </c>
      <c r="AH112" s="210">
        <v>4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45">
        <v>39</v>
      </c>
      <c r="B113" s="246" t="s">
        <v>363</v>
      </c>
      <c r="C113" s="258" t="s">
        <v>364</v>
      </c>
      <c r="D113" s="247" t="s">
        <v>259</v>
      </c>
      <c r="E113" s="248">
        <v>9.66</v>
      </c>
      <c r="F113" s="249"/>
      <c r="G113" s="250">
        <f>ROUND(E113*F113,2)</f>
        <v>0</v>
      </c>
      <c r="H113" s="231"/>
      <c r="I113" s="230">
        <f>ROUND(E113*H113,2)</f>
        <v>0</v>
      </c>
      <c r="J113" s="231"/>
      <c r="K113" s="230">
        <f>ROUND(E113*J113,2)</f>
        <v>0</v>
      </c>
      <c r="L113" s="230">
        <v>21</v>
      </c>
      <c r="M113" s="230">
        <f>G113*(1+L113/100)</f>
        <v>0</v>
      </c>
      <c r="N113" s="229">
        <v>4.4769999999999997E-2</v>
      </c>
      <c r="O113" s="229">
        <f>ROUND(E113*N113,2)</f>
        <v>0.43</v>
      </c>
      <c r="P113" s="229">
        <v>0</v>
      </c>
      <c r="Q113" s="229">
        <f>ROUND(E113*P113,2)</f>
        <v>0</v>
      </c>
      <c r="R113" s="230" t="s">
        <v>242</v>
      </c>
      <c r="S113" s="230" t="s">
        <v>158</v>
      </c>
      <c r="T113" s="230" t="s">
        <v>159</v>
      </c>
      <c r="U113" s="230">
        <v>0</v>
      </c>
      <c r="V113" s="230">
        <f>ROUND(E113*U113,2)</f>
        <v>0</v>
      </c>
      <c r="W113" s="230"/>
      <c r="X113" s="230" t="s">
        <v>243</v>
      </c>
      <c r="Y113" s="230" t="s">
        <v>161</v>
      </c>
      <c r="Z113" s="210"/>
      <c r="AA113" s="210"/>
      <c r="AB113" s="210"/>
      <c r="AC113" s="210"/>
      <c r="AD113" s="210"/>
      <c r="AE113" s="210"/>
      <c r="AF113" s="210"/>
      <c r="AG113" s="210" t="s">
        <v>252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2" x14ac:dyDescent="0.2">
      <c r="A114" s="227"/>
      <c r="B114" s="228"/>
      <c r="C114" s="259" t="s">
        <v>983</v>
      </c>
      <c r="D114" s="232"/>
      <c r="E114" s="233">
        <v>9.66</v>
      </c>
      <c r="F114" s="230"/>
      <c r="G114" s="230"/>
      <c r="H114" s="230"/>
      <c r="I114" s="230"/>
      <c r="J114" s="230"/>
      <c r="K114" s="230"/>
      <c r="L114" s="230"/>
      <c r="M114" s="230"/>
      <c r="N114" s="229"/>
      <c r="O114" s="229"/>
      <c r="P114" s="229"/>
      <c r="Q114" s="229"/>
      <c r="R114" s="230"/>
      <c r="S114" s="230"/>
      <c r="T114" s="230"/>
      <c r="U114" s="230"/>
      <c r="V114" s="230"/>
      <c r="W114" s="230"/>
      <c r="X114" s="230"/>
      <c r="Y114" s="230"/>
      <c r="Z114" s="210"/>
      <c r="AA114" s="210"/>
      <c r="AB114" s="210"/>
      <c r="AC114" s="210"/>
      <c r="AD114" s="210"/>
      <c r="AE114" s="210"/>
      <c r="AF114" s="210"/>
      <c r="AG114" s="210" t="s">
        <v>164</v>
      </c>
      <c r="AH114" s="210">
        <v>5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x14ac:dyDescent="0.2">
      <c r="A115" s="238" t="s">
        <v>153</v>
      </c>
      <c r="B115" s="239" t="s">
        <v>114</v>
      </c>
      <c r="C115" s="257" t="s">
        <v>115</v>
      </c>
      <c r="D115" s="240"/>
      <c r="E115" s="241"/>
      <c r="F115" s="242"/>
      <c r="G115" s="243">
        <f>SUMIF(AG116:AG117,"&lt;&gt;NOR",G116:G117)</f>
        <v>0</v>
      </c>
      <c r="H115" s="237"/>
      <c r="I115" s="237">
        <f>SUM(I116:I117)</f>
        <v>0</v>
      </c>
      <c r="J115" s="237"/>
      <c r="K115" s="237">
        <f>SUM(K116:K117)</f>
        <v>0</v>
      </c>
      <c r="L115" s="237"/>
      <c r="M115" s="237">
        <f>SUM(M116:M117)</f>
        <v>0</v>
      </c>
      <c r="N115" s="236"/>
      <c r="O115" s="236">
        <f>SUM(O116:O117)</f>
        <v>0</v>
      </c>
      <c r="P115" s="236"/>
      <c r="Q115" s="236">
        <f>SUM(Q116:Q117)</f>
        <v>0</v>
      </c>
      <c r="R115" s="237"/>
      <c r="S115" s="237"/>
      <c r="T115" s="237"/>
      <c r="U115" s="237"/>
      <c r="V115" s="237">
        <f>SUM(V116:V117)</f>
        <v>184.56</v>
      </c>
      <c r="W115" s="237"/>
      <c r="X115" s="237"/>
      <c r="Y115" s="237"/>
      <c r="AG115" t="s">
        <v>154</v>
      </c>
    </row>
    <row r="116" spans="1:60" outlineLevel="1" x14ac:dyDescent="0.2">
      <c r="A116" s="251">
        <v>40</v>
      </c>
      <c r="B116" s="252" t="s">
        <v>984</v>
      </c>
      <c r="C116" s="260" t="s">
        <v>985</v>
      </c>
      <c r="D116" s="253" t="s">
        <v>237</v>
      </c>
      <c r="E116" s="254">
        <v>236.62753000000001</v>
      </c>
      <c r="F116" s="255"/>
      <c r="G116" s="256">
        <f>ROUND(E116*F116,2)</f>
        <v>0</v>
      </c>
      <c r="H116" s="231"/>
      <c r="I116" s="230">
        <f>ROUND(E116*H116,2)</f>
        <v>0</v>
      </c>
      <c r="J116" s="231"/>
      <c r="K116" s="230">
        <f>ROUND(E116*J116,2)</f>
        <v>0</v>
      </c>
      <c r="L116" s="230">
        <v>21</v>
      </c>
      <c r="M116" s="230">
        <f>G116*(1+L116/100)</f>
        <v>0</v>
      </c>
      <c r="N116" s="229">
        <v>0</v>
      </c>
      <c r="O116" s="229">
        <f>ROUND(E116*N116,2)</f>
        <v>0</v>
      </c>
      <c r="P116" s="229">
        <v>0</v>
      </c>
      <c r="Q116" s="229">
        <f>ROUND(E116*P116,2)</f>
        <v>0</v>
      </c>
      <c r="R116" s="230"/>
      <c r="S116" s="230" t="s">
        <v>158</v>
      </c>
      <c r="T116" s="230" t="s">
        <v>159</v>
      </c>
      <c r="U116" s="230">
        <v>0.39</v>
      </c>
      <c r="V116" s="230">
        <f>ROUND(E116*U116,2)</f>
        <v>92.28</v>
      </c>
      <c r="W116" s="230"/>
      <c r="X116" s="230" t="s">
        <v>368</v>
      </c>
      <c r="Y116" s="230" t="s">
        <v>161</v>
      </c>
      <c r="Z116" s="210"/>
      <c r="AA116" s="210"/>
      <c r="AB116" s="210"/>
      <c r="AC116" s="210"/>
      <c r="AD116" s="210"/>
      <c r="AE116" s="210"/>
      <c r="AF116" s="210"/>
      <c r="AG116" s="210" t="s">
        <v>369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45">
        <v>41</v>
      </c>
      <c r="B117" s="246" t="s">
        <v>984</v>
      </c>
      <c r="C117" s="258" t="s">
        <v>985</v>
      </c>
      <c r="D117" s="247" t="s">
        <v>237</v>
      </c>
      <c r="E117" s="248">
        <v>236.62753000000001</v>
      </c>
      <c r="F117" s="249"/>
      <c r="G117" s="250">
        <f>ROUND(E117*F117,2)</f>
        <v>0</v>
      </c>
      <c r="H117" s="231"/>
      <c r="I117" s="230">
        <f>ROUND(E117*H117,2)</f>
        <v>0</v>
      </c>
      <c r="J117" s="231"/>
      <c r="K117" s="230">
        <f>ROUND(E117*J117,2)</f>
        <v>0</v>
      </c>
      <c r="L117" s="230">
        <v>21</v>
      </c>
      <c r="M117" s="230">
        <f>G117*(1+L117/100)</f>
        <v>0</v>
      </c>
      <c r="N117" s="229">
        <v>0</v>
      </c>
      <c r="O117" s="229">
        <f>ROUND(E117*N117,2)</f>
        <v>0</v>
      </c>
      <c r="P117" s="229">
        <v>0</v>
      </c>
      <c r="Q117" s="229">
        <f>ROUND(E117*P117,2)</f>
        <v>0</v>
      </c>
      <c r="R117" s="230"/>
      <c r="S117" s="230" t="s">
        <v>158</v>
      </c>
      <c r="T117" s="230" t="s">
        <v>159</v>
      </c>
      <c r="U117" s="230">
        <v>0.39</v>
      </c>
      <c r="V117" s="230">
        <f>ROUND(E117*U117,2)</f>
        <v>92.28</v>
      </c>
      <c r="W117" s="230"/>
      <c r="X117" s="230" t="s">
        <v>368</v>
      </c>
      <c r="Y117" s="230" t="s">
        <v>161</v>
      </c>
      <c r="Z117" s="210"/>
      <c r="AA117" s="210"/>
      <c r="AB117" s="210"/>
      <c r="AC117" s="210"/>
      <c r="AD117" s="210"/>
      <c r="AE117" s="210"/>
      <c r="AF117" s="210"/>
      <c r="AG117" s="210" t="s">
        <v>369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x14ac:dyDescent="0.2">
      <c r="A118" s="3"/>
      <c r="B118" s="4"/>
      <c r="C118" s="262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E118">
        <v>15</v>
      </c>
      <c r="AF118">
        <v>21</v>
      </c>
      <c r="AG118" t="s">
        <v>139</v>
      </c>
    </row>
    <row r="119" spans="1:60" x14ac:dyDescent="0.2">
      <c r="A119" s="213"/>
      <c r="B119" s="214" t="s">
        <v>31</v>
      </c>
      <c r="C119" s="263"/>
      <c r="D119" s="215"/>
      <c r="E119" s="216"/>
      <c r="F119" s="216"/>
      <c r="G119" s="244">
        <f>G8+G53+G58+G63+G80+G101+G115</f>
        <v>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E119">
        <f>SUMIF(L7:L117,AE118,G7:G117)</f>
        <v>0</v>
      </c>
      <c r="AF119">
        <f>SUMIF(L7:L117,AF118,G7:G117)</f>
        <v>0</v>
      </c>
      <c r="AG119" t="s">
        <v>370</v>
      </c>
    </row>
    <row r="120" spans="1:60" x14ac:dyDescent="0.2">
      <c r="A120" s="3"/>
      <c r="B120" s="4"/>
      <c r="C120" s="262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60" x14ac:dyDescent="0.2">
      <c r="A121" s="3"/>
      <c r="B121" s="4"/>
      <c r="C121" s="262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60" x14ac:dyDescent="0.2">
      <c r="A122" s="217" t="s">
        <v>371</v>
      </c>
      <c r="B122" s="217"/>
      <c r="C122" s="264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60" x14ac:dyDescent="0.2">
      <c r="A123" s="218"/>
      <c r="B123" s="219"/>
      <c r="C123" s="265"/>
      <c r="D123" s="219"/>
      <c r="E123" s="219"/>
      <c r="F123" s="219"/>
      <c r="G123" s="22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G123" t="s">
        <v>372</v>
      </c>
    </row>
    <row r="124" spans="1:60" x14ac:dyDescent="0.2">
      <c r="A124" s="221"/>
      <c r="B124" s="222"/>
      <c r="C124" s="266"/>
      <c r="D124" s="222"/>
      <c r="E124" s="222"/>
      <c r="F124" s="222"/>
      <c r="G124" s="22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60" x14ac:dyDescent="0.2">
      <c r="A125" s="221"/>
      <c r="B125" s="222"/>
      <c r="C125" s="266"/>
      <c r="D125" s="222"/>
      <c r="E125" s="222"/>
      <c r="F125" s="222"/>
      <c r="G125" s="22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60" x14ac:dyDescent="0.2">
      <c r="A126" s="221"/>
      <c r="B126" s="222"/>
      <c r="C126" s="266"/>
      <c r="D126" s="222"/>
      <c r="E126" s="222"/>
      <c r="F126" s="222"/>
      <c r="G126" s="22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60" x14ac:dyDescent="0.2">
      <c r="A127" s="224"/>
      <c r="B127" s="225"/>
      <c r="C127" s="267"/>
      <c r="D127" s="225"/>
      <c r="E127" s="225"/>
      <c r="F127" s="225"/>
      <c r="G127" s="22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60" x14ac:dyDescent="0.2">
      <c r="A128" s="3"/>
      <c r="B128" s="4"/>
      <c r="C128" s="262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3:33" x14ac:dyDescent="0.2">
      <c r="C129" s="268"/>
      <c r="D129" s="10"/>
      <c r="AG129" t="s">
        <v>373</v>
      </c>
    </row>
    <row r="130" spans="3:33" x14ac:dyDescent="0.2">
      <c r="D130" s="10"/>
    </row>
    <row r="131" spans="3:33" x14ac:dyDescent="0.2">
      <c r="D131" s="10"/>
    </row>
    <row r="132" spans="3:33" x14ac:dyDescent="0.2">
      <c r="D132" s="10"/>
    </row>
    <row r="133" spans="3:33" x14ac:dyDescent="0.2">
      <c r="D133" s="10"/>
    </row>
    <row r="134" spans="3:33" x14ac:dyDescent="0.2">
      <c r="D134" s="10"/>
    </row>
    <row r="135" spans="3:33" x14ac:dyDescent="0.2">
      <c r="D135" s="10"/>
    </row>
    <row r="136" spans="3:33" x14ac:dyDescent="0.2">
      <c r="D136" s="10"/>
    </row>
    <row r="137" spans="3:33" x14ac:dyDescent="0.2">
      <c r="D137" s="10"/>
    </row>
    <row r="138" spans="3:33" x14ac:dyDescent="0.2">
      <c r="D138" s="10"/>
    </row>
    <row r="139" spans="3:33" x14ac:dyDescent="0.2">
      <c r="D139" s="10"/>
    </row>
    <row r="140" spans="3:33" x14ac:dyDescent="0.2">
      <c r="D140" s="10"/>
    </row>
    <row r="141" spans="3:33" x14ac:dyDescent="0.2">
      <c r="D141" s="10"/>
    </row>
    <row r="142" spans="3:33" x14ac:dyDescent="0.2">
      <c r="D142" s="10"/>
    </row>
    <row r="143" spans="3:33" x14ac:dyDescent="0.2">
      <c r="D143" s="10"/>
    </row>
    <row r="144" spans="3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22:C122"/>
    <mergeCell ref="A123:G12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67A87-3183-45DF-8E50-6C793F66796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81</v>
      </c>
      <c r="C3" s="199" t="s">
        <v>82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82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SUMIF(AG9:AG21,"&lt;&gt;NOR",G9:G21)</f>
        <v>0</v>
      </c>
      <c r="H8" s="237"/>
      <c r="I8" s="237">
        <f>SUM(I9:I21)</f>
        <v>0</v>
      </c>
      <c r="J8" s="237"/>
      <c r="K8" s="237">
        <f>SUM(K9:K21)</f>
        <v>0</v>
      </c>
      <c r="L8" s="237"/>
      <c r="M8" s="237">
        <f>SUM(M9:M21)</f>
        <v>0</v>
      </c>
      <c r="N8" s="236"/>
      <c r="O8" s="236">
        <f>SUM(O9:O21)</f>
        <v>0</v>
      </c>
      <c r="P8" s="236"/>
      <c r="Q8" s="236">
        <f>SUM(Q9:Q21)</f>
        <v>0</v>
      </c>
      <c r="R8" s="237"/>
      <c r="S8" s="237"/>
      <c r="T8" s="237"/>
      <c r="U8" s="237"/>
      <c r="V8" s="237">
        <f>SUM(V9:V21)</f>
        <v>12.209999999999999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830</v>
      </c>
      <c r="C9" s="258" t="s">
        <v>831</v>
      </c>
      <c r="D9" s="247" t="s">
        <v>167</v>
      </c>
      <c r="E9" s="248">
        <v>2.2240000000000002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3.5329999999999999</v>
      </c>
      <c r="V9" s="230">
        <f>ROUND(E9*U9,2)</f>
        <v>7.86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986</v>
      </c>
      <c r="D10" s="232"/>
      <c r="E10" s="233">
        <v>0.4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27"/>
      <c r="B11" s="228"/>
      <c r="C11" s="259" t="s">
        <v>987</v>
      </c>
      <c r="D11" s="232"/>
      <c r="E11" s="233">
        <v>1.8240000000000001</v>
      </c>
      <c r="F11" s="230"/>
      <c r="G11" s="230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164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5">
        <v>2</v>
      </c>
      <c r="B12" s="246" t="s">
        <v>190</v>
      </c>
      <c r="C12" s="258" t="s">
        <v>191</v>
      </c>
      <c r="D12" s="247" t="s">
        <v>167</v>
      </c>
      <c r="E12" s="248">
        <v>2.2240000000000002</v>
      </c>
      <c r="F12" s="249"/>
      <c r="G12" s="250">
        <f>ROUND(E12*F12,2)</f>
        <v>0</v>
      </c>
      <c r="H12" s="231"/>
      <c r="I12" s="230">
        <f>ROUND(E12*H12,2)</f>
        <v>0</v>
      </c>
      <c r="J12" s="231"/>
      <c r="K12" s="230">
        <f>ROUND(E12*J12,2)</f>
        <v>0</v>
      </c>
      <c r="L12" s="230">
        <v>21</v>
      </c>
      <c r="M12" s="230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30"/>
      <c r="S12" s="230" t="s">
        <v>158</v>
      </c>
      <c r="T12" s="230" t="s">
        <v>159</v>
      </c>
      <c r="U12" s="230">
        <v>1.0999999999999999E-2</v>
      </c>
      <c r="V12" s="230">
        <f>ROUND(E12*U12,2)</f>
        <v>0.02</v>
      </c>
      <c r="W12" s="230"/>
      <c r="X12" s="230" t="s">
        <v>160</v>
      </c>
      <c r="Y12" s="230" t="s">
        <v>161</v>
      </c>
      <c r="Z12" s="210"/>
      <c r="AA12" s="210"/>
      <c r="AB12" s="210"/>
      <c r="AC12" s="210"/>
      <c r="AD12" s="210"/>
      <c r="AE12" s="210"/>
      <c r="AF12" s="210"/>
      <c r="AG12" s="210" t="s">
        <v>162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2" x14ac:dyDescent="0.2">
      <c r="A13" s="227"/>
      <c r="B13" s="228"/>
      <c r="C13" s="259" t="s">
        <v>988</v>
      </c>
      <c r="D13" s="232"/>
      <c r="E13" s="233">
        <v>2.2240000000000002</v>
      </c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>
        <v>5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5">
        <v>3</v>
      </c>
      <c r="B14" s="246" t="s">
        <v>194</v>
      </c>
      <c r="C14" s="258" t="s">
        <v>195</v>
      </c>
      <c r="D14" s="247" t="s">
        <v>167</v>
      </c>
      <c r="E14" s="248">
        <v>22.24</v>
      </c>
      <c r="F14" s="249"/>
      <c r="G14" s="250">
        <f>ROUND(E14*F14,2)</f>
        <v>0</v>
      </c>
      <c r="H14" s="231"/>
      <c r="I14" s="230">
        <f>ROUND(E14*H14,2)</f>
        <v>0</v>
      </c>
      <c r="J14" s="231"/>
      <c r="K14" s="230">
        <f>ROUND(E14*J14,2)</f>
        <v>0</v>
      </c>
      <c r="L14" s="230">
        <v>21</v>
      </c>
      <c r="M14" s="230">
        <f>G14*(1+L14/100)</f>
        <v>0</v>
      </c>
      <c r="N14" s="229">
        <v>0</v>
      </c>
      <c r="O14" s="229">
        <f>ROUND(E14*N14,2)</f>
        <v>0</v>
      </c>
      <c r="P14" s="229">
        <v>0</v>
      </c>
      <c r="Q14" s="229">
        <f>ROUND(E14*P14,2)</f>
        <v>0</v>
      </c>
      <c r="R14" s="230"/>
      <c r="S14" s="230" t="s">
        <v>158</v>
      </c>
      <c r="T14" s="230" t="s">
        <v>159</v>
      </c>
      <c r="U14" s="230">
        <v>0</v>
      </c>
      <c r="V14" s="230">
        <f>ROUND(E14*U14,2)</f>
        <v>0</v>
      </c>
      <c r="W14" s="230"/>
      <c r="X14" s="230" t="s">
        <v>160</v>
      </c>
      <c r="Y14" s="230" t="s">
        <v>161</v>
      </c>
      <c r="Z14" s="210"/>
      <c r="AA14" s="210"/>
      <c r="AB14" s="210"/>
      <c r="AC14" s="210"/>
      <c r="AD14" s="210"/>
      <c r="AE14" s="210"/>
      <c r="AF14" s="210"/>
      <c r="AG14" s="210" t="s">
        <v>162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27"/>
      <c r="B15" s="228"/>
      <c r="C15" s="259" t="s">
        <v>989</v>
      </c>
      <c r="D15" s="232"/>
      <c r="E15" s="233">
        <v>22.24</v>
      </c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164</v>
      </c>
      <c r="AH15" s="210">
        <v>5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5">
        <v>4</v>
      </c>
      <c r="B16" s="246" t="s">
        <v>378</v>
      </c>
      <c r="C16" s="258" t="s">
        <v>379</v>
      </c>
      <c r="D16" s="247" t="s">
        <v>167</v>
      </c>
      <c r="E16" s="248">
        <v>2.2240000000000002</v>
      </c>
      <c r="F16" s="249"/>
      <c r="G16" s="250">
        <f>ROUND(E16*F16,2)</f>
        <v>0</v>
      </c>
      <c r="H16" s="231"/>
      <c r="I16" s="230">
        <f>ROUND(E16*H16,2)</f>
        <v>0</v>
      </c>
      <c r="J16" s="231"/>
      <c r="K16" s="230">
        <f>ROUND(E16*J16,2)</f>
        <v>0</v>
      </c>
      <c r="L16" s="230">
        <v>21</v>
      </c>
      <c r="M16" s="230">
        <f>G16*(1+L16/100)</f>
        <v>0</v>
      </c>
      <c r="N16" s="229">
        <v>0</v>
      </c>
      <c r="O16" s="229">
        <f>ROUND(E16*N16,2)</f>
        <v>0</v>
      </c>
      <c r="P16" s="229">
        <v>0</v>
      </c>
      <c r="Q16" s="229">
        <f>ROUND(E16*P16,2)</f>
        <v>0</v>
      </c>
      <c r="R16" s="230"/>
      <c r="S16" s="230" t="s">
        <v>158</v>
      </c>
      <c r="T16" s="230" t="s">
        <v>159</v>
      </c>
      <c r="U16" s="230">
        <v>1.9379999999999999</v>
      </c>
      <c r="V16" s="230">
        <f>ROUND(E16*U16,2)</f>
        <v>4.3099999999999996</v>
      </c>
      <c r="W16" s="230"/>
      <c r="X16" s="230" t="s">
        <v>160</v>
      </c>
      <c r="Y16" s="230" t="s">
        <v>161</v>
      </c>
      <c r="Z16" s="210"/>
      <c r="AA16" s="210"/>
      <c r="AB16" s="210"/>
      <c r="AC16" s="210"/>
      <c r="AD16" s="210"/>
      <c r="AE16" s="210"/>
      <c r="AF16" s="210"/>
      <c r="AG16" s="210" t="s">
        <v>162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27"/>
      <c r="B17" s="228"/>
      <c r="C17" s="259" t="s">
        <v>988</v>
      </c>
      <c r="D17" s="232"/>
      <c r="E17" s="233">
        <v>2.2240000000000002</v>
      </c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>
        <v>5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5">
        <v>5</v>
      </c>
      <c r="B18" s="246" t="s">
        <v>200</v>
      </c>
      <c r="C18" s="258" t="s">
        <v>201</v>
      </c>
      <c r="D18" s="247" t="s">
        <v>167</v>
      </c>
      <c r="E18" s="248">
        <v>2.2240000000000002</v>
      </c>
      <c r="F18" s="249"/>
      <c r="G18" s="250">
        <f>ROUND(E18*F18,2)</f>
        <v>0</v>
      </c>
      <c r="H18" s="231"/>
      <c r="I18" s="230">
        <f>ROUND(E18*H18,2)</f>
        <v>0</v>
      </c>
      <c r="J18" s="231"/>
      <c r="K18" s="230">
        <f>ROUND(E18*J18,2)</f>
        <v>0</v>
      </c>
      <c r="L18" s="230">
        <v>21</v>
      </c>
      <c r="M18" s="230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30"/>
      <c r="S18" s="230" t="s">
        <v>158</v>
      </c>
      <c r="T18" s="230" t="s">
        <v>159</v>
      </c>
      <c r="U18" s="230">
        <v>8.9999999999999993E-3</v>
      </c>
      <c r="V18" s="230">
        <f>ROUND(E18*U18,2)</f>
        <v>0.02</v>
      </c>
      <c r="W18" s="230"/>
      <c r="X18" s="230" t="s">
        <v>160</v>
      </c>
      <c r="Y18" s="230" t="s">
        <v>161</v>
      </c>
      <c r="Z18" s="210"/>
      <c r="AA18" s="210"/>
      <c r="AB18" s="210"/>
      <c r="AC18" s="210"/>
      <c r="AD18" s="210"/>
      <c r="AE18" s="210"/>
      <c r="AF18" s="210"/>
      <c r="AG18" s="210" t="s">
        <v>162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27"/>
      <c r="B19" s="228"/>
      <c r="C19" s="259" t="s">
        <v>990</v>
      </c>
      <c r="D19" s="232"/>
      <c r="E19" s="233">
        <v>2.2240000000000002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164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45">
        <v>6</v>
      </c>
      <c r="B20" s="246" t="s">
        <v>229</v>
      </c>
      <c r="C20" s="258" t="s">
        <v>230</v>
      </c>
      <c r="D20" s="247" t="s">
        <v>167</v>
      </c>
      <c r="E20" s="248">
        <v>2.2240000000000002</v>
      </c>
      <c r="F20" s="249"/>
      <c r="G20" s="250">
        <f>ROUND(E20*F20,2)</f>
        <v>0</v>
      </c>
      <c r="H20" s="231"/>
      <c r="I20" s="230">
        <f>ROUND(E20*H20,2)</f>
        <v>0</v>
      </c>
      <c r="J20" s="231"/>
      <c r="K20" s="230">
        <f>ROUND(E20*J20,2)</f>
        <v>0</v>
      </c>
      <c r="L20" s="230">
        <v>21</v>
      </c>
      <c r="M20" s="230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30"/>
      <c r="S20" s="230" t="s">
        <v>158</v>
      </c>
      <c r="T20" s="230" t="s">
        <v>159</v>
      </c>
      <c r="U20" s="230">
        <v>0</v>
      </c>
      <c r="V20" s="230">
        <f>ROUND(E20*U20,2)</f>
        <v>0</v>
      </c>
      <c r="W20" s="230"/>
      <c r="X20" s="230" t="s">
        <v>160</v>
      </c>
      <c r="Y20" s="230" t="s">
        <v>161</v>
      </c>
      <c r="Z20" s="210"/>
      <c r="AA20" s="210"/>
      <c r="AB20" s="210"/>
      <c r="AC20" s="210"/>
      <c r="AD20" s="210"/>
      <c r="AE20" s="210"/>
      <c r="AF20" s="210"/>
      <c r="AG20" s="210" t="s">
        <v>162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27"/>
      <c r="B21" s="228"/>
      <c r="C21" s="259" t="s">
        <v>990</v>
      </c>
      <c r="D21" s="232"/>
      <c r="E21" s="233">
        <v>2.2240000000000002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38" t="s">
        <v>153</v>
      </c>
      <c r="B22" s="239" t="s">
        <v>62</v>
      </c>
      <c r="C22" s="257" t="s">
        <v>92</v>
      </c>
      <c r="D22" s="240"/>
      <c r="E22" s="241"/>
      <c r="F22" s="242"/>
      <c r="G22" s="243">
        <f>SUMIF(AG23:AG28,"&lt;&gt;NOR",G23:G28)</f>
        <v>0</v>
      </c>
      <c r="H22" s="237"/>
      <c r="I22" s="237">
        <f>SUM(I23:I28)</f>
        <v>0</v>
      </c>
      <c r="J22" s="237"/>
      <c r="K22" s="237">
        <f>SUM(K23:K28)</f>
        <v>0</v>
      </c>
      <c r="L22" s="237"/>
      <c r="M22" s="237">
        <f>SUM(M23:M28)</f>
        <v>0</v>
      </c>
      <c r="N22" s="236"/>
      <c r="O22" s="236">
        <f>SUM(O23:O28)</f>
        <v>5.63</v>
      </c>
      <c r="P22" s="236"/>
      <c r="Q22" s="236">
        <f>SUM(Q23:Q28)</f>
        <v>0</v>
      </c>
      <c r="R22" s="237"/>
      <c r="S22" s="237"/>
      <c r="T22" s="237"/>
      <c r="U22" s="237"/>
      <c r="V22" s="237">
        <f>SUM(V23:V28)</f>
        <v>2.17</v>
      </c>
      <c r="W22" s="237"/>
      <c r="X22" s="237"/>
      <c r="Y22" s="237"/>
      <c r="AG22" t="s">
        <v>154</v>
      </c>
    </row>
    <row r="23" spans="1:60" outlineLevel="1" x14ac:dyDescent="0.2">
      <c r="A23" s="245">
        <v>7</v>
      </c>
      <c r="B23" s="246" t="s">
        <v>991</v>
      </c>
      <c r="C23" s="258" t="s">
        <v>992</v>
      </c>
      <c r="D23" s="247" t="s">
        <v>167</v>
      </c>
      <c r="E23" s="248">
        <v>1.8240000000000001</v>
      </c>
      <c r="F23" s="249"/>
      <c r="G23" s="250">
        <f>ROUND(E23*F23,2)</f>
        <v>0</v>
      </c>
      <c r="H23" s="231"/>
      <c r="I23" s="230">
        <f>ROUND(E23*H23,2)</f>
        <v>0</v>
      </c>
      <c r="J23" s="231"/>
      <c r="K23" s="230">
        <f>ROUND(E23*J23,2)</f>
        <v>0</v>
      </c>
      <c r="L23" s="230">
        <v>21</v>
      </c>
      <c r="M23" s="230">
        <f>G23*(1+L23/100)</f>
        <v>0</v>
      </c>
      <c r="N23" s="229">
        <v>2.5249999999999999</v>
      </c>
      <c r="O23" s="229">
        <f>ROUND(E23*N23,2)</f>
        <v>4.6100000000000003</v>
      </c>
      <c r="P23" s="229">
        <v>0</v>
      </c>
      <c r="Q23" s="229">
        <f>ROUND(E23*P23,2)</f>
        <v>0</v>
      </c>
      <c r="R23" s="230"/>
      <c r="S23" s="230" t="s">
        <v>158</v>
      </c>
      <c r="T23" s="230" t="s">
        <v>159</v>
      </c>
      <c r="U23" s="230">
        <v>0.47699999999999998</v>
      </c>
      <c r="V23" s="230">
        <f>ROUND(E23*U23,2)</f>
        <v>0.87</v>
      </c>
      <c r="W23" s="230"/>
      <c r="X23" s="230" t="s">
        <v>160</v>
      </c>
      <c r="Y23" s="230" t="s">
        <v>161</v>
      </c>
      <c r="Z23" s="210"/>
      <c r="AA23" s="210"/>
      <c r="AB23" s="210"/>
      <c r="AC23" s="210"/>
      <c r="AD23" s="210"/>
      <c r="AE23" s="210"/>
      <c r="AF23" s="210"/>
      <c r="AG23" s="210" t="s">
        <v>162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2" x14ac:dyDescent="0.2">
      <c r="A24" s="227"/>
      <c r="B24" s="228"/>
      <c r="C24" s="259" t="s">
        <v>987</v>
      </c>
      <c r="D24" s="232"/>
      <c r="E24" s="233">
        <v>1.8240000000000001</v>
      </c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164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5">
        <v>8</v>
      </c>
      <c r="B25" s="246" t="s">
        <v>254</v>
      </c>
      <c r="C25" s="258" t="s">
        <v>255</v>
      </c>
      <c r="D25" s="247" t="s">
        <v>167</v>
      </c>
      <c r="E25" s="248">
        <v>0.4</v>
      </c>
      <c r="F25" s="249"/>
      <c r="G25" s="250">
        <f>ROUND(E25*F25,2)</f>
        <v>0</v>
      </c>
      <c r="H25" s="231"/>
      <c r="I25" s="230">
        <f>ROUND(E25*H25,2)</f>
        <v>0</v>
      </c>
      <c r="J25" s="231"/>
      <c r="K25" s="230">
        <f>ROUND(E25*J25,2)</f>
        <v>0</v>
      </c>
      <c r="L25" s="230">
        <v>21</v>
      </c>
      <c r="M25" s="230">
        <f>G25*(1+L25/100)</f>
        <v>0</v>
      </c>
      <c r="N25" s="229">
        <v>2.5249999999999999</v>
      </c>
      <c r="O25" s="229">
        <f>ROUND(E25*N25,2)</f>
        <v>1.01</v>
      </c>
      <c r="P25" s="229">
        <v>0</v>
      </c>
      <c r="Q25" s="229">
        <f>ROUND(E25*P25,2)</f>
        <v>0</v>
      </c>
      <c r="R25" s="230"/>
      <c r="S25" s="230" t="s">
        <v>158</v>
      </c>
      <c r="T25" s="230" t="s">
        <v>159</v>
      </c>
      <c r="U25" s="230">
        <v>0.47699999999999998</v>
      </c>
      <c r="V25" s="230">
        <f>ROUND(E25*U25,2)</f>
        <v>0.19</v>
      </c>
      <c r="W25" s="230"/>
      <c r="X25" s="230" t="s">
        <v>160</v>
      </c>
      <c r="Y25" s="230" t="s">
        <v>161</v>
      </c>
      <c r="Z25" s="210"/>
      <c r="AA25" s="210"/>
      <c r="AB25" s="210"/>
      <c r="AC25" s="210"/>
      <c r="AD25" s="210"/>
      <c r="AE25" s="210"/>
      <c r="AF25" s="210"/>
      <c r="AG25" s="210" t="s">
        <v>162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27"/>
      <c r="B26" s="228"/>
      <c r="C26" s="259" t="s">
        <v>993</v>
      </c>
      <c r="D26" s="232"/>
      <c r="E26" s="233">
        <v>0.4</v>
      </c>
      <c r="F26" s="230"/>
      <c r="G26" s="230"/>
      <c r="H26" s="230"/>
      <c r="I26" s="230"/>
      <c r="J26" s="230"/>
      <c r="K26" s="230"/>
      <c r="L26" s="230"/>
      <c r="M26" s="230"/>
      <c r="N26" s="229"/>
      <c r="O26" s="229"/>
      <c r="P26" s="229"/>
      <c r="Q26" s="229"/>
      <c r="R26" s="230"/>
      <c r="S26" s="230"/>
      <c r="T26" s="230"/>
      <c r="U26" s="230"/>
      <c r="V26" s="230"/>
      <c r="W26" s="230"/>
      <c r="X26" s="230"/>
      <c r="Y26" s="230"/>
      <c r="Z26" s="210"/>
      <c r="AA26" s="210"/>
      <c r="AB26" s="210"/>
      <c r="AC26" s="210"/>
      <c r="AD26" s="210"/>
      <c r="AE26" s="210"/>
      <c r="AF26" s="210"/>
      <c r="AG26" s="210" t="s">
        <v>164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5">
        <v>9</v>
      </c>
      <c r="B27" s="246" t="s">
        <v>994</v>
      </c>
      <c r="C27" s="258" t="s">
        <v>995</v>
      </c>
      <c r="D27" s="247" t="s">
        <v>259</v>
      </c>
      <c r="E27" s="248">
        <v>2</v>
      </c>
      <c r="F27" s="249"/>
      <c r="G27" s="250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3.0899999999999999E-3</v>
      </c>
      <c r="O27" s="229">
        <f>ROUND(E27*N27,2)</f>
        <v>0.01</v>
      </c>
      <c r="P27" s="229">
        <v>0</v>
      </c>
      <c r="Q27" s="229">
        <f>ROUND(E27*P27,2)</f>
        <v>0</v>
      </c>
      <c r="R27" s="230"/>
      <c r="S27" s="230" t="s">
        <v>158</v>
      </c>
      <c r="T27" s="230" t="s">
        <v>159</v>
      </c>
      <c r="U27" s="230">
        <v>0.55400000000000005</v>
      </c>
      <c r="V27" s="230">
        <f>ROUND(E27*U27,2)</f>
        <v>1.1100000000000001</v>
      </c>
      <c r="W27" s="230"/>
      <c r="X27" s="230" t="s">
        <v>160</v>
      </c>
      <c r="Y27" s="230" t="s">
        <v>161</v>
      </c>
      <c r="Z27" s="210"/>
      <c r="AA27" s="210"/>
      <c r="AB27" s="210"/>
      <c r="AC27" s="210"/>
      <c r="AD27" s="210"/>
      <c r="AE27" s="210"/>
      <c r="AF27" s="210"/>
      <c r="AG27" s="210" t="s">
        <v>162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27"/>
      <c r="B28" s="228"/>
      <c r="C28" s="259" t="s">
        <v>996</v>
      </c>
      <c r="D28" s="232"/>
      <c r="E28" s="233">
        <v>2</v>
      </c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38" t="s">
        <v>153</v>
      </c>
      <c r="B29" s="239" t="s">
        <v>94</v>
      </c>
      <c r="C29" s="257" t="s">
        <v>95</v>
      </c>
      <c r="D29" s="240"/>
      <c r="E29" s="241"/>
      <c r="F29" s="242"/>
      <c r="G29" s="243">
        <f>SUMIF(AG30:AG42,"&lt;&gt;NOR",G30:G42)</f>
        <v>0</v>
      </c>
      <c r="H29" s="237"/>
      <c r="I29" s="237">
        <f>SUM(I30:I42)</f>
        <v>0</v>
      </c>
      <c r="J29" s="237"/>
      <c r="K29" s="237">
        <f>SUM(K30:K42)</f>
        <v>0</v>
      </c>
      <c r="L29" s="237"/>
      <c r="M29" s="237">
        <f>SUM(M30:M42)</f>
        <v>0</v>
      </c>
      <c r="N29" s="236"/>
      <c r="O29" s="236">
        <f>SUM(O30:O42)</f>
        <v>43.08</v>
      </c>
      <c r="P29" s="236"/>
      <c r="Q29" s="236">
        <f>SUM(Q30:Q42)</f>
        <v>0</v>
      </c>
      <c r="R29" s="237"/>
      <c r="S29" s="237"/>
      <c r="T29" s="237"/>
      <c r="U29" s="237"/>
      <c r="V29" s="237">
        <f>SUM(V30:V42)</f>
        <v>177.79</v>
      </c>
      <c r="W29" s="237"/>
      <c r="X29" s="237"/>
      <c r="Y29" s="237"/>
      <c r="AG29" t="s">
        <v>154</v>
      </c>
    </row>
    <row r="30" spans="1:60" outlineLevel="1" x14ac:dyDescent="0.2">
      <c r="A30" s="245">
        <v>10</v>
      </c>
      <c r="B30" s="246" t="s">
        <v>997</v>
      </c>
      <c r="C30" s="258" t="s">
        <v>998</v>
      </c>
      <c r="D30" s="247" t="s">
        <v>167</v>
      </c>
      <c r="E30" s="248">
        <v>3.1920000000000002</v>
      </c>
      <c r="F30" s="249"/>
      <c r="G30" s="250">
        <f>ROUND(E30*F30,2)</f>
        <v>0</v>
      </c>
      <c r="H30" s="231"/>
      <c r="I30" s="230">
        <f>ROUND(E30*H30,2)</f>
        <v>0</v>
      </c>
      <c r="J30" s="231"/>
      <c r="K30" s="230">
        <f>ROUND(E30*J30,2)</f>
        <v>0</v>
      </c>
      <c r="L30" s="230">
        <v>21</v>
      </c>
      <c r="M30" s="230">
        <f>G30*(1+L30/100)</f>
        <v>0</v>
      </c>
      <c r="N30" s="229">
        <v>2.6229100000000001</v>
      </c>
      <c r="O30" s="229">
        <f>ROUND(E30*N30,2)</f>
        <v>8.3699999999999992</v>
      </c>
      <c r="P30" s="229">
        <v>0</v>
      </c>
      <c r="Q30" s="229">
        <f>ROUND(E30*P30,2)</f>
        <v>0</v>
      </c>
      <c r="R30" s="230"/>
      <c r="S30" s="230" t="s">
        <v>158</v>
      </c>
      <c r="T30" s="230" t="s">
        <v>159</v>
      </c>
      <c r="U30" s="230">
        <v>4.3550000000000004</v>
      </c>
      <c r="V30" s="230">
        <f>ROUND(E30*U30,2)</f>
        <v>13.9</v>
      </c>
      <c r="W30" s="230"/>
      <c r="X30" s="230" t="s">
        <v>160</v>
      </c>
      <c r="Y30" s="230" t="s">
        <v>161</v>
      </c>
      <c r="Z30" s="210"/>
      <c r="AA30" s="210"/>
      <c r="AB30" s="210"/>
      <c r="AC30" s="210"/>
      <c r="AD30" s="210"/>
      <c r="AE30" s="210"/>
      <c r="AF30" s="210"/>
      <c r="AG30" s="210" t="s">
        <v>162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27"/>
      <c r="B31" s="228"/>
      <c r="C31" s="259" t="s">
        <v>999</v>
      </c>
      <c r="D31" s="232"/>
      <c r="E31" s="233">
        <v>3.1920000000000002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164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5">
        <v>11</v>
      </c>
      <c r="B32" s="246" t="s">
        <v>1000</v>
      </c>
      <c r="C32" s="258" t="s">
        <v>1001</v>
      </c>
      <c r="D32" s="247" t="s">
        <v>167</v>
      </c>
      <c r="E32" s="248">
        <v>3.1920000000000002</v>
      </c>
      <c r="F32" s="249"/>
      <c r="G32" s="250">
        <f>ROUND(E32*F32,2)</f>
        <v>0</v>
      </c>
      <c r="H32" s="231"/>
      <c r="I32" s="230">
        <f>ROUND(E32*H32,2)</f>
        <v>0</v>
      </c>
      <c r="J32" s="231"/>
      <c r="K32" s="230">
        <f>ROUND(E32*J32,2)</f>
        <v>0</v>
      </c>
      <c r="L32" s="230">
        <v>21</v>
      </c>
      <c r="M32" s="230">
        <f>G32*(1+L32/100)</f>
        <v>0</v>
      </c>
      <c r="N32" s="229">
        <v>0</v>
      </c>
      <c r="O32" s="229">
        <f>ROUND(E32*N32,2)</f>
        <v>0</v>
      </c>
      <c r="P32" s="229">
        <v>0</v>
      </c>
      <c r="Q32" s="229">
        <f>ROUND(E32*P32,2)</f>
        <v>0</v>
      </c>
      <c r="R32" s="230"/>
      <c r="S32" s="230" t="s">
        <v>158</v>
      </c>
      <c r="T32" s="230" t="s">
        <v>159</v>
      </c>
      <c r="U32" s="230">
        <v>4.5949999999999998</v>
      </c>
      <c r="V32" s="230">
        <f>ROUND(E32*U32,2)</f>
        <v>14.67</v>
      </c>
      <c r="W32" s="230"/>
      <c r="X32" s="230" t="s">
        <v>160</v>
      </c>
      <c r="Y32" s="230" t="s">
        <v>161</v>
      </c>
      <c r="Z32" s="210"/>
      <c r="AA32" s="210"/>
      <c r="AB32" s="210"/>
      <c r="AC32" s="210"/>
      <c r="AD32" s="210"/>
      <c r="AE32" s="210"/>
      <c r="AF32" s="210"/>
      <c r="AG32" s="210" t="s">
        <v>162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27"/>
      <c r="B33" s="228"/>
      <c r="C33" s="259" t="s">
        <v>1002</v>
      </c>
      <c r="D33" s="232"/>
      <c r="E33" s="233">
        <v>3.1920000000000002</v>
      </c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164</v>
      </c>
      <c r="AH33" s="210">
        <v>5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45">
        <v>12</v>
      </c>
      <c r="B34" s="246" t="s">
        <v>1003</v>
      </c>
      <c r="C34" s="258" t="s">
        <v>1004</v>
      </c>
      <c r="D34" s="247" t="s">
        <v>167</v>
      </c>
      <c r="E34" s="248">
        <v>10.70748</v>
      </c>
      <c r="F34" s="249"/>
      <c r="G34" s="250">
        <f>ROUND(E34*F34,2)</f>
        <v>0</v>
      </c>
      <c r="H34" s="231"/>
      <c r="I34" s="230">
        <f>ROUND(E34*H34,2)</f>
        <v>0</v>
      </c>
      <c r="J34" s="231"/>
      <c r="K34" s="230">
        <f>ROUND(E34*J34,2)</f>
        <v>0</v>
      </c>
      <c r="L34" s="230">
        <v>21</v>
      </c>
      <c r="M34" s="230">
        <f>G34*(1+L34/100)</f>
        <v>0</v>
      </c>
      <c r="N34" s="229">
        <v>3.0951599999999999</v>
      </c>
      <c r="O34" s="229">
        <f>ROUND(E34*N34,2)</f>
        <v>33.14</v>
      </c>
      <c r="P34" s="229">
        <v>0</v>
      </c>
      <c r="Q34" s="229">
        <f>ROUND(E34*P34,2)</f>
        <v>0</v>
      </c>
      <c r="R34" s="230"/>
      <c r="S34" s="230" t="s">
        <v>158</v>
      </c>
      <c r="T34" s="230" t="s">
        <v>159</v>
      </c>
      <c r="U34" s="230">
        <v>11.661</v>
      </c>
      <c r="V34" s="230">
        <f>ROUND(E34*U34,2)</f>
        <v>124.86</v>
      </c>
      <c r="W34" s="230"/>
      <c r="X34" s="230" t="s">
        <v>160</v>
      </c>
      <c r="Y34" s="230" t="s">
        <v>161</v>
      </c>
      <c r="Z34" s="210"/>
      <c r="AA34" s="210"/>
      <c r="AB34" s="210"/>
      <c r="AC34" s="210"/>
      <c r="AD34" s="210"/>
      <c r="AE34" s="210"/>
      <c r="AF34" s="210"/>
      <c r="AG34" s="210" t="s">
        <v>162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27"/>
      <c r="B35" s="228"/>
      <c r="C35" s="259" t="s">
        <v>1005</v>
      </c>
      <c r="D35" s="232"/>
      <c r="E35" s="233"/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164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3" x14ac:dyDescent="0.2">
      <c r="A36" s="227"/>
      <c r="B36" s="228"/>
      <c r="C36" s="259" t="s">
        <v>1006</v>
      </c>
      <c r="D36" s="232"/>
      <c r="E36" s="233">
        <v>10.70748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5">
        <v>13</v>
      </c>
      <c r="B37" s="246" t="s">
        <v>1007</v>
      </c>
      <c r="C37" s="258" t="s">
        <v>1008</v>
      </c>
      <c r="D37" s="247" t="s">
        <v>259</v>
      </c>
      <c r="E37" s="248">
        <v>53</v>
      </c>
      <c r="F37" s="249"/>
      <c r="G37" s="250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2.9389999999999999E-2</v>
      </c>
      <c r="O37" s="229">
        <f>ROUND(E37*N37,2)</f>
        <v>1.56</v>
      </c>
      <c r="P37" s="229">
        <v>0</v>
      </c>
      <c r="Q37" s="229">
        <f>ROUND(E37*P37,2)</f>
        <v>0</v>
      </c>
      <c r="R37" s="230"/>
      <c r="S37" s="230" t="s">
        <v>158</v>
      </c>
      <c r="T37" s="230" t="s">
        <v>159</v>
      </c>
      <c r="U37" s="230">
        <v>0.44</v>
      </c>
      <c r="V37" s="230">
        <f>ROUND(E37*U37,2)</f>
        <v>23.32</v>
      </c>
      <c r="W37" s="230"/>
      <c r="X37" s="230" t="s">
        <v>160</v>
      </c>
      <c r="Y37" s="230" t="s">
        <v>161</v>
      </c>
      <c r="Z37" s="210"/>
      <c r="AA37" s="210"/>
      <c r="AB37" s="210"/>
      <c r="AC37" s="210"/>
      <c r="AD37" s="210"/>
      <c r="AE37" s="210"/>
      <c r="AF37" s="210"/>
      <c r="AG37" s="210" t="s">
        <v>162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59" t="s">
        <v>1009</v>
      </c>
      <c r="D38" s="232"/>
      <c r="E38" s="233">
        <v>33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3" x14ac:dyDescent="0.2">
      <c r="A39" s="227"/>
      <c r="B39" s="228"/>
      <c r="C39" s="259" t="s">
        <v>1010</v>
      </c>
      <c r="D39" s="232"/>
      <c r="E39" s="233">
        <v>17</v>
      </c>
      <c r="F39" s="230"/>
      <c r="G39" s="230"/>
      <c r="H39" s="230"/>
      <c r="I39" s="230"/>
      <c r="J39" s="230"/>
      <c r="K39" s="230"/>
      <c r="L39" s="230"/>
      <c r="M39" s="230"/>
      <c r="N39" s="229"/>
      <c r="O39" s="229"/>
      <c r="P39" s="229"/>
      <c r="Q39" s="229"/>
      <c r="R39" s="230"/>
      <c r="S39" s="230"/>
      <c r="T39" s="230"/>
      <c r="U39" s="230"/>
      <c r="V39" s="230"/>
      <c r="W39" s="230"/>
      <c r="X39" s="230"/>
      <c r="Y39" s="230"/>
      <c r="Z39" s="210"/>
      <c r="AA39" s="210"/>
      <c r="AB39" s="210"/>
      <c r="AC39" s="210"/>
      <c r="AD39" s="210"/>
      <c r="AE39" s="210"/>
      <c r="AF39" s="210"/>
      <c r="AG39" s="210" t="s">
        <v>164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3" x14ac:dyDescent="0.2">
      <c r="A40" s="227"/>
      <c r="B40" s="228"/>
      <c r="C40" s="259" t="s">
        <v>94</v>
      </c>
      <c r="D40" s="232"/>
      <c r="E40" s="233">
        <v>3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5">
        <v>14</v>
      </c>
      <c r="B41" s="246" t="s">
        <v>387</v>
      </c>
      <c r="C41" s="258" t="s">
        <v>1011</v>
      </c>
      <c r="D41" s="247" t="s">
        <v>259</v>
      </c>
      <c r="E41" s="248">
        <v>2</v>
      </c>
      <c r="F41" s="249"/>
      <c r="G41" s="250">
        <f>ROUND(E41*F41,2)</f>
        <v>0</v>
      </c>
      <c r="H41" s="231"/>
      <c r="I41" s="230">
        <f>ROUND(E41*H41,2)</f>
        <v>0</v>
      </c>
      <c r="J41" s="231"/>
      <c r="K41" s="230">
        <f>ROUND(E41*J41,2)</f>
        <v>0</v>
      </c>
      <c r="L41" s="230">
        <v>21</v>
      </c>
      <c r="M41" s="230">
        <f>G41*(1+L41/100)</f>
        <v>0</v>
      </c>
      <c r="N41" s="229">
        <v>7.0200000000000002E-3</v>
      </c>
      <c r="O41" s="229">
        <f>ROUND(E41*N41,2)</f>
        <v>0.01</v>
      </c>
      <c r="P41" s="229">
        <v>0</v>
      </c>
      <c r="Q41" s="229">
        <f>ROUND(E41*P41,2)</f>
        <v>0</v>
      </c>
      <c r="R41" s="230"/>
      <c r="S41" s="230" t="s">
        <v>158</v>
      </c>
      <c r="T41" s="230" t="s">
        <v>159</v>
      </c>
      <c r="U41" s="230">
        <v>0.52</v>
      </c>
      <c r="V41" s="230">
        <f>ROUND(E41*U41,2)</f>
        <v>1.04</v>
      </c>
      <c r="W41" s="230"/>
      <c r="X41" s="230" t="s">
        <v>160</v>
      </c>
      <c r="Y41" s="230" t="s">
        <v>161</v>
      </c>
      <c r="Z41" s="210"/>
      <c r="AA41" s="210"/>
      <c r="AB41" s="210"/>
      <c r="AC41" s="210"/>
      <c r="AD41" s="210"/>
      <c r="AE41" s="210"/>
      <c r="AF41" s="210"/>
      <c r="AG41" s="210" t="s">
        <v>162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27"/>
      <c r="B42" s="228"/>
      <c r="C42" s="259" t="s">
        <v>1012</v>
      </c>
      <c r="D42" s="232"/>
      <c r="E42" s="233">
        <v>2</v>
      </c>
      <c r="F42" s="230"/>
      <c r="G42" s="230"/>
      <c r="H42" s="230"/>
      <c r="I42" s="230"/>
      <c r="J42" s="230"/>
      <c r="K42" s="230"/>
      <c r="L42" s="230"/>
      <c r="M42" s="230"/>
      <c r="N42" s="229"/>
      <c r="O42" s="229"/>
      <c r="P42" s="229"/>
      <c r="Q42" s="229"/>
      <c r="R42" s="230"/>
      <c r="S42" s="230"/>
      <c r="T42" s="230"/>
      <c r="U42" s="230"/>
      <c r="V42" s="230"/>
      <c r="W42" s="230"/>
      <c r="X42" s="230"/>
      <c r="Y42" s="230"/>
      <c r="Z42" s="210"/>
      <c r="AA42" s="210"/>
      <c r="AB42" s="210"/>
      <c r="AC42" s="210"/>
      <c r="AD42" s="210"/>
      <c r="AE42" s="210"/>
      <c r="AF42" s="210"/>
      <c r="AG42" s="210" t="s">
        <v>164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x14ac:dyDescent="0.2">
      <c r="A43" s="238" t="s">
        <v>153</v>
      </c>
      <c r="B43" s="239" t="s">
        <v>96</v>
      </c>
      <c r="C43" s="257" t="s">
        <v>97</v>
      </c>
      <c r="D43" s="240"/>
      <c r="E43" s="241"/>
      <c r="F43" s="242"/>
      <c r="G43" s="243">
        <f>SUMIF(AG44:AG52,"&lt;&gt;NOR",G44:G52)</f>
        <v>0</v>
      </c>
      <c r="H43" s="237"/>
      <c r="I43" s="237">
        <f>SUM(I44:I52)</f>
        <v>0</v>
      </c>
      <c r="J43" s="237"/>
      <c r="K43" s="237">
        <f>SUM(K44:K52)</f>
        <v>0</v>
      </c>
      <c r="L43" s="237"/>
      <c r="M43" s="237">
        <f>SUM(M44:M52)</f>
        <v>0</v>
      </c>
      <c r="N43" s="236"/>
      <c r="O43" s="236">
        <f>SUM(O44:O52)</f>
        <v>29.9</v>
      </c>
      <c r="P43" s="236"/>
      <c r="Q43" s="236">
        <f>SUM(Q44:Q52)</f>
        <v>0</v>
      </c>
      <c r="R43" s="237"/>
      <c r="S43" s="237"/>
      <c r="T43" s="237"/>
      <c r="U43" s="237"/>
      <c r="V43" s="237">
        <f>SUM(V44:V52)</f>
        <v>65.599999999999994</v>
      </c>
      <c r="W43" s="237"/>
      <c r="X43" s="237"/>
      <c r="Y43" s="237"/>
      <c r="AG43" t="s">
        <v>154</v>
      </c>
    </row>
    <row r="44" spans="1:60" outlineLevel="1" x14ac:dyDescent="0.2">
      <c r="A44" s="245">
        <v>15</v>
      </c>
      <c r="B44" s="246" t="s">
        <v>787</v>
      </c>
      <c r="C44" s="258" t="s">
        <v>788</v>
      </c>
      <c r="D44" s="247" t="s">
        <v>167</v>
      </c>
      <c r="E44" s="248">
        <v>11.472300000000001</v>
      </c>
      <c r="F44" s="249"/>
      <c r="G44" s="250">
        <f>ROUND(E44*F44,2)</f>
        <v>0</v>
      </c>
      <c r="H44" s="231"/>
      <c r="I44" s="230">
        <f>ROUND(E44*H44,2)</f>
        <v>0</v>
      </c>
      <c r="J44" s="231"/>
      <c r="K44" s="230">
        <f>ROUND(E44*J44,2)</f>
        <v>0</v>
      </c>
      <c r="L44" s="230">
        <v>21</v>
      </c>
      <c r="M44" s="230">
        <f>G44*(1+L44/100)</f>
        <v>0</v>
      </c>
      <c r="N44" s="229">
        <v>2.5251100000000002</v>
      </c>
      <c r="O44" s="229">
        <f>ROUND(E44*N44,2)</f>
        <v>28.97</v>
      </c>
      <c r="P44" s="229">
        <v>0</v>
      </c>
      <c r="Q44" s="229">
        <f>ROUND(E44*P44,2)</f>
        <v>0</v>
      </c>
      <c r="R44" s="230"/>
      <c r="S44" s="230" t="s">
        <v>158</v>
      </c>
      <c r="T44" s="230" t="s">
        <v>159</v>
      </c>
      <c r="U44" s="230">
        <v>1.448</v>
      </c>
      <c r="V44" s="230">
        <f>ROUND(E44*U44,2)</f>
        <v>16.61</v>
      </c>
      <c r="W44" s="230"/>
      <c r="X44" s="230" t="s">
        <v>160</v>
      </c>
      <c r="Y44" s="230" t="s">
        <v>161</v>
      </c>
      <c r="Z44" s="210"/>
      <c r="AA44" s="210"/>
      <c r="AB44" s="210"/>
      <c r="AC44" s="210"/>
      <c r="AD44" s="210"/>
      <c r="AE44" s="210"/>
      <c r="AF44" s="210"/>
      <c r="AG44" s="210" t="s">
        <v>162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2" x14ac:dyDescent="0.2">
      <c r="A45" s="227"/>
      <c r="B45" s="228"/>
      <c r="C45" s="259" t="s">
        <v>1013</v>
      </c>
      <c r="D45" s="232"/>
      <c r="E45" s="233">
        <v>11.472300000000001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5">
        <v>16</v>
      </c>
      <c r="B46" s="246" t="s">
        <v>791</v>
      </c>
      <c r="C46" s="258" t="s">
        <v>792</v>
      </c>
      <c r="D46" s="247" t="s">
        <v>157</v>
      </c>
      <c r="E46" s="248">
        <v>38.600999999999999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7.8200000000000006E-3</v>
      </c>
      <c r="O46" s="229">
        <f>ROUND(E46*N46,2)</f>
        <v>0.3</v>
      </c>
      <c r="P46" s="229">
        <v>0</v>
      </c>
      <c r="Q46" s="229">
        <f>ROUND(E46*P46,2)</f>
        <v>0</v>
      </c>
      <c r="R46" s="230"/>
      <c r="S46" s="230" t="s">
        <v>158</v>
      </c>
      <c r="T46" s="230" t="s">
        <v>159</v>
      </c>
      <c r="U46" s="230">
        <v>0.79</v>
      </c>
      <c r="V46" s="230">
        <f>ROUND(E46*U46,2)</f>
        <v>30.49</v>
      </c>
      <c r="W46" s="230"/>
      <c r="X46" s="230" t="s">
        <v>160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162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1014</v>
      </c>
      <c r="D47" s="232"/>
      <c r="E47" s="233">
        <v>38.241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3" x14ac:dyDescent="0.2">
      <c r="A48" s="227"/>
      <c r="B48" s="228"/>
      <c r="C48" s="259" t="s">
        <v>1015</v>
      </c>
      <c r="D48" s="232"/>
      <c r="E48" s="233">
        <v>0.36</v>
      </c>
      <c r="F48" s="230"/>
      <c r="G48" s="230"/>
      <c r="H48" s="230"/>
      <c r="I48" s="230"/>
      <c r="J48" s="230"/>
      <c r="K48" s="230"/>
      <c r="L48" s="230"/>
      <c r="M48" s="230"/>
      <c r="N48" s="229"/>
      <c r="O48" s="229"/>
      <c r="P48" s="229"/>
      <c r="Q48" s="229"/>
      <c r="R48" s="230"/>
      <c r="S48" s="230"/>
      <c r="T48" s="230"/>
      <c r="U48" s="230"/>
      <c r="V48" s="230"/>
      <c r="W48" s="230"/>
      <c r="X48" s="230"/>
      <c r="Y48" s="230"/>
      <c r="Z48" s="210"/>
      <c r="AA48" s="210"/>
      <c r="AB48" s="210"/>
      <c r="AC48" s="210"/>
      <c r="AD48" s="210"/>
      <c r="AE48" s="210"/>
      <c r="AF48" s="210"/>
      <c r="AG48" s="210" t="s">
        <v>164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5">
        <v>17</v>
      </c>
      <c r="B49" s="246" t="s">
        <v>795</v>
      </c>
      <c r="C49" s="258" t="s">
        <v>796</v>
      </c>
      <c r="D49" s="247" t="s">
        <v>157</v>
      </c>
      <c r="E49" s="248">
        <v>38.600999999999999</v>
      </c>
      <c r="F49" s="249"/>
      <c r="G49" s="250">
        <f>ROUND(E49*F49,2)</f>
        <v>0</v>
      </c>
      <c r="H49" s="231"/>
      <c r="I49" s="230">
        <f>ROUND(E49*H49,2)</f>
        <v>0</v>
      </c>
      <c r="J49" s="231"/>
      <c r="K49" s="230">
        <f>ROUND(E49*J49,2)</f>
        <v>0</v>
      </c>
      <c r="L49" s="230">
        <v>21</v>
      </c>
      <c r="M49" s="230">
        <f>G49*(1+L49/100)</f>
        <v>0</v>
      </c>
      <c r="N49" s="229">
        <v>0</v>
      </c>
      <c r="O49" s="229">
        <f>ROUND(E49*N49,2)</f>
        <v>0</v>
      </c>
      <c r="P49" s="229">
        <v>0</v>
      </c>
      <c r="Q49" s="229">
        <f>ROUND(E49*P49,2)</f>
        <v>0</v>
      </c>
      <c r="R49" s="230"/>
      <c r="S49" s="230" t="s">
        <v>158</v>
      </c>
      <c r="T49" s="230" t="s">
        <v>159</v>
      </c>
      <c r="U49" s="230">
        <v>0.24</v>
      </c>
      <c r="V49" s="230">
        <f>ROUND(E49*U49,2)</f>
        <v>9.26</v>
      </c>
      <c r="W49" s="230"/>
      <c r="X49" s="230" t="s">
        <v>160</v>
      </c>
      <c r="Y49" s="230" t="s">
        <v>161</v>
      </c>
      <c r="Z49" s="210"/>
      <c r="AA49" s="210"/>
      <c r="AB49" s="210"/>
      <c r="AC49" s="210"/>
      <c r="AD49" s="210"/>
      <c r="AE49" s="210"/>
      <c r="AF49" s="210"/>
      <c r="AG49" s="210" t="s">
        <v>162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27"/>
      <c r="B50" s="228"/>
      <c r="C50" s="259" t="s">
        <v>1016</v>
      </c>
      <c r="D50" s="232"/>
      <c r="E50" s="233">
        <v>38.600999999999999</v>
      </c>
      <c r="F50" s="230"/>
      <c r="G50" s="230"/>
      <c r="H50" s="230"/>
      <c r="I50" s="230"/>
      <c r="J50" s="230"/>
      <c r="K50" s="230"/>
      <c r="L50" s="230"/>
      <c r="M50" s="230"/>
      <c r="N50" s="229"/>
      <c r="O50" s="229"/>
      <c r="P50" s="229"/>
      <c r="Q50" s="229"/>
      <c r="R50" s="230"/>
      <c r="S50" s="230"/>
      <c r="T50" s="230"/>
      <c r="U50" s="230"/>
      <c r="V50" s="230"/>
      <c r="W50" s="230"/>
      <c r="X50" s="230"/>
      <c r="Y50" s="230"/>
      <c r="Z50" s="210"/>
      <c r="AA50" s="210"/>
      <c r="AB50" s="210"/>
      <c r="AC50" s="210"/>
      <c r="AD50" s="210"/>
      <c r="AE50" s="210"/>
      <c r="AF50" s="210"/>
      <c r="AG50" s="210" t="s">
        <v>164</v>
      </c>
      <c r="AH50" s="210">
        <v>5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45">
        <v>18</v>
      </c>
      <c r="B51" s="246" t="s">
        <v>798</v>
      </c>
      <c r="C51" s="258" t="s">
        <v>799</v>
      </c>
      <c r="D51" s="247" t="s">
        <v>237</v>
      </c>
      <c r="E51" s="248">
        <v>0.60638999999999998</v>
      </c>
      <c r="F51" s="249"/>
      <c r="G51" s="250">
        <f>ROUND(E51*F51,2)</f>
        <v>0</v>
      </c>
      <c r="H51" s="231"/>
      <c r="I51" s="230">
        <f>ROUND(E51*H51,2)</f>
        <v>0</v>
      </c>
      <c r="J51" s="231"/>
      <c r="K51" s="230">
        <f>ROUND(E51*J51,2)</f>
        <v>0</v>
      </c>
      <c r="L51" s="230">
        <v>21</v>
      </c>
      <c r="M51" s="230">
        <f>G51*(1+L51/100)</f>
        <v>0</v>
      </c>
      <c r="N51" s="229">
        <v>1.04664</v>
      </c>
      <c r="O51" s="229">
        <f>ROUND(E51*N51,2)</f>
        <v>0.63</v>
      </c>
      <c r="P51" s="229">
        <v>0</v>
      </c>
      <c r="Q51" s="229">
        <f>ROUND(E51*P51,2)</f>
        <v>0</v>
      </c>
      <c r="R51" s="230"/>
      <c r="S51" s="230" t="s">
        <v>158</v>
      </c>
      <c r="T51" s="230" t="s">
        <v>159</v>
      </c>
      <c r="U51" s="230">
        <v>15.231</v>
      </c>
      <c r="V51" s="230">
        <f>ROUND(E51*U51,2)</f>
        <v>9.24</v>
      </c>
      <c r="W51" s="230"/>
      <c r="X51" s="230" t="s">
        <v>160</v>
      </c>
      <c r="Y51" s="230" t="s">
        <v>161</v>
      </c>
      <c r="Z51" s="210"/>
      <c r="AA51" s="210"/>
      <c r="AB51" s="210"/>
      <c r="AC51" s="210"/>
      <c r="AD51" s="210"/>
      <c r="AE51" s="210"/>
      <c r="AF51" s="210"/>
      <c r="AG51" s="210" t="s">
        <v>162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2" x14ac:dyDescent="0.2">
      <c r="A52" s="227"/>
      <c r="B52" s="228"/>
      <c r="C52" s="259" t="s">
        <v>1017</v>
      </c>
      <c r="D52" s="232"/>
      <c r="E52" s="233">
        <v>0.60638999999999998</v>
      </c>
      <c r="F52" s="230"/>
      <c r="G52" s="230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164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x14ac:dyDescent="0.2">
      <c r="A53" s="238" t="s">
        <v>153</v>
      </c>
      <c r="B53" s="239" t="s">
        <v>100</v>
      </c>
      <c r="C53" s="257" t="s">
        <v>101</v>
      </c>
      <c r="D53" s="240"/>
      <c r="E53" s="241"/>
      <c r="F53" s="242"/>
      <c r="G53" s="243">
        <f>SUMIF(AG54:AG60,"&lt;&gt;NOR",G54:G60)</f>
        <v>0</v>
      </c>
      <c r="H53" s="237"/>
      <c r="I53" s="237">
        <f>SUM(I54:I60)</f>
        <v>0</v>
      </c>
      <c r="J53" s="237"/>
      <c r="K53" s="237">
        <f>SUM(K54:K60)</f>
        <v>0</v>
      </c>
      <c r="L53" s="237"/>
      <c r="M53" s="237">
        <f>SUM(M54:M60)</f>
        <v>0</v>
      </c>
      <c r="N53" s="236"/>
      <c r="O53" s="236">
        <f>SUM(O54:O60)</f>
        <v>11.69</v>
      </c>
      <c r="P53" s="236"/>
      <c r="Q53" s="236">
        <f>SUM(Q54:Q60)</f>
        <v>0</v>
      </c>
      <c r="R53" s="237"/>
      <c r="S53" s="237"/>
      <c r="T53" s="237"/>
      <c r="U53" s="237"/>
      <c r="V53" s="237">
        <f>SUM(V54:V60)</f>
        <v>477.27</v>
      </c>
      <c r="W53" s="237"/>
      <c r="X53" s="237"/>
      <c r="Y53" s="237"/>
      <c r="AG53" t="s">
        <v>154</v>
      </c>
    </row>
    <row r="54" spans="1:60" outlineLevel="1" x14ac:dyDescent="0.2">
      <c r="A54" s="245">
        <v>19</v>
      </c>
      <c r="B54" s="246" t="s">
        <v>1018</v>
      </c>
      <c r="C54" s="258" t="s">
        <v>1019</v>
      </c>
      <c r="D54" s="247" t="s">
        <v>157</v>
      </c>
      <c r="E54" s="248">
        <v>356.916</v>
      </c>
      <c r="F54" s="249"/>
      <c r="G54" s="250">
        <f>ROUND(E54*F54,2)</f>
        <v>0</v>
      </c>
      <c r="H54" s="231"/>
      <c r="I54" s="230">
        <f>ROUND(E54*H54,2)</f>
        <v>0</v>
      </c>
      <c r="J54" s="231"/>
      <c r="K54" s="230">
        <f>ROUND(E54*J54,2)</f>
        <v>0</v>
      </c>
      <c r="L54" s="230">
        <v>21</v>
      </c>
      <c r="M54" s="230">
        <f>G54*(1+L54/100)</f>
        <v>0</v>
      </c>
      <c r="N54" s="229">
        <v>2.0000000000000002E-5</v>
      </c>
      <c r="O54" s="229">
        <f>ROUND(E54*N54,2)</f>
        <v>0.01</v>
      </c>
      <c r="P54" s="229">
        <v>0</v>
      </c>
      <c r="Q54" s="229">
        <f>ROUND(E54*P54,2)</f>
        <v>0</v>
      </c>
      <c r="R54" s="230"/>
      <c r="S54" s="230" t="s">
        <v>158</v>
      </c>
      <c r="T54" s="230" t="s">
        <v>159</v>
      </c>
      <c r="U54" s="230">
        <v>0.11</v>
      </c>
      <c r="V54" s="230">
        <f>ROUND(E54*U54,2)</f>
        <v>39.26</v>
      </c>
      <c r="W54" s="230"/>
      <c r="X54" s="230" t="s">
        <v>160</v>
      </c>
      <c r="Y54" s="230" t="s">
        <v>161</v>
      </c>
      <c r="Z54" s="210"/>
      <c r="AA54" s="210"/>
      <c r="AB54" s="210"/>
      <c r="AC54" s="210"/>
      <c r="AD54" s="210"/>
      <c r="AE54" s="210"/>
      <c r="AF54" s="210"/>
      <c r="AG54" s="210" t="s">
        <v>162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27"/>
      <c r="B55" s="228"/>
      <c r="C55" s="259" t="s">
        <v>1020</v>
      </c>
      <c r="D55" s="232"/>
      <c r="E55" s="233"/>
      <c r="F55" s="230"/>
      <c r="G55" s="230"/>
      <c r="H55" s="230"/>
      <c r="I55" s="230"/>
      <c r="J55" s="230"/>
      <c r="K55" s="230"/>
      <c r="L55" s="230"/>
      <c r="M55" s="230"/>
      <c r="N55" s="229"/>
      <c r="O55" s="229"/>
      <c r="P55" s="229"/>
      <c r="Q55" s="229"/>
      <c r="R55" s="230"/>
      <c r="S55" s="230"/>
      <c r="T55" s="230"/>
      <c r="U55" s="230"/>
      <c r="V55" s="230"/>
      <c r="W55" s="230"/>
      <c r="X55" s="230"/>
      <c r="Y55" s="230"/>
      <c r="Z55" s="210"/>
      <c r="AA55" s="210"/>
      <c r="AB55" s="210"/>
      <c r="AC55" s="210"/>
      <c r="AD55" s="210"/>
      <c r="AE55" s="210"/>
      <c r="AF55" s="210"/>
      <c r="AG55" s="210" t="s">
        <v>164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3" x14ac:dyDescent="0.2">
      <c r="A56" s="227"/>
      <c r="B56" s="228"/>
      <c r="C56" s="259" t="s">
        <v>1021</v>
      </c>
      <c r="D56" s="232"/>
      <c r="E56" s="233">
        <v>356.916</v>
      </c>
      <c r="F56" s="230"/>
      <c r="G56" s="230"/>
      <c r="H56" s="230"/>
      <c r="I56" s="230"/>
      <c r="J56" s="230"/>
      <c r="K56" s="230"/>
      <c r="L56" s="230"/>
      <c r="M56" s="230"/>
      <c r="N56" s="229"/>
      <c r="O56" s="229"/>
      <c r="P56" s="229"/>
      <c r="Q56" s="229"/>
      <c r="R56" s="230"/>
      <c r="S56" s="230"/>
      <c r="T56" s="230"/>
      <c r="U56" s="230"/>
      <c r="V56" s="230"/>
      <c r="W56" s="230"/>
      <c r="X56" s="230"/>
      <c r="Y56" s="230"/>
      <c r="Z56" s="210"/>
      <c r="AA56" s="210"/>
      <c r="AB56" s="210"/>
      <c r="AC56" s="210"/>
      <c r="AD56" s="210"/>
      <c r="AE56" s="210"/>
      <c r="AF56" s="210"/>
      <c r="AG56" s="210" t="s">
        <v>164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5">
        <v>20</v>
      </c>
      <c r="B57" s="246" t="s">
        <v>1022</v>
      </c>
      <c r="C57" s="258" t="s">
        <v>1023</v>
      </c>
      <c r="D57" s="247" t="s">
        <v>157</v>
      </c>
      <c r="E57" s="248">
        <v>356.916</v>
      </c>
      <c r="F57" s="249"/>
      <c r="G57" s="250">
        <f>ROUND(E57*F57,2)</f>
        <v>0</v>
      </c>
      <c r="H57" s="231"/>
      <c r="I57" s="230">
        <f>ROUND(E57*H57,2)</f>
        <v>0</v>
      </c>
      <c r="J57" s="231"/>
      <c r="K57" s="230">
        <f>ROUND(E57*J57,2)</f>
        <v>0</v>
      </c>
      <c r="L57" s="230">
        <v>21</v>
      </c>
      <c r="M57" s="230">
        <f>G57*(1+L57/100)</f>
        <v>0</v>
      </c>
      <c r="N57" s="229">
        <v>3.2039999999999999E-2</v>
      </c>
      <c r="O57" s="229">
        <f>ROUND(E57*N57,2)</f>
        <v>11.44</v>
      </c>
      <c r="P57" s="229">
        <v>0</v>
      </c>
      <c r="Q57" s="229">
        <f>ROUND(E57*P57,2)</f>
        <v>0</v>
      </c>
      <c r="R57" s="230"/>
      <c r="S57" s="230" t="s">
        <v>158</v>
      </c>
      <c r="T57" s="230" t="s">
        <v>159</v>
      </c>
      <c r="U57" s="230">
        <v>1.19</v>
      </c>
      <c r="V57" s="230">
        <f>ROUND(E57*U57,2)</f>
        <v>424.73</v>
      </c>
      <c r="W57" s="230"/>
      <c r="X57" s="230" t="s">
        <v>160</v>
      </c>
      <c r="Y57" s="230" t="s">
        <v>161</v>
      </c>
      <c r="Z57" s="210"/>
      <c r="AA57" s="210"/>
      <c r="AB57" s="210"/>
      <c r="AC57" s="210"/>
      <c r="AD57" s="210"/>
      <c r="AE57" s="210"/>
      <c r="AF57" s="210"/>
      <c r="AG57" s="210" t="s">
        <v>162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ht="22.5" outlineLevel="2" x14ac:dyDescent="0.2">
      <c r="A58" s="227"/>
      <c r="B58" s="228"/>
      <c r="C58" s="259" t="s">
        <v>1021</v>
      </c>
      <c r="D58" s="232"/>
      <c r="E58" s="233">
        <v>356.916</v>
      </c>
      <c r="F58" s="230"/>
      <c r="G58" s="230"/>
      <c r="H58" s="230"/>
      <c r="I58" s="230"/>
      <c r="J58" s="230"/>
      <c r="K58" s="230"/>
      <c r="L58" s="230"/>
      <c r="M58" s="230"/>
      <c r="N58" s="229"/>
      <c r="O58" s="229"/>
      <c r="P58" s="229"/>
      <c r="Q58" s="229"/>
      <c r="R58" s="230"/>
      <c r="S58" s="230"/>
      <c r="T58" s="230"/>
      <c r="U58" s="230"/>
      <c r="V58" s="230"/>
      <c r="W58" s="230"/>
      <c r="X58" s="230"/>
      <c r="Y58" s="230"/>
      <c r="Z58" s="210"/>
      <c r="AA58" s="210"/>
      <c r="AB58" s="210"/>
      <c r="AC58" s="210"/>
      <c r="AD58" s="210"/>
      <c r="AE58" s="210"/>
      <c r="AF58" s="210"/>
      <c r="AG58" s="210" t="s">
        <v>164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22.5" outlineLevel="1" x14ac:dyDescent="0.2">
      <c r="A59" s="245">
        <v>21</v>
      </c>
      <c r="B59" s="246" t="s">
        <v>1024</v>
      </c>
      <c r="C59" s="258" t="s">
        <v>1025</v>
      </c>
      <c r="D59" s="247" t="s">
        <v>157</v>
      </c>
      <c r="E59" s="248">
        <v>10.64</v>
      </c>
      <c r="F59" s="249"/>
      <c r="G59" s="250">
        <f>ROUND(E59*F59,2)</f>
        <v>0</v>
      </c>
      <c r="H59" s="231"/>
      <c r="I59" s="230">
        <f>ROUND(E59*H59,2)</f>
        <v>0</v>
      </c>
      <c r="J59" s="231"/>
      <c r="K59" s="230">
        <f>ROUND(E59*J59,2)</f>
        <v>0</v>
      </c>
      <c r="L59" s="230">
        <v>21</v>
      </c>
      <c r="M59" s="230">
        <f>G59*(1+L59/100)</f>
        <v>0</v>
      </c>
      <c r="N59" s="229">
        <v>2.214E-2</v>
      </c>
      <c r="O59" s="229">
        <f>ROUND(E59*N59,2)</f>
        <v>0.24</v>
      </c>
      <c r="P59" s="229">
        <v>0</v>
      </c>
      <c r="Q59" s="229">
        <f>ROUND(E59*P59,2)</f>
        <v>0</v>
      </c>
      <c r="R59" s="230"/>
      <c r="S59" s="230" t="s">
        <v>158</v>
      </c>
      <c r="T59" s="230" t="s">
        <v>159</v>
      </c>
      <c r="U59" s="230">
        <v>1.248</v>
      </c>
      <c r="V59" s="230">
        <f>ROUND(E59*U59,2)</f>
        <v>13.28</v>
      </c>
      <c r="W59" s="230"/>
      <c r="X59" s="230" t="s">
        <v>160</v>
      </c>
      <c r="Y59" s="230" t="s">
        <v>161</v>
      </c>
      <c r="Z59" s="210"/>
      <c r="AA59" s="210"/>
      <c r="AB59" s="210"/>
      <c r="AC59" s="210"/>
      <c r="AD59" s="210"/>
      <c r="AE59" s="210"/>
      <c r="AF59" s="210"/>
      <c r="AG59" s="210" t="s">
        <v>162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2" x14ac:dyDescent="0.2">
      <c r="A60" s="227"/>
      <c r="B60" s="228"/>
      <c r="C60" s="259" t="s">
        <v>1026</v>
      </c>
      <c r="D60" s="232"/>
      <c r="E60" s="233">
        <v>10.64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38" t="s">
        <v>153</v>
      </c>
      <c r="B61" s="239" t="s">
        <v>112</v>
      </c>
      <c r="C61" s="257" t="s">
        <v>113</v>
      </c>
      <c r="D61" s="240"/>
      <c r="E61" s="241"/>
      <c r="F61" s="242"/>
      <c r="G61" s="243">
        <f>SUMIF(AG62:AG83,"&lt;&gt;NOR",G62:G83)</f>
        <v>0</v>
      </c>
      <c r="H61" s="237"/>
      <c r="I61" s="237">
        <f>SUM(I62:I83)</f>
        <v>0</v>
      </c>
      <c r="J61" s="237"/>
      <c r="K61" s="237">
        <f>SUM(K62:K83)</f>
        <v>0</v>
      </c>
      <c r="L61" s="237"/>
      <c r="M61" s="237">
        <f>SUM(M62:M83)</f>
        <v>0</v>
      </c>
      <c r="N61" s="236"/>
      <c r="O61" s="236">
        <f>SUM(O62:O83)</f>
        <v>6.0000000000000005E-2</v>
      </c>
      <c r="P61" s="236"/>
      <c r="Q61" s="236">
        <f>SUM(Q62:Q83)</f>
        <v>45.78</v>
      </c>
      <c r="R61" s="237"/>
      <c r="S61" s="237"/>
      <c r="T61" s="237"/>
      <c r="U61" s="237"/>
      <c r="V61" s="237">
        <f>SUM(V62:V83)</f>
        <v>284.60000000000002</v>
      </c>
      <c r="W61" s="237"/>
      <c r="X61" s="237"/>
      <c r="Y61" s="237"/>
      <c r="AG61" t="s">
        <v>154</v>
      </c>
    </row>
    <row r="62" spans="1:60" outlineLevel="1" x14ac:dyDescent="0.2">
      <c r="A62" s="245">
        <v>22</v>
      </c>
      <c r="B62" s="246" t="s">
        <v>1027</v>
      </c>
      <c r="C62" s="258" t="s">
        <v>1028</v>
      </c>
      <c r="D62" s="247" t="s">
        <v>167</v>
      </c>
      <c r="E62" s="248">
        <v>1.1213</v>
      </c>
      <c r="F62" s="249"/>
      <c r="G62" s="250">
        <f>ROUND(E62*F62,2)</f>
        <v>0</v>
      </c>
      <c r="H62" s="231"/>
      <c r="I62" s="230">
        <f>ROUND(E62*H62,2)</f>
        <v>0</v>
      </c>
      <c r="J62" s="231"/>
      <c r="K62" s="230">
        <f>ROUND(E62*J62,2)</f>
        <v>0</v>
      </c>
      <c r="L62" s="230">
        <v>21</v>
      </c>
      <c r="M62" s="230">
        <f>G62*(1+L62/100)</f>
        <v>0</v>
      </c>
      <c r="N62" s="229">
        <v>2.33E-3</v>
      </c>
      <c r="O62" s="229">
        <f>ROUND(E62*N62,2)</f>
        <v>0</v>
      </c>
      <c r="P62" s="229">
        <v>2.4470000000000001</v>
      </c>
      <c r="Q62" s="229">
        <f>ROUND(E62*P62,2)</f>
        <v>2.74</v>
      </c>
      <c r="R62" s="230"/>
      <c r="S62" s="230" t="s">
        <v>158</v>
      </c>
      <c r="T62" s="230" t="s">
        <v>159</v>
      </c>
      <c r="U62" s="230">
        <v>7.8559999999999999</v>
      </c>
      <c r="V62" s="230">
        <f>ROUND(E62*U62,2)</f>
        <v>8.81</v>
      </c>
      <c r="W62" s="230"/>
      <c r="X62" s="230" t="s">
        <v>160</v>
      </c>
      <c r="Y62" s="230" t="s">
        <v>161</v>
      </c>
      <c r="Z62" s="210"/>
      <c r="AA62" s="210"/>
      <c r="AB62" s="210"/>
      <c r="AC62" s="210"/>
      <c r="AD62" s="210"/>
      <c r="AE62" s="210"/>
      <c r="AF62" s="210"/>
      <c r="AG62" s="210" t="s">
        <v>162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2" x14ac:dyDescent="0.2">
      <c r="A63" s="227"/>
      <c r="B63" s="228"/>
      <c r="C63" s="259" t="s">
        <v>1029</v>
      </c>
      <c r="D63" s="232"/>
      <c r="E63" s="233">
        <v>1.1213</v>
      </c>
      <c r="F63" s="230"/>
      <c r="G63" s="230"/>
      <c r="H63" s="230"/>
      <c r="I63" s="230"/>
      <c r="J63" s="230"/>
      <c r="K63" s="230"/>
      <c r="L63" s="230"/>
      <c r="M63" s="230"/>
      <c r="N63" s="229"/>
      <c r="O63" s="229"/>
      <c r="P63" s="229"/>
      <c r="Q63" s="229"/>
      <c r="R63" s="230"/>
      <c r="S63" s="230"/>
      <c r="T63" s="230"/>
      <c r="U63" s="230"/>
      <c r="V63" s="230"/>
      <c r="W63" s="230"/>
      <c r="X63" s="230"/>
      <c r="Y63" s="230"/>
      <c r="Z63" s="210"/>
      <c r="AA63" s="210"/>
      <c r="AB63" s="210"/>
      <c r="AC63" s="210"/>
      <c r="AD63" s="210"/>
      <c r="AE63" s="210"/>
      <c r="AF63" s="210"/>
      <c r="AG63" s="210" t="s">
        <v>164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5">
        <v>23</v>
      </c>
      <c r="B64" s="246" t="s">
        <v>1030</v>
      </c>
      <c r="C64" s="258" t="s">
        <v>1031</v>
      </c>
      <c r="D64" s="247" t="s">
        <v>167</v>
      </c>
      <c r="E64" s="248">
        <v>1.8</v>
      </c>
      <c r="F64" s="249"/>
      <c r="G64" s="250">
        <f>ROUND(E64*F64,2)</f>
        <v>0</v>
      </c>
      <c r="H64" s="231"/>
      <c r="I64" s="230">
        <f>ROUND(E64*H64,2)</f>
        <v>0</v>
      </c>
      <c r="J64" s="231"/>
      <c r="K64" s="230">
        <f>ROUND(E64*J64,2)</f>
        <v>0</v>
      </c>
      <c r="L64" s="230">
        <v>21</v>
      </c>
      <c r="M64" s="230">
        <f>G64*(1+L64/100)</f>
        <v>0</v>
      </c>
      <c r="N64" s="229">
        <v>1.1199999999999999E-3</v>
      </c>
      <c r="O64" s="229">
        <f>ROUND(E64*N64,2)</f>
        <v>0</v>
      </c>
      <c r="P64" s="229">
        <v>2.5</v>
      </c>
      <c r="Q64" s="229">
        <f>ROUND(E64*P64,2)</f>
        <v>4.5</v>
      </c>
      <c r="R64" s="230"/>
      <c r="S64" s="230" t="s">
        <v>158</v>
      </c>
      <c r="T64" s="230" t="s">
        <v>159</v>
      </c>
      <c r="U64" s="230">
        <v>2.605</v>
      </c>
      <c r="V64" s="230">
        <f>ROUND(E64*U64,2)</f>
        <v>4.6900000000000004</v>
      </c>
      <c r="W64" s="230"/>
      <c r="X64" s="230" t="s">
        <v>160</v>
      </c>
      <c r="Y64" s="230" t="s">
        <v>161</v>
      </c>
      <c r="Z64" s="210"/>
      <c r="AA64" s="210"/>
      <c r="AB64" s="210"/>
      <c r="AC64" s="210"/>
      <c r="AD64" s="210"/>
      <c r="AE64" s="210"/>
      <c r="AF64" s="210"/>
      <c r="AG64" s="210" t="s">
        <v>162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2" x14ac:dyDescent="0.2">
      <c r="A65" s="227"/>
      <c r="B65" s="228"/>
      <c r="C65" s="259" t="s">
        <v>1032</v>
      </c>
      <c r="D65" s="232"/>
      <c r="E65" s="233">
        <v>1.8</v>
      </c>
      <c r="F65" s="230"/>
      <c r="G65" s="230"/>
      <c r="H65" s="230"/>
      <c r="I65" s="230"/>
      <c r="J65" s="230"/>
      <c r="K65" s="230"/>
      <c r="L65" s="230"/>
      <c r="M65" s="230"/>
      <c r="N65" s="229"/>
      <c r="O65" s="229"/>
      <c r="P65" s="229"/>
      <c r="Q65" s="229"/>
      <c r="R65" s="230"/>
      <c r="S65" s="230"/>
      <c r="T65" s="230"/>
      <c r="U65" s="230"/>
      <c r="V65" s="230"/>
      <c r="W65" s="230"/>
      <c r="X65" s="230"/>
      <c r="Y65" s="230"/>
      <c r="Z65" s="210"/>
      <c r="AA65" s="210"/>
      <c r="AB65" s="210"/>
      <c r="AC65" s="210"/>
      <c r="AD65" s="210"/>
      <c r="AE65" s="210"/>
      <c r="AF65" s="210"/>
      <c r="AG65" s="210" t="s">
        <v>164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5">
        <v>24</v>
      </c>
      <c r="B66" s="246" t="s">
        <v>1033</v>
      </c>
      <c r="C66" s="258" t="s">
        <v>1034</v>
      </c>
      <c r="D66" s="247" t="s">
        <v>167</v>
      </c>
      <c r="E66" s="248">
        <v>1.2150000000000001</v>
      </c>
      <c r="F66" s="249"/>
      <c r="G66" s="250">
        <f>ROUND(E66*F66,2)</f>
        <v>0</v>
      </c>
      <c r="H66" s="231"/>
      <c r="I66" s="230">
        <f>ROUND(E66*H66,2)</f>
        <v>0</v>
      </c>
      <c r="J66" s="231"/>
      <c r="K66" s="230">
        <f>ROUND(E66*J66,2)</f>
        <v>0</v>
      </c>
      <c r="L66" s="230">
        <v>21</v>
      </c>
      <c r="M66" s="230">
        <f>G66*(1+L66/100)</f>
        <v>0</v>
      </c>
      <c r="N66" s="229">
        <v>1.2800000000000001E-3</v>
      </c>
      <c r="O66" s="229">
        <f>ROUND(E66*N66,2)</f>
        <v>0</v>
      </c>
      <c r="P66" s="229">
        <v>1.8</v>
      </c>
      <c r="Q66" s="229">
        <f>ROUND(E66*P66,2)</f>
        <v>2.19</v>
      </c>
      <c r="R66" s="230"/>
      <c r="S66" s="230" t="s">
        <v>158</v>
      </c>
      <c r="T66" s="230" t="s">
        <v>159</v>
      </c>
      <c r="U66" s="230">
        <v>1.52</v>
      </c>
      <c r="V66" s="230">
        <f>ROUND(E66*U66,2)</f>
        <v>1.85</v>
      </c>
      <c r="W66" s="230"/>
      <c r="X66" s="230" t="s">
        <v>160</v>
      </c>
      <c r="Y66" s="230" t="s">
        <v>161</v>
      </c>
      <c r="Z66" s="210"/>
      <c r="AA66" s="210"/>
      <c r="AB66" s="210"/>
      <c r="AC66" s="210"/>
      <c r="AD66" s="210"/>
      <c r="AE66" s="210"/>
      <c r="AF66" s="210"/>
      <c r="AG66" s="210" t="s">
        <v>162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2" x14ac:dyDescent="0.2">
      <c r="A67" s="227"/>
      <c r="B67" s="228"/>
      <c r="C67" s="259" t="s">
        <v>1035</v>
      </c>
      <c r="D67" s="232"/>
      <c r="E67" s="233">
        <v>0.54</v>
      </c>
      <c r="F67" s="230"/>
      <c r="G67" s="230"/>
      <c r="H67" s="230"/>
      <c r="I67" s="230"/>
      <c r="J67" s="230"/>
      <c r="K67" s="230"/>
      <c r="L67" s="230"/>
      <c r="M67" s="230"/>
      <c r="N67" s="229"/>
      <c r="O67" s="229"/>
      <c r="P67" s="229"/>
      <c r="Q67" s="229"/>
      <c r="R67" s="230"/>
      <c r="S67" s="230"/>
      <c r="T67" s="230"/>
      <c r="U67" s="230"/>
      <c r="V67" s="230"/>
      <c r="W67" s="230"/>
      <c r="X67" s="230"/>
      <c r="Y67" s="230"/>
      <c r="Z67" s="210"/>
      <c r="AA67" s="210"/>
      <c r="AB67" s="210"/>
      <c r="AC67" s="210"/>
      <c r="AD67" s="210"/>
      <c r="AE67" s="210"/>
      <c r="AF67" s="210"/>
      <c r="AG67" s="210" t="s">
        <v>164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3" x14ac:dyDescent="0.2">
      <c r="A68" s="227"/>
      <c r="B68" s="228"/>
      <c r="C68" s="259" t="s">
        <v>1036</v>
      </c>
      <c r="D68" s="232"/>
      <c r="E68" s="233">
        <v>0.67500000000000004</v>
      </c>
      <c r="F68" s="230"/>
      <c r="G68" s="230"/>
      <c r="H68" s="230"/>
      <c r="I68" s="230"/>
      <c r="J68" s="230"/>
      <c r="K68" s="230"/>
      <c r="L68" s="230"/>
      <c r="M68" s="230"/>
      <c r="N68" s="229"/>
      <c r="O68" s="229"/>
      <c r="P68" s="229"/>
      <c r="Q68" s="229"/>
      <c r="R68" s="230"/>
      <c r="S68" s="230"/>
      <c r="T68" s="230"/>
      <c r="U68" s="230"/>
      <c r="V68" s="230"/>
      <c r="W68" s="230"/>
      <c r="X68" s="230"/>
      <c r="Y68" s="230"/>
      <c r="Z68" s="210"/>
      <c r="AA68" s="210"/>
      <c r="AB68" s="210"/>
      <c r="AC68" s="210"/>
      <c r="AD68" s="210"/>
      <c r="AE68" s="210"/>
      <c r="AF68" s="210"/>
      <c r="AG68" s="210" t="s">
        <v>164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5">
        <v>25</v>
      </c>
      <c r="B69" s="246" t="s">
        <v>1037</v>
      </c>
      <c r="C69" s="258" t="s">
        <v>1038</v>
      </c>
      <c r="D69" s="247" t="s">
        <v>268</v>
      </c>
      <c r="E69" s="248">
        <v>3.87</v>
      </c>
      <c r="F69" s="249"/>
      <c r="G69" s="250">
        <f>ROUND(E69*F69,2)</f>
        <v>0</v>
      </c>
      <c r="H69" s="231"/>
      <c r="I69" s="230">
        <f>ROUND(E69*H69,2)</f>
        <v>0</v>
      </c>
      <c r="J69" s="231"/>
      <c r="K69" s="230">
        <f>ROUND(E69*J69,2)</f>
        <v>0</v>
      </c>
      <c r="L69" s="230">
        <v>21</v>
      </c>
      <c r="M69" s="230">
        <f>G69*(1+L69/100)</f>
        <v>0</v>
      </c>
      <c r="N69" s="229">
        <v>0</v>
      </c>
      <c r="O69" s="229">
        <f>ROUND(E69*N69,2)</f>
        <v>0</v>
      </c>
      <c r="P69" s="229">
        <v>0.112</v>
      </c>
      <c r="Q69" s="229">
        <f>ROUND(E69*P69,2)</f>
        <v>0.43</v>
      </c>
      <c r="R69" s="230"/>
      <c r="S69" s="230" t="s">
        <v>158</v>
      </c>
      <c r="T69" s="230" t="s">
        <v>159</v>
      </c>
      <c r="U69" s="230">
        <v>0.28499999999999998</v>
      </c>
      <c r="V69" s="230">
        <f>ROUND(E69*U69,2)</f>
        <v>1.1000000000000001</v>
      </c>
      <c r="W69" s="230"/>
      <c r="X69" s="230" t="s">
        <v>160</v>
      </c>
      <c r="Y69" s="230" t="s">
        <v>161</v>
      </c>
      <c r="Z69" s="210"/>
      <c r="AA69" s="210"/>
      <c r="AB69" s="210"/>
      <c r="AC69" s="210"/>
      <c r="AD69" s="210"/>
      <c r="AE69" s="210"/>
      <c r="AF69" s="210"/>
      <c r="AG69" s="210" t="s">
        <v>162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2" x14ac:dyDescent="0.2">
      <c r="A70" s="227"/>
      <c r="B70" s="228"/>
      <c r="C70" s="259" t="s">
        <v>1039</v>
      </c>
      <c r="D70" s="232"/>
      <c r="E70" s="233">
        <v>3.87</v>
      </c>
      <c r="F70" s="230"/>
      <c r="G70" s="230"/>
      <c r="H70" s="230"/>
      <c r="I70" s="230"/>
      <c r="J70" s="230"/>
      <c r="K70" s="230"/>
      <c r="L70" s="230"/>
      <c r="M70" s="230"/>
      <c r="N70" s="229"/>
      <c r="O70" s="229"/>
      <c r="P70" s="229"/>
      <c r="Q70" s="229"/>
      <c r="R70" s="230"/>
      <c r="S70" s="230"/>
      <c r="T70" s="230"/>
      <c r="U70" s="230"/>
      <c r="V70" s="230"/>
      <c r="W70" s="230"/>
      <c r="X70" s="230"/>
      <c r="Y70" s="230"/>
      <c r="Z70" s="210"/>
      <c r="AA70" s="210"/>
      <c r="AB70" s="210"/>
      <c r="AC70" s="210"/>
      <c r="AD70" s="210"/>
      <c r="AE70" s="210"/>
      <c r="AF70" s="210"/>
      <c r="AG70" s="210" t="s">
        <v>164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5">
        <v>26</v>
      </c>
      <c r="B71" s="246" t="s">
        <v>1040</v>
      </c>
      <c r="C71" s="258" t="s">
        <v>1041</v>
      </c>
      <c r="D71" s="247" t="s">
        <v>167</v>
      </c>
      <c r="E71" s="248">
        <v>10.861079999999999</v>
      </c>
      <c r="F71" s="249"/>
      <c r="G71" s="250">
        <f>ROUND(E71*F71,2)</f>
        <v>0</v>
      </c>
      <c r="H71" s="231"/>
      <c r="I71" s="230">
        <f>ROUND(E71*H71,2)</f>
        <v>0</v>
      </c>
      <c r="J71" s="231"/>
      <c r="K71" s="230">
        <f>ROUND(E71*J71,2)</f>
        <v>0</v>
      </c>
      <c r="L71" s="230">
        <v>21</v>
      </c>
      <c r="M71" s="230">
        <f>G71*(1+L71/100)</f>
        <v>0</v>
      </c>
      <c r="N71" s="229">
        <v>0</v>
      </c>
      <c r="O71" s="229">
        <f>ROUND(E71*N71,2)</f>
        <v>0</v>
      </c>
      <c r="P71" s="229">
        <v>2.2000000000000002</v>
      </c>
      <c r="Q71" s="229">
        <f>ROUND(E71*P71,2)</f>
        <v>23.89</v>
      </c>
      <c r="R71" s="230"/>
      <c r="S71" s="230" t="s">
        <v>158</v>
      </c>
      <c r="T71" s="230" t="s">
        <v>159</v>
      </c>
      <c r="U71" s="230">
        <v>7.1950000000000003</v>
      </c>
      <c r="V71" s="230">
        <f>ROUND(E71*U71,2)</f>
        <v>78.150000000000006</v>
      </c>
      <c r="W71" s="230"/>
      <c r="X71" s="230" t="s">
        <v>160</v>
      </c>
      <c r="Y71" s="230" t="s">
        <v>161</v>
      </c>
      <c r="Z71" s="210"/>
      <c r="AA71" s="210"/>
      <c r="AB71" s="210"/>
      <c r="AC71" s="210"/>
      <c r="AD71" s="210"/>
      <c r="AE71" s="210"/>
      <c r="AF71" s="210"/>
      <c r="AG71" s="210" t="s">
        <v>162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ht="22.5" outlineLevel="2" x14ac:dyDescent="0.2">
      <c r="A72" s="227"/>
      <c r="B72" s="228"/>
      <c r="C72" s="259" t="s">
        <v>1042</v>
      </c>
      <c r="D72" s="232"/>
      <c r="E72" s="233">
        <v>10.70748</v>
      </c>
      <c r="F72" s="230"/>
      <c r="G72" s="230"/>
      <c r="H72" s="230"/>
      <c r="I72" s="230"/>
      <c r="J72" s="230"/>
      <c r="K72" s="230"/>
      <c r="L72" s="230"/>
      <c r="M72" s="230"/>
      <c r="N72" s="229"/>
      <c r="O72" s="229"/>
      <c r="P72" s="229"/>
      <c r="Q72" s="229"/>
      <c r="R72" s="230"/>
      <c r="S72" s="230"/>
      <c r="T72" s="230"/>
      <c r="U72" s="230"/>
      <c r="V72" s="230"/>
      <c r="W72" s="230"/>
      <c r="X72" s="230"/>
      <c r="Y72" s="230"/>
      <c r="Z72" s="210"/>
      <c r="AA72" s="210"/>
      <c r="AB72" s="210"/>
      <c r="AC72" s="210"/>
      <c r="AD72" s="210"/>
      <c r="AE72" s="210"/>
      <c r="AF72" s="210"/>
      <c r="AG72" s="210" t="s">
        <v>164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3" x14ac:dyDescent="0.2">
      <c r="A73" s="227"/>
      <c r="B73" s="228"/>
      <c r="C73" s="259" t="s">
        <v>1043</v>
      </c>
      <c r="D73" s="232"/>
      <c r="E73" s="233">
        <v>0.15359999999999999</v>
      </c>
      <c r="F73" s="230"/>
      <c r="G73" s="230"/>
      <c r="H73" s="230"/>
      <c r="I73" s="230"/>
      <c r="J73" s="230"/>
      <c r="K73" s="230"/>
      <c r="L73" s="230"/>
      <c r="M73" s="230"/>
      <c r="N73" s="229"/>
      <c r="O73" s="229"/>
      <c r="P73" s="229"/>
      <c r="Q73" s="229"/>
      <c r="R73" s="230"/>
      <c r="S73" s="230"/>
      <c r="T73" s="230"/>
      <c r="U73" s="230"/>
      <c r="V73" s="230"/>
      <c r="W73" s="230"/>
      <c r="X73" s="230"/>
      <c r="Y73" s="230"/>
      <c r="Z73" s="210"/>
      <c r="AA73" s="210"/>
      <c r="AB73" s="210"/>
      <c r="AC73" s="210"/>
      <c r="AD73" s="210"/>
      <c r="AE73" s="210"/>
      <c r="AF73" s="210"/>
      <c r="AG73" s="210" t="s">
        <v>164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5">
        <v>27</v>
      </c>
      <c r="B74" s="246" t="s">
        <v>1044</v>
      </c>
      <c r="C74" s="258" t="s">
        <v>1045</v>
      </c>
      <c r="D74" s="247" t="s">
        <v>157</v>
      </c>
      <c r="E74" s="248">
        <v>7.74</v>
      </c>
      <c r="F74" s="249"/>
      <c r="G74" s="250">
        <f>ROUND(E74*F74,2)</f>
        <v>0</v>
      </c>
      <c r="H74" s="231"/>
      <c r="I74" s="230">
        <f>ROUND(E74*H74,2)</f>
        <v>0</v>
      </c>
      <c r="J74" s="231"/>
      <c r="K74" s="230">
        <f>ROUND(E74*J74,2)</f>
        <v>0</v>
      </c>
      <c r="L74" s="230">
        <v>21</v>
      </c>
      <c r="M74" s="230">
        <f>G74*(1+L74/100)</f>
        <v>0</v>
      </c>
      <c r="N74" s="229">
        <v>8.3000000000000001E-4</v>
      </c>
      <c r="O74" s="229">
        <f>ROUND(E74*N74,2)</f>
        <v>0.01</v>
      </c>
      <c r="P74" s="229">
        <v>0.06</v>
      </c>
      <c r="Q74" s="229">
        <f>ROUND(E74*P74,2)</f>
        <v>0.46</v>
      </c>
      <c r="R74" s="230"/>
      <c r="S74" s="230" t="s">
        <v>158</v>
      </c>
      <c r="T74" s="230" t="s">
        <v>159</v>
      </c>
      <c r="U74" s="230">
        <v>0.55600000000000005</v>
      </c>
      <c r="V74" s="230">
        <f>ROUND(E74*U74,2)</f>
        <v>4.3</v>
      </c>
      <c r="W74" s="230"/>
      <c r="X74" s="230" t="s">
        <v>160</v>
      </c>
      <c r="Y74" s="230" t="s">
        <v>161</v>
      </c>
      <c r="Z74" s="210"/>
      <c r="AA74" s="210"/>
      <c r="AB74" s="210"/>
      <c r="AC74" s="210"/>
      <c r="AD74" s="210"/>
      <c r="AE74" s="210"/>
      <c r="AF74" s="210"/>
      <c r="AG74" s="210" t="s">
        <v>162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2" x14ac:dyDescent="0.2">
      <c r="A75" s="227"/>
      <c r="B75" s="228"/>
      <c r="C75" s="259" t="s">
        <v>1046</v>
      </c>
      <c r="D75" s="232"/>
      <c r="E75" s="233">
        <v>7.74</v>
      </c>
      <c r="F75" s="230"/>
      <c r="G75" s="230"/>
      <c r="H75" s="230"/>
      <c r="I75" s="230"/>
      <c r="J75" s="230"/>
      <c r="K75" s="230"/>
      <c r="L75" s="230"/>
      <c r="M75" s="230"/>
      <c r="N75" s="229"/>
      <c r="O75" s="229"/>
      <c r="P75" s="229"/>
      <c r="Q75" s="229"/>
      <c r="R75" s="230"/>
      <c r="S75" s="230"/>
      <c r="T75" s="230"/>
      <c r="U75" s="230"/>
      <c r="V75" s="230"/>
      <c r="W75" s="230"/>
      <c r="X75" s="230"/>
      <c r="Y75" s="230"/>
      <c r="Z75" s="210"/>
      <c r="AA75" s="210"/>
      <c r="AB75" s="210"/>
      <c r="AC75" s="210"/>
      <c r="AD75" s="210"/>
      <c r="AE75" s="210"/>
      <c r="AF75" s="210"/>
      <c r="AG75" s="210" t="s">
        <v>164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45">
        <v>28</v>
      </c>
      <c r="B76" s="246" t="s">
        <v>1047</v>
      </c>
      <c r="C76" s="258" t="s">
        <v>1048</v>
      </c>
      <c r="D76" s="247" t="s">
        <v>259</v>
      </c>
      <c r="E76" s="248">
        <v>53</v>
      </c>
      <c r="F76" s="249"/>
      <c r="G76" s="250">
        <f>ROUND(E76*F76,2)</f>
        <v>0</v>
      </c>
      <c r="H76" s="231"/>
      <c r="I76" s="230">
        <f>ROUND(E76*H76,2)</f>
        <v>0</v>
      </c>
      <c r="J76" s="231"/>
      <c r="K76" s="230">
        <f>ROUND(E76*J76,2)</f>
        <v>0</v>
      </c>
      <c r="L76" s="230">
        <v>21</v>
      </c>
      <c r="M76" s="230">
        <f>G76*(1+L76/100)</f>
        <v>0</v>
      </c>
      <c r="N76" s="229">
        <v>9.1E-4</v>
      </c>
      <c r="O76" s="229">
        <f>ROUND(E76*N76,2)</f>
        <v>0.05</v>
      </c>
      <c r="P76" s="229">
        <v>0.124</v>
      </c>
      <c r="Q76" s="229">
        <f>ROUND(E76*P76,2)</f>
        <v>6.57</v>
      </c>
      <c r="R76" s="230"/>
      <c r="S76" s="230" t="s">
        <v>158</v>
      </c>
      <c r="T76" s="230" t="s">
        <v>159</v>
      </c>
      <c r="U76" s="230">
        <v>2.194</v>
      </c>
      <c r="V76" s="230">
        <f>ROUND(E76*U76,2)</f>
        <v>116.28</v>
      </c>
      <c r="W76" s="230"/>
      <c r="X76" s="230" t="s">
        <v>160</v>
      </c>
      <c r="Y76" s="230" t="s">
        <v>161</v>
      </c>
      <c r="Z76" s="210"/>
      <c r="AA76" s="210"/>
      <c r="AB76" s="210"/>
      <c r="AC76" s="210"/>
      <c r="AD76" s="210"/>
      <c r="AE76" s="210"/>
      <c r="AF76" s="210"/>
      <c r="AG76" s="210" t="s">
        <v>162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2" x14ac:dyDescent="0.2">
      <c r="A77" s="227"/>
      <c r="B77" s="228"/>
      <c r="C77" s="259" t="s">
        <v>1009</v>
      </c>
      <c r="D77" s="232"/>
      <c r="E77" s="233">
        <v>33</v>
      </c>
      <c r="F77" s="230"/>
      <c r="G77" s="230"/>
      <c r="H77" s="230"/>
      <c r="I77" s="230"/>
      <c r="J77" s="230"/>
      <c r="K77" s="230"/>
      <c r="L77" s="230"/>
      <c r="M77" s="230"/>
      <c r="N77" s="229"/>
      <c r="O77" s="229"/>
      <c r="P77" s="229"/>
      <c r="Q77" s="229"/>
      <c r="R77" s="230"/>
      <c r="S77" s="230"/>
      <c r="T77" s="230"/>
      <c r="U77" s="230"/>
      <c r="V77" s="230"/>
      <c r="W77" s="230"/>
      <c r="X77" s="230"/>
      <c r="Y77" s="230"/>
      <c r="Z77" s="210"/>
      <c r="AA77" s="210"/>
      <c r="AB77" s="210"/>
      <c r="AC77" s="210"/>
      <c r="AD77" s="210"/>
      <c r="AE77" s="210"/>
      <c r="AF77" s="210"/>
      <c r="AG77" s="210" t="s">
        <v>164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3" x14ac:dyDescent="0.2">
      <c r="A78" s="227"/>
      <c r="B78" s="228"/>
      <c r="C78" s="259" t="s">
        <v>1010</v>
      </c>
      <c r="D78" s="232"/>
      <c r="E78" s="233">
        <v>17</v>
      </c>
      <c r="F78" s="230"/>
      <c r="G78" s="230"/>
      <c r="H78" s="230"/>
      <c r="I78" s="230"/>
      <c r="J78" s="230"/>
      <c r="K78" s="230"/>
      <c r="L78" s="230"/>
      <c r="M78" s="230"/>
      <c r="N78" s="229"/>
      <c r="O78" s="229"/>
      <c r="P78" s="229"/>
      <c r="Q78" s="229"/>
      <c r="R78" s="230"/>
      <c r="S78" s="230"/>
      <c r="T78" s="230"/>
      <c r="U78" s="230"/>
      <c r="V78" s="230"/>
      <c r="W78" s="230"/>
      <c r="X78" s="230"/>
      <c r="Y78" s="230"/>
      <c r="Z78" s="210"/>
      <c r="AA78" s="210"/>
      <c r="AB78" s="210"/>
      <c r="AC78" s="210"/>
      <c r="AD78" s="210"/>
      <c r="AE78" s="210"/>
      <c r="AF78" s="210"/>
      <c r="AG78" s="210" t="s">
        <v>164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3" x14ac:dyDescent="0.2">
      <c r="A79" s="227"/>
      <c r="B79" s="228"/>
      <c r="C79" s="259" t="s">
        <v>94</v>
      </c>
      <c r="D79" s="232"/>
      <c r="E79" s="233">
        <v>3</v>
      </c>
      <c r="F79" s="230"/>
      <c r="G79" s="230"/>
      <c r="H79" s="230"/>
      <c r="I79" s="230"/>
      <c r="J79" s="230"/>
      <c r="K79" s="230"/>
      <c r="L79" s="230"/>
      <c r="M79" s="230"/>
      <c r="N79" s="229"/>
      <c r="O79" s="229"/>
      <c r="P79" s="229"/>
      <c r="Q79" s="229"/>
      <c r="R79" s="230"/>
      <c r="S79" s="230"/>
      <c r="T79" s="230"/>
      <c r="U79" s="230"/>
      <c r="V79" s="230"/>
      <c r="W79" s="230"/>
      <c r="X79" s="230"/>
      <c r="Y79" s="230"/>
      <c r="Z79" s="210"/>
      <c r="AA79" s="210"/>
      <c r="AB79" s="210"/>
      <c r="AC79" s="210"/>
      <c r="AD79" s="210"/>
      <c r="AE79" s="210"/>
      <c r="AF79" s="210"/>
      <c r="AG79" s="210" t="s">
        <v>164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5">
        <v>29</v>
      </c>
      <c r="B80" s="246" t="s">
        <v>1049</v>
      </c>
      <c r="C80" s="258" t="s">
        <v>1050</v>
      </c>
      <c r="D80" s="247" t="s">
        <v>157</v>
      </c>
      <c r="E80" s="248">
        <v>356.916</v>
      </c>
      <c r="F80" s="249"/>
      <c r="G80" s="250">
        <f>ROUND(E80*F80,2)</f>
        <v>0</v>
      </c>
      <c r="H80" s="231"/>
      <c r="I80" s="230">
        <f>ROUND(E80*H80,2)</f>
        <v>0</v>
      </c>
      <c r="J80" s="231"/>
      <c r="K80" s="230">
        <f>ROUND(E80*J80,2)</f>
        <v>0</v>
      </c>
      <c r="L80" s="230">
        <v>21</v>
      </c>
      <c r="M80" s="230">
        <f>G80*(1+L80/100)</f>
        <v>0</v>
      </c>
      <c r="N80" s="229">
        <v>0</v>
      </c>
      <c r="O80" s="229">
        <f>ROUND(E80*N80,2)</f>
        <v>0</v>
      </c>
      <c r="P80" s="229">
        <v>1.4E-2</v>
      </c>
      <c r="Q80" s="229">
        <f>ROUND(E80*P80,2)</f>
        <v>5</v>
      </c>
      <c r="R80" s="230"/>
      <c r="S80" s="230" t="s">
        <v>158</v>
      </c>
      <c r="T80" s="230" t="s">
        <v>159</v>
      </c>
      <c r="U80" s="230">
        <v>0.18</v>
      </c>
      <c r="V80" s="230">
        <f>ROUND(E80*U80,2)</f>
        <v>64.239999999999995</v>
      </c>
      <c r="W80" s="230"/>
      <c r="X80" s="230" t="s">
        <v>160</v>
      </c>
      <c r="Y80" s="230" t="s">
        <v>161</v>
      </c>
      <c r="Z80" s="210"/>
      <c r="AA80" s="210"/>
      <c r="AB80" s="210"/>
      <c r="AC80" s="210"/>
      <c r="AD80" s="210"/>
      <c r="AE80" s="210"/>
      <c r="AF80" s="210"/>
      <c r="AG80" s="210" t="s">
        <v>162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22.5" outlineLevel="2" x14ac:dyDescent="0.2">
      <c r="A81" s="227"/>
      <c r="B81" s="228"/>
      <c r="C81" s="259" t="s">
        <v>1021</v>
      </c>
      <c r="D81" s="232"/>
      <c r="E81" s="233">
        <v>356.916</v>
      </c>
      <c r="F81" s="230"/>
      <c r="G81" s="230"/>
      <c r="H81" s="230"/>
      <c r="I81" s="230"/>
      <c r="J81" s="230"/>
      <c r="K81" s="230"/>
      <c r="L81" s="230"/>
      <c r="M81" s="230"/>
      <c r="N81" s="229"/>
      <c r="O81" s="229"/>
      <c r="P81" s="229"/>
      <c r="Q81" s="229"/>
      <c r="R81" s="230"/>
      <c r="S81" s="230"/>
      <c r="T81" s="230"/>
      <c r="U81" s="230"/>
      <c r="V81" s="230"/>
      <c r="W81" s="230"/>
      <c r="X81" s="230"/>
      <c r="Y81" s="230"/>
      <c r="Z81" s="210"/>
      <c r="AA81" s="210"/>
      <c r="AB81" s="210"/>
      <c r="AC81" s="210"/>
      <c r="AD81" s="210"/>
      <c r="AE81" s="210"/>
      <c r="AF81" s="210"/>
      <c r="AG81" s="210" t="s">
        <v>164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5">
        <v>30</v>
      </c>
      <c r="B82" s="246" t="s">
        <v>1051</v>
      </c>
      <c r="C82" s="258" t="s">
        <v>1052</v>
      </c>
      <c r="D82" s="247" t="s">
        <v>268</v>
      </c>
      <c r="E82" s="248">
        <v>1.6</v>
      </c>
      <c r="F82" s="249"/>
      <c r="G82" s="250">
        <f>ROUND(E82*F82,2)</f>
        <v>0</v>
      </c>
      <c r="H82" s="231"/>
      <c r="I82" s="230">
        <f>ROUND(E82*H82,2)</f>
        <v>0</v>
      </c>
      <c r="J82" s="231"/>
      <c r="K82" s="230">
        <f>ROUND(E82*J82,2)</f>
        <v>0</v>
      </c>
      <c r="L82" s="230">
        <v>21</v>
      </c>
      <c r="M82" s="230">
        <f>G82*(1+L82/100)</f>
        <v>0</v>
      </c>
      <c r="N82" s="229">
        <v>0</v>
      </c>
      <c r="O82" s="229">
        <f>ROUND(E82*N82,2)</f>
        <v>0</v>
      </c>
      <c r="P82" s="229">
        <v>4.6000000000000001E-4</v>
      </c>
      <c r="Q82" s="229">
        <f>ROUND(E82*P82,2)</f>
        <v>0</v>
      </c>
      <c r="R82" s="230"/>
      <c r="S82" s="230" t="s">
        <v>233</v>
      </c>
      <c r="T82" s="230" t="s">
        <v>227</v>
      </c>
      <c r="U82" s="230">
        <v>3.24</v>
      </c>
      <c r="V82" s="230">
        <f>ROUND(E82*U82,2)</f>
        <v>5.18</v>
      </c>
      <c r="W82" s="230"/>
      <c r="X82" s="230" t="s">
        <v>160</v>
      </c>
      <c r="Y82" s="230" t="s">
        <v>161</v>
      </c>
      <c r="Z82" s="210"/>
      <c r="AA82" s="210"/>
      <c r="AB82" s="210"/>
      <c r="AC82" s="210"/>
      <c r="AD82" s="210"/>
      <c r="AE82" s="210"/>
      <c r="AF82" s="210"/>
      <c r="AG82" s="210" t="s">
        <v>162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2" x14ac:dyDescent="0.2">
      <c r="A83" s="227"/>
      <c r="B83" s="228"/>
      <c r="C83" s="259" t="s">
        <v>1053</v>
      </c>
      <c r="D83" s="232"/>
      <c r="E83" s="233">
        <v>1.6</v>
      </c>
      <c r="F83" s="230"/>
      <c r="G83" s="230"/>
      <c r="H83" s="230"/>
      <c r="I83" s="230"/>
      <c r="J83" s="230"/>
      <c r="K83" s="230"/>
      <c r="L83" s="230"/>
      <c r="M83" s="230"/>
      <c r="N83" s="229"/>
      <c r="O83" s="229"/>
      <c r="P83" s="229"/>
      <c r="Q83" s="229"/>
      <c r="R83" s="230"/>
      <c r="S83" s="230"/>
      <c r="T83" s="230"/>
      <c r="U83" s="230"/>
      <c r="V83" s="230"/>
      <c r="W83" s="230"/>
      <c r="X83" s="230"/>
      <c r="Y83" s="230"/>
      <c r="Z83" s="210"/>
      <c r="AA83" s="210"/>
      <c r="AB83" s="210"/>
      <c r="AC83" s="210"/>
      <c r="AD83" s="210"/>
      <c r="AE83" s="210"/>
      <c r="AF83" s="210"/>
      <c r="AG83" s="210" t="s">
        <v>164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x14ac:dyDescent="0.2">
      <c r="A84" s="238" t="s">
        <v>153</v>
      </c>
      <c r="B84" s="239" t="s">
        <v>114</v>
      </c>
      <c r="C84" s="257" t="s">
        <v>115</v>
      </c>
      <c r="D84" s="240"/>
      <c r="E84" s="241"/>
      <c r="F84" s="242"/>
      <c r="G84" s="243">
        <f>SUMIF(AG85:AG85,"&lt;&gt;NOR",G85:G85)</f>
        <v>0</v>
      </c>
      <c r="H84" s="237"/>
      <c r="I84" s="237">
        <f>SUM(I85:I85)</f>
        <v>0</v>
      </c>
      <c r="J84" s="237"/>
      <c r="K84" s="237">
        <f>SUM(K85:K85)</f>
        <v>0</v>
      </c>
      <c r="L84" s="237"/>
      <c r="M84" s="237">
        <f>SUM(M85:M85)</f>
        <v>0</v>
      </c>
      <c r="N84" s="236"/>
      <c r="O84" s="236">
        <f>SUM(O85:O85)</f>
        <v>0</v>
      </c>
      <c r="P84" s="236"/>
      <c r="Q84" s="236">
        <f>SUM(Q85:Q85)</f>
        <v>0</v>
      </c>
      <c r="R84" s="237"/>
      <c r="S84" s="237"/>
      <c r="T84" s="237"/>
      <c r="U84" s="237"/>
      <c r="V84" s="237">
        <f>SUM(V85:V85)</f>
        <v>103.18</v>
      </c>
      <c r="W84" s="237"/>
      <c r="X84" s="237"/>
      <c r="Y84" s="237"/>
      <c r="AG84" t="s">
        <v>154</v>
      </c>
    </row>
    <row r="85" spans="1:60" outlineLevel="1" x14ac:dyDescent="0.2">
      <c r="A85" s="251">
        <v>31</v>
      </c>
      <c r="B85" s="252" t="s">
        <v>851</v>
      </c>
      <c r="C85" s="260" t="s">
        <v>852</v>
      </c>
      <c r="D85" s="253" t="s">
        <v>237</v>
      </c>
      <c r="E85" s="254">
        <v>90.351669999999999</v>
      </c>
      <c r="F85" s="255"/>
      <c r="G85" s="256">
        <f>ROUND(E85*F85,2)</f>
        <v>0</v>
      </c>
      <c r="H85" s="231"/>
      <c r="I85" s="230">
        <f>ROUND(E85*H85,2)</f>
        <v>0</v>
      </c>
      <c r="J85" s="231"/>
      <c r="K85" s="230">
        <f>ROUND(E85*J85,2)</f>
        <v>0</v>
      </c>
      <c r="L85" s="230">
        <v>21</v>
      </c>
      <c r="M85" s="230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30"/>
      <c r="S85" s="230" t="s">
        <v>158</v>
      </c>
      <c r="T85" s="230" t="s">
        <v>159</v>
      </c>
      <c r="U85" s="230">
        <v>1.1419999999999999</v>
      </c>
      <c r="V85" s="230">
        <f>ROUND(E85*U85,2)</f>
        <v>103.18</v>
      </c>
      <c r="W85" s="230"/>
      <c r="X85" s="230" t="s">
        <v>368</v>
      </c>
      <c r="Y85" s="230" t="s">
        <v>161</v>
      </c>
      <c r="Z85" s="210"/>
      <c r="AA85" s="210"/>
      <c r="AB85" s="210"/>
      <c r="AC85" s="210"/>
      <c r="AD85" s="210"/>
      <c r="AE85" s="210"/>
      <c r="AF85" s="210"/>
      <c r="AG85" s="210" t="s">
        <v>369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x14ac:dyDescent="0.2">
      <c r="A86" s="238" t="s">
        <v>153</v>
      </c>
      <c r="B86" s="239" t="s">
        <v>120</v>
      </c>
      <c r="C86" s="257" t="s">
        <v>121</v>
      </c>
      <c r="D86" s="240"/>
      <c r="E86" s="241"/>
      <c r="F86" s="242"/>
      <c r="G86" s="243">
        <f>SUMIF(AG87:AG104,"&lt;&gt;NOR",G87:G104)</f>
        <v>0</v>
      </c>
      <c r="H86" s="237"/>
      <c r="I86" s="237">
        <f>SUM(I87:I104)</f>
        <v>0</v>
      </c>
      <c r="J86" s="237"/>
      <c r="K86" s="237">
        <f>SUM(K87:K104)</f>
        <v>0</v>
      </c>
      <c r="L86" s="237"/>
      <c r="M86" s="237">
        <f>SUM(M87:M104)</f>
        <v>0</v>
      </c>
      <c r="N86" s="236"/>
      <c r="O86" s="236">
        <f>SUM(O87:O104)</f>
        <v>0.19</v>
      </c>
      <c r="P86" s="236"/>
      <c r="Q86" s="236">
        <f>SUM(Q87:Q104)</f>
        <v>0.32</v>
      </c>
      <c r="R86" s="237"/>
      <c r="S86" s="237"/>
      <c r="T86" s="237"/>
      <c r="U86" s="237"/>
      <c r="V86" s="237">
        <f>SUM(V87:V104)</f>
        <v>340</v>
      </c>
      <c r="W86" s="237"/>
      <c r="X86" s="237"/>
      <c r="Y86" s="237"/>
      <c r="AG86" t="s">
        <v>154</v>
      </c>
    </row>
    <row r="87" spans="1:60" outlineLevel="1" x14ac:dyDescent="0.2">
      <c r="A87" s="245">
        <v>32</v>
      </c>
      <c r="B87" s="246" t="s">
        <v>1054</v>
      </c>
      <c r="C87" s="258" t="s">
        <v>1055</v>
      </c>
      <c r="D87" s="247" t="s">
        <v>268</v>
      </c>
      <c r="E87" s="248">
        <v>127.47</v>
      </c>
      <c r="F87" s="249"/>
      <c r="G87" s="250">
        <f>ROUND(E87*F87,2)</f>
        <v>0</v>
      </c>
      <c r="H87" s="231"/>
      <c r="I87" s="230">
        <f>ROUND(E87*H87,2)</f>
        <v>0</v>
      </c>
      <c r="J87" s="231"/>
      <c r="K87" s="230">
        <f>ROUND(E87*J87,2)</f>
        <v>0</v>
      </c>
      <c r="L87" s="230">
        <v>21</v>
      </c>
      <c r="M87" s="230">
        <f>G87*(1+L87/100)</f>
        <v>0</v>
      </c>
      <c r="N87" s="229">
        <v>0</v>
      </c>
      <c r="O87" s="229">
        <f>ROUND(E87*N87,2)</f>
        <v>0</v>
      </c>
      <c r="P87" s="229">
        <v>2.48E-3</v>
      </c>
      <c r="Q87" s="229">
        <f>ROUND(E87*P87,2)</f>
        <v>0.32</v>
      </c>
      <c r="R87" s="230"/>
      <c r="S87" s="230" t="s">
        <v>158</v>
      </c>
      <c r="T87" s="230" t="s">
        <v>159</v>
      </c>
      <c r="U87" s="230">
        <v>0.20599999999999999</v>
      </c>
      <c r="V87" s="230">
        <f>ROUND(E87*U87,2)</f>
        <v>26.26</v>
      </c>
      <c r="W87" s="230"/>
      <c r="X87" s="230" t="s">
        <v>160</v>
      </c>
      <c r="Y87" s="230" t="s">
        <v>161</v>
      </c>
      <c r="Z87" s="210"/>
      <c r="AA87" s="210"/>
      <c r="AB87" s="210"/>
      <c r="AC87" s="210"/>
      <c r="AD87" s="210"/>
      <c r="AE87" s="210"/>
      <c r="AF87" s="210"/>
      <c r="AG87" s="210" t="s">
        <v>162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2" x14ac:dyDescent="0.2">
      <c r="A88" s="227"/>
      <c r="B88" s="228"/>
      <c r="C88" s="259" t="s">
        <v>1056</v>
      </c>
      <c r="D88" s="232"/>
      <c r="E88" s="233">
        <v>80.05</v>
      </c>
      <c r="F88" s="230"/>
      <c r="G88" s="230"/>
      <c r="H88" s="230"/>
      <c r="I88" s="230"/>
      <c r="J88" s="230"/>
      <c r="K88" s="230"/>
      <c r="L88" s="230"/>
      <c r="M88" s="230"/>
      <c r="N88" s="229"/>
      <c r="O88" s="229"/>
      <c r="P88" s="229"/>
      <c r="Q88" s="229"/>
      <c r="R88" s="230"/>
      <c r="S88" s="230"/>
      <c r="T88" s="230"/>
      <c r="U88" s="230"/>
      <c r="V88" s="230"/>
      <c r="W88" s="230"/>
      <c r="X88" s="230"/>
      <c r="Y88" s="230"/>
      <c r="Z88" s="210"/>
      <c r="AA88" s="210"/>
      <c r="AB88" s="210"/>
      <c r="AC88" s="210"/>
      <c r="AD88" s="210"/>
      <c r="AE88" s="210"/>
      <c r="AF88" s="210"/>
      <c r="AG88" s="210" t="s">
        <v>164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3" x14ac:dyDescent="0.2">
      <c r="A89" s="227"/>
      <c r="B89" s="228"/>
      <c r="C89" s="259" t="s">
        <v>1057</v>
      </c>
      <c r="D89" s="232"/>
      <c r="E89" s="233">
        <v>40.42</v>
      </c>
      <c r="F89" s="230"/>
      <c r="G89" s="230"/>
      <c r="H89" s="230"/>
      <c r="I89" s="230"/>
      <c r="J89" s="230"/>
      <c r="K89" s="230"/>
      <c r="L89" s="230"/>
      <c r="M89" s="230"/>
      <c r="N89" s="229"/>
      <c r="O89" s="229"/>
      <c r="P89" s="229"/>
      <c r="Q89" s="229"/>
      <c r="R89" s="230"/>
      <c r="S89" s="230"/>
      <c r="T89" s="230"/>
      <c r="U89" s="230"/>
      <c r="V89" s="230"/>
      <c r="W89" s="230"/>
      <c r="X89" s="230"/>
      <c r="Y89" s="230"/>
      <c r="Z89" s="210"/>
      <c r="AA89" s="210"/>
      <c r="AB89" s="210"/>
      <c r="AC89" s="210"/>
      <c r="AD89" s="210"/>
      <c r="AE89" s="210"/>
      <c r="AF89" s="210"/>
      <c r="AG89" s="210" t="s">
        <v>164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3" x14ac:dyDescent="0.2">
      <c r="A90" s="227"/>
      <c r="B90" s="228"/>
      <c r="C90" s="259" t="s">
        <v>1058</v>
      </c>
      <c r="D90" s="232"/>
      <c r="E90" s="233">
        <v>7</v>
      </c>
      <c r="F90" s="230"/>
      <c r="G90" s="230"/>
      <c r="H90" s="230"/>
      <c r="I90" s="230"/>
      <c r="J90" s="230"/>
      <c r="K90" s="230"/>
      <c r="L90" s="230"/>
      <c r="M90" s="230"/>
      <c r="N90" s="229"/>
      <c r="O90" s="229"/>
      <c r="P90" s="229"/>
      <c r="Q90" s="229"/>
      <c r="R90" s="230"/>
      <c r="S90" s="230"/>
      <c r="T90" s="230"/>
      <c r="U90" s="230"/>
      <c r="V90" s="230"/>
      <c r="W90" s="230"/>
      <c r="X90" s="230"/>
      <c r="Y90" s="230"/>
      <c r="Z90" s="210"/>
      <c r="AA90" s="210"/>
      <c r="AB90" s="210"/>
      <c r="AC90" s="210"/>
      <c r="AD90" s="210"/>
      <c r="AE90" s="210"/>
      <c r="AF90" s="210"/>
      <c r="AG90" s="210" t="s">
        <v>164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51">
        <v>33</v>
      </c>
      <c r="B91" s="252" t="s">
        <v>511</v>
      </c>
      <c r="C91" s="260" t="s">
        <v>512</v>
      </c>
      <c r="D91" s="253" t="s">
        <v>259</v>
      </c>
      <c r="E91" s="254">
        <v>1</v>
      </c>
      <c r="F91" s="255"/>
      <c r="G91" s="256">
        <f>ROUND(E91*F91,2)</f>
        <v>0</v>
      </c>
      <c r="H91" s="231"/>
      <c r="I91" s="230">
        <f>ROUND(E91*H91,2)</f>
        <v>0</v>
      </c>
      <c r="J91" s="231"/>
      <c r="K91" s="230">
        <f>ROUND(E91*J91,2)</f>
        <v>0</v>
      </c>
      <c r="L91" s="230">
        <v>21</v>
      </c>
      <c r="M91" s="230">
        <f>G91*(1+L91/100)</f>
        <v>0</v>
      </c>
      <c r="N91" s="229">
        <v>0</v>
      </c>
      <c r="O91" s="229">
        <f>ROUND(E91*N91,2)</f>
        <v>0</v>
      </c>
      <c r="P91" s="229">
        <v>0</v>
      </c>
      <c r="Q91" s="229">
        <f>ROUND(E91*P91,2)</f>
        <v>0</v>
      </c>
      <c r="R91" s="230"/>
      <c r="S91" s="230" t="s">
        <v>158</v>
      </c>
      <c r="T91" s="230" t="s">
        <v>159</v>
      </c>
      <c r="U91" s="230">
        <v>4.5999999999999996</v>
      </c>
      <c r="V91" s="230">
        <f>ROUND(E91*U91,2)</f>
        <v>4.5999999999999996</v>
      </c>
      <c r="W91" s="230"/>
      <c r="X91" s="230" t="s">
        <v>160</v>
      </c>
      <c r="Y91" s="230" t="s">
        <v>161</v>
      </c>
      <c r="Z91" s="210"/>
      <c r="AA91" s="210"/>
      <c r="AB91" s="210"/>
      <c r="AC91" s="210"/>
      <c r="AD91" s="210"/>
      <c r="AE91" s="210"/>
      <c r="AF91" s="210"/>
      <c r="AG91" s="210" t="s">
        <v>168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ht="33.75" outlineLevel="1" x14ac:dyDescent="0.2">
      <c r="A92" s="245">
        <v>34</v>
      </c>
      <c r="B92" s="246" t="s">
        <v>818</v>
      </c>
      <c r="C92" s="258" t="s">
        <v>819</v>
      </c>
      <c r="D92" s="247" t="s">
        <v>241</v>
      </c>
      <c r="E92" s="248">
        <v>3864.2960200000002</v>
      </c>
      <c r="F92" s="249"/>
      <c r="G92" s="250">
        <f>ROUND(E92*F92,2)</f>
        <v>0</v>
      </c>
      <c r="H92" s="231"/>
      <c r="I92" s="230">
        <f>ROUND(E92*H92,2)</f>
        <v>0</v>
      </c>
      <c r="J92" s="231"/>
      <c r="K92" s="230">
        <f>ROUND(E92*J92,2)</f>
        <v>0</v>
      </c>
      <c r="L92" s="230">
        <v>21</v>
      </c>
      <c r="M92" s="230">
        <f>G92*(1+L92/100)</f>
        <v>0</v>
      </c>
      <c r="N92" s="229">
        <v>5.0000000000000002E-5</v>
      </c>
      <c r="O92" s="229">
        <f>ROUND(E92*N92,2)</f>
        <v>0.19</v>
      </c>
      <c r="P92" s="229">
        <v>0</v>
      </c>
      <c r="Q92" s="229">
        <f>ROUND(E92*P92,2)</f>
        <v>0</v>
      </c>
      <c r="R92" s="230"/>
      <c r="S92" s="230" t="s">
        <v>233</v>
      </c>
      <c r="T92" s="230" t="s">
        <v>227</v>
      </c>
      <c r="U92" s="230">
        <v>0.08</v>
      </c>
      <c r="V92" s="230">
        <f>ROUND(E92*U92,2)</f>
        <v>309.14</v>
      </c>
      <c r="W92" s="230"/>
      <c r="X92" s="230" t="s">
        <v>160</v>
      </c>
      <c r="Y92" s="230" t="s">
        <v>161</v>
      </c>
      <c r="Z92" s="210"/>
      <c r="AA92" s="210"/>
      <c r="AB92" s="210"/>
      <c r="AC92" s="210"/>
      <c r="AD92" s="210"/>
      <c r="AE92" s="210"/>
      <c r="AF92" s="210"/>
      <c r="AG92" s="210" t="s">
        <v>162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2" x14ac:dyDescent="0.2">
      <c r="A93" s="227"/>
      <c r="B93" s="228"/>
      <c r="C93" s="259" t="s">
        <v>1059</v>
      </c>
      <c r="D93" s="232"/>
      <c r="E93" s="233">
        <v>83.644599999999997</v>
      </c>
      <c r="F93" s="230"/>
      <c r="G93" s="230"/>
      <c r="H93" s="230"/>
      <c r="I93" s="230"/>
      <c r="J93" s="230"/>
      <c r="K93" s="230"/>
      <c r="L93" s="230"/>
      <c r="M93" s="230"/>
      <c r="N93" s="229"/>
      <c r="O93" s="229"/>
      <c r="P93" s="229"/>
      <c r="Q93" s="229"/>
      <c r="R93" s="230"/>
      <c r="S93" s="230"/>
      <c r="T93" s="230"/>
      <c r="U93" s="230"/>
      <c r="V93" s="230"/>
      <c r="W93" s="230"/>
      <c r="X93" s="230"/>
      <c r="Y93" s="230"/>
      <c r="Z93" s="210"/>
      <c r="AA93" s="210"/>
      <c r="AB93" s="210"/>
      <c r="AC93" s="210"/>
      <c r="AD93" s="210"/>
      <c r="AE93" s="210"/>
      <c r="AF93" s="210"/>
      <c r="AG93" s="210" t="s">
        <v>164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3" x14ac:dyDescent="0.2">
      <c r="A94" s="227"/>
      <c r="B94" s="228"/>
      <c r="C94" s="259" t="s">
        <v>1060</v>
      </c>
      <c r="D94" s="232"/>
      <c r="E94" s="233">
        <v>63.816479999999999</v>
      </c>
      <c r="F94" s="230"/>
      <c r="G94" s="230"/>
      <c r="H94" s="230"/>
      <c r="I94" s="230"/>
      <c r="J94" s="230"/>
      <c r="K94" s="230"/>
      <c r="L94" s="230"/>
      <c r="M94" s="230"/>
      <c r="N94" s="229"/>
      <c r="O94" s="229"/>
      <c r="P94" s="229"/>
      <c r="Q94" s="229"/>
      <c r="R94" s="230"/>
      <c r="S94" s="230"/>
      <c r="T94" s="230"/>
      <c r="U94" s="230"/>
      <c r="V94" s="230"/>
      <c r="W94" s="230"/>
      <c r="X94" s="230"/>
      <c r="Y94" s="230"/>
      <c r="Z94" s="210"/>
      <c r="AA94" s="210"/>
      <c r="AB94" s="210"/>
      <c r="AC94" s="210"/>
      <c r="AD94" s="210"/>
      <c r="AE94" s="210"/>
      <c r="AF94" s="210"/>
      <c r="AG94" s="210" t="s">
        <v>164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3" x14ac:dyDescent="0.2">
      <c r="A95" s="227"/>
      <c r="B95" s="228"/>
      <c r="C95" s="259" t="s">
        <v>1061</v>
      </c>
      <c r="D95" s="232"/>
      <c r="E95" s="233">
        <v>28.011199999999999</v>
      </c>
      <c r="F95" s="230"/>
      <c r="G95" s="230"/>
      <c r="H95" s="230"/>
      <c r="I95" s="230"/>
      <c r="J95" s="230"/>
      <c r="K95" s="230"/>
      <c r="L95" s="230"/>
      <c r="M95" s="230"/>
      <c r="N95" s="229"/>
      <c r="O95" s="229"/>
      <c r="P95" s="229"/>
      <c r="Q95" s="229"/>
      <c r="R95" s="230"/>
      <c r="S95" s="230"/>
      <c r="T95" s="230"/>
      <c r="U95" s="230"/>
      <c r="V95" s="230"/>
      <c r="W95" s="230"/>
      <c r="X95" s="230"/>
      <c r="Y95" s="230"/>
      <c r="Z95" s="210"/>
      <c r="AA95" s="210"/>
      <c r="AB95" s="210"/>
      <c r="AC95" s="210"/>
      <c r="AD95" s="210"/>
      <c r="AE95" s="210"/>
      <c r="AF95" s="210"/>
      <c r="AG95" s="210" t="s">
        <v>164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3" x14ac:dyDescent="0.2">
      <c r="A96" s="227"/>
      <c r="B96" s="228"/>
      <c r="C96" s="259" t="s">
        <v>1062</v>
      </c>
      <c r="D96" s="232"/>
      <c r="E96" s="233"/>
      <c r="F96" s="230"/>
      <c r="G96" s="230"/>
      <c r="H96" s="230"/>
      <c r="I96" s="230"/>
      <c r="J96" s="230"/>
      <c r="K96" s="230"/>
      <c r="L96" s="230"/>
      <c r="M96" s="230"/>
      <c r="N96" s="229"/>
      <c r="O96" s="229"/>
      <c r="P96" s="229"/>
      <c r="Q96" s="229"/>
      <c r="R96" s="230"/>
      <c r="S96" s="230"/>
      <c r="T96" s="230"/>
      <c r="U96" s="230"/>
      <c r="V96" s="230"/>
      <c r="W96" s="230"/>
      <c r="X96" s="230"/>
      <c r="Y96" s="23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3" x14ac:dyDescent="0.2">
      <c r="A97" s="227"/>
      <c r="B97" s="228"/>
      <c r="C97" s="273" t="s">
        <v>820</v>
      </c>
      <c r="D97" s="269"/>
      <c r="E97" s="270"/>
      <c r="F97" s="230"/>
      <c r="G97" s="230"/>
      <c r="H97" s="230"/>
      <c r="I97" s="230"/>
      <c r="J97" s="230"/>
      <c r="K97" s="230"/>
      <c r="L97" s="230"/>
      <c r="M97" s="230"/>
      <c r="N97" s="229"/>
      <c r="O97" s="229"/>
      <c r="P97" s="229"/>
      <c r="Q97" s="229"/>
      <c r="R97" s="230"/>
      <c r="S97" s="230"/>
      <c r="T97" s="230"/>
      <c r="U97" s="230"/>
      <c r="V97" s="230"/>
      <c r="W97" s="230"/>
      <c r="X97" s="230"/>
      <c r="Y97" s="230"/>
      <c r="Z97" s="210"/>
      <c r="AA97" s="210"/>
      <c r="AB97" s="210"/>
      <c r="AC97" s="210"/>
      <c r="AD97" s="210"/>
      <c r="AE97" s="210"/>
      <c r="AF97" s="210"/>
      <c r="AG97" s="210" t="s">
        <v>164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3" x14ac:dyDescent="0.2">
      <c r="A98" s="227"/>
      <c r="B98" s="228"/>
      <c r="C98" s="274" t="s">
        <v>1063</v>
      </c>
      <c r="D98" s="269"/>
      <c r="E98" s="270"/>
      <c r="F98" s="230"/>
      <c r="G98" s="230"/>
      <c r="H98" s="230"/>
      <c r="I98" s="230"/>
      <c r="J98" s="230"/>
      <c r="K98" s="230"/>
      <c r="L98" s="230"/>
      <c r="M98" s="230"/>
      <c r="N98" s="229"/>
      <c r="O98" s="229"/>
      <c r="P98" s="229"/>
      <c r="Q98" s="229"/>
      <c r="R98" s="230"/>
      <c r="S98" s="230"/>
      <c r="T98" s="230"/>
      <c r="U98" s="230"/>
      <c r="V98" s="230"/>
      <c r="W98" s="230"/>
      <c r="X98" s="230"/>
      <c r="Y98" s="230"/>
      <c r="Z98" s="210"/>
      <c r="AA98" s="210"/>
      <c r="AB98" s="210"/>
      <c r="AC98" s="210"/>
      <c r="AD98" s="210"/>
      <c r="AE98" s="210"/>
      <c r="AF98" s="210"/>
      <c r="AG98" s="210" t="s">
        <v>164</v>
      </c>
      <c r="AH98" s="210">
        <v>2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3" x14ac:dyDescent="0.2">
      <c r="A99" s="227"/>
      <c r="B99" s="228"/>
      <c r="C99" s="274" t="s">
        <v>1064</v>
      </c>
      <c r="D99" s="269"/>
      <c r="E99" s="270">
        <v>40.567999999999998</v>
      </c>
      <c r="F99" s="230"/>
      <c r="G99" s="230"/>
      <c r="H99" s="230"/>
      <c r="I99" s="230"/>
      <c r="J99" s="230"/>
      <c r="K99" s="230"/>
      <c r="L99" s="230"/>
      <c r="M99" s="230"/>
      <c r="N99" s="229"/>
      <c r="O99" s="229"/>
      <c r="P99" s="229"/>
      <c r="Q99" s="229"/>
      <c r="R99" s="230"/>
      <c r="S99" s="230"/>
      <c r="T99" s="230"/>
      <c r="U99" s="230"/>
      <c r="V99" s="230"/>
      <c r="W99" s="230"/>
      <c r="X99" s="230"/>
      <c r="Y99" s="23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>
        <v>2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3" x14ac:dyDescent="0.2">
      <c r="A100" s="227"/>
      <c r="B100" s="228"/>
      <c r="C100" s="274" t="s">
        <v>1065</v>
      </c>
      <c r="D100" s="269"/>
      <c r="E100" s="270">
        <v>11.775</v>
      </c>
      <c r="F100" s="230"/>
      <c r="G100" s="230"/>
      <c r="H100" s="230"/>
      <c r="I100" s="230"/>
      <c r="J100" s="230"/>
      <c r="K100" s="230"/>
      <c r="L100" s="230"/>
      <c r="M100" s="230"/>
      <c r="N100" s="229"/>
      <c r="O100" s="229"/>
      <c r="P100" s="229"/>
      <c r="Q100" s="229"/>
      <c r="R100" s="230"/>
      <c r="S100" s="230"/>
      <c r="T100" s="230"/>
      <c r="U100" s="230"/>
      <c r="V100" s="230"/>
      <c r="W100" s="230"/>
      <c r="X100" s="230"/>
      <c r="Y100" s="230"/>
      <c r="Z100" s="210"/>
      <c r="AA100" s="210"/>
      <c r="AB100" s="210"/>
      <c r="AC100" s="210"/>
      <c r="AD100" s="210"/>
      <c r="AE100" s="210"/>
      <c r="AF100" s="210"/>
      <c r="AG100" s="210" t="s">
        <v>164</v>
      </c>
      <c r="AH100" s="210">
        <v>2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3" x14ac:dyDescent="0.2">
      <c r="A101" s="227"/>
      <c r="B101" s="228"/>
      <c r="C101" s="274" t="s">
        <v>1066</v>
      </c>
      <c r="D101" s="269"/>
      <c r="E101" s="270">
        <v>20.003900000000002</v>
      </c>
      <c r="F101" s="230"/>
      <c r="G101" s="230"/>
      <c r="H101" s="230"/>
      <c r="I101" s="230"/>
      <c r="J101" s="230"/>
      <c r="K101" s="230"/>
      <c r="L101" s="230"/>
      <c r="M101" s="230"/>
      <c r="N101" s="229"/>
      <c r="O101" s="229"/>
      <c r="P101" s="229"/>
      <c r="Q101" s="229"/>
      <c r="R101" s="230"/>
      <c r="S101" s="230"/>
      <c r="T101" s="230"/>
      <c r="U101" s="230"/>
      <c r="V101" s="230"/>
      <c r="W101" s="230"/>
      <c r="X101" s="230"/>
      <c r="Y101" s="230"/>
      <c r="Z101" s="210"/>
      <c r="AA101" s="210"/>
      <c r="AB101" s="210"/>
      <c r="AC101" s="210"/>
      <c r="AD101" s="210"/>
      <c r="AE101" s="210"/>
      <c r="AF101" s="210"/>
      <c r="AG101" s="210" t="s">
        <v>164</v>
      </c>
      <c r="AH101" s="210">
        <v>2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3" x14ac:dyDescent="0.2">
      <c r="A102" s="227"/>
      <c r="B102" s="228"/>
      <c r="C102" s="275" t="s">
        <v>826</v>
      </c>
      <c r="D102" s="271"/>
      <c r="E102" s="272">
        <v>72.346900000000005</v>
      </c>
      <c r="F102" s="230"/>
      <c r="G102" s="230"/>
      <c r="H102" s="230"/>
      <c r="I102" s="230"/>
      <c r="J102" s="230"/>
      <c r="K102" s="230"/>
      <c r="L102" s="230"/>
      <c r="M102" s="230"/>
      <c r="N102" s="229"/>
      <c r="O102" s="229"/>
      <c r="P102" s="229"/>
      <c r="Q102" s="229"/>
      <c r="R102" s="230"/>
      <c r="S102" s="230"/>
      <c r="T102" s="230"/>
      <c r="U102" s="230"/>
      <c r="V102" s="230"/>
      <c r="W102" s="230"/>
      <c r="X102" s="230"/>
      <c r="Y102" s="230"/>
      <c r="Z102" s="210"/>
      <c r="AA102" s="210"/>
      <c r="AB102" s="210"/>
      <c r="AC102" s="210"/>
      <c r="AD102" s="210"/>
      <c r="AE102" s="210"/>
      <c r="AF102" s="210"/>
      <c r="AG102" s="210" t="s">
        <v>164</v>
      </c>
      <c r="AH102" s="210">
        <v>3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3" x14ac:dyDescent="0.2">
      <c r="A103" s="227"/>
      <c r="B103" s="228"/>
      <c r="C103" s="273" t="s">
        <v>827</v>
      </c>
      <c r="D103" s="269"/>
      <c r="E103" s="270"/>
      <c r="F103" s="230"/>
      <c r="G103" s="230"/>
      <c r="H103" s="230"/>
      <c r="I103" s="230"/>
      <c r="J103" s="230"/>
      <c r="K103" s="230"/>
      <c r="L103" s="230"/>
      <c r="M103" s="230"/>
      <c r="N103" s="229"/>
      <c r="O103" s="229"/>
      <c r="P103" s="229"/>
      <c r="Q103" s="229"/>
      <c r="R103" s="230"/>
      <c r="S103" s="230"/>
      <c r="T103" s="230"/>
      <c r="U103" s="230"/>
      <c r="V103" s="230"/>
      <c r="W103" s="230"/>
      <c r="X103" s="230"/>
      <c r="Y103" s="230"/>
      <c r="Z103" s="210"/>
      <c r="AA103" s="210"/>
      <c r="AB103" s="210"/>
      <c r="AC103" s="210"/>
      <c r="AD103" s="210"/>
      <c r="AE103" s="210"/>
      <c r="AF103" s="210"/>
      <c r="AG103" s="210" t="s">
        <v>164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3" x14ac:dyDescent="0.2">
      <c r="A104" s="227"/>
      <c r="B104" s="228"/>
      <c r="C104" s="259" t="s">
        <v>1067</v>
      </c>
      <c r="D104" s="232"/>
      <c r="E104" s="233">
        <v>3688.8237399999998</v>
      </c>
      <c r="F104" s="230"/>
      <c r="G104" s="230"/>
      <c r="H104" s="230"/>
      <c r="I104" s="230"/>
      <c r="J104" s="230"/>
      <c r="K104" s="230"/>
      <c r="L104" s="230"/>
      <c r="M104" s="230"/>
      <c r="N104" s="229"/>
      <c r="O104" s="229"/>
      <c r="P104" s="229"/>
      <c r="Q104" s="229"/>
      <c r="R104" s="230"/>
      <c r="S104" s="230"/>
      <c r="T104" s="230"/>
      <c r="U104" s="230"/>
      <c r="V104" s="230"/>
      <c r="W104" s="230"/>
      <c r="X104" s="230"/>
      <c r="Y104" s="230"/>
      <c r="Z104" s="210"/>
      <c r="AA104" s="210"/>
      <c r="AB104" s="210"/>
      <c r="AC104" s="210"/>
      <c r="AD104" s="210"/>
      <c r="AE104" s="210"/>
      <c r="AF104" s="210"/>
      <c r="AG104" s="210" t="s">
        <v>164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x14ac:dyDescent="0.2">
      <c r="A105" s="238" t="s">
        <v>153</v>
      </c>
      <c r="B105" s="239" t="s">
        <v>122</v>
      </c>
      <c r="C105" s="257" t="s">
        <v>123</v>
      </c>
      <c r="D105" s="240"/>
      <c r="E105" s="241"/>
      <c r="F105" s="242"/>
      <c r="G105" s="243">
        <f>SUMIF(AG106:AG118,"&lt;&gt;NOR",G106:G118)</f>
        <v>0</v>
      </c>
      <c r="H105" s="237"/>
      <c r="I105" s="237">
        <f>SUM(I106:I118)</f>
        <v>0</v>
      </c>
      <c r="J105" s="237"/>
      <c r="K105" s="237">
        <f>SUM(K106:K118)</f>
        <v>0</v>
      </c>
      <c r="L105" s="237"/>
      <c r="M105" s="237">
        <f>SUM(M106:M118)</f>
        <v>0</v>
      </c>
      <c r="N105" s="236"/>
      <c r="O105" s="236">
        <f>SUM(O106:O118)</f>
        <v>0</v>
      </c>
      <c r="P105" s="236"/>
      <c r="Q105" s="236">
        <f>SUM(Q106:Q118)</f>
        <v>0</v>
      </c>
      <c r="R105" s="237"/>
      <c r="S105" s="237"/>
      <c r="T105" s="237"/>
      <c r="U105" s="237"/>
      <c r="V105" s="237">
        <f>SUM(V106:V118)</f>
        <v>35.090000000000003</v>
      </c>
      <c r="W105" s="237"/>
      <c r="X105" s="237"/>
      <c r="Y105" s="237"/>
      <c r="AG105" t="s">
        <v>154</v>
      </c>
    </row>
    <row r="106" spans="1:60" ht="22.5" outlineLevel="1" x14ac:dyDescent="0.2">
      <c r="A106" s="245">
        <v>35</v>
      </c>
      <c r="B106" s="246" t="s">
        <v>691</v>
      </c>
      <c r="C106" s="258" t="s">
        <v>692</v>
      </c>
      <c r="D106" s="247" t="s">
        <v>237</v>
      </c>
      <c r="E106" s="248">
        <v>39.234999999999999</v>
      </c>
      <c r="F106" s="249"/>
      <c r="G106" s="250">
        <f>ROUND(E106*F106,2)</f>
        <v>0</v>
      </c>
      <c r="H106" s="231"/>
      <c r="I106" s="230">
        <f>ROUND(E106*H106,2)</f>
        <v>0</v>
      </c>
      <c r="J106" s="231"/>
      <c r="K106" s="230">
        <f>ROUND(E106*J106,2)</f>
        <v>0</v>
      </c>
      <c r="L106" s="230">
        <v>21</v>
      </c>
      <c r="M106" s="230">
        <f>G106*(1+L106/100)</f>
        <v>0</v>
      </c>
      <c r="N106" s="229">
        <v>0</v>
      </c>
      <c r="O106" s="229">
        <f>ROUND(E106*N106,2)</f>
        <v>0</v>
      </c>
      <c r="P106" s="229">
        <v>0</v>
      </c>
      <c r="Q106" s="229">
        <f>ROUND(E106*P106,2)</f>
        <v>0</v>
      </c>
      <c r="R106" s="230"/>
      <c r="S106" s="230" t="s">
        <v>158</v>
      </c>
      <c r="T106" s="230" t="s">
        <v>159</v>
      </c>
      <c r="U106" s="230">
        <v>0</v>
      </c>
      <c r="V106" s="230">
        <f>ROUND(E106*U106,2)</f>
        <v>0</v>
      </c>
      <c r="W106" s="230"/>
      <c r="X106" s="230" t="s">
        <v>160</v>
      </c>
      <c r="Y106" s="230" t="s">
        <v>161</v>
      </c>
      <c r="Z106" s="210"/>
      <c r="AA106" s="210"/>
      <c r="AB106" s="210"/>
      <c r="AC106" s="210"/>
      <c r="AD106" s="210"/>
      <c r="AE106" s="210"/>
      <c r="AF106" s="210"/>
      <c r="AG106" s="210" t="s">
        <v>162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2" x14ac:dyDescent="0.2">
      <c r="A107" s="227"/>
      <c r="B107" s="228"/>
      <c r="C107" s="259" t="s">
        <v>1068</v>
      </c>
      <c r="D107" s="232"/>
      <c r="E107" s="233">
        <v>0.433</v>
      </c>
      <c r="F107" s="230"/>
      <c r="G107" s="230"/>
      <c r="H107" s="230"/>
      <c r="I107" s="230"/>
      <c r="J107" s="230"/>
      <c r="K107" s="230"/>
      <c r="L107" s="230"/>
      <c r="M107" s="230"/>
      <c r="N107" s="229"/>
      <c r="O107" s="229"/>
      <c r="P107" s="229"/>
      <c r="Q107" s="229"/>
      <c r="R107" s="230"/>
      <c r="S107" s="230"/>
      <c r="T107" s="230"/>
      <c r="U107" s="230"/>
      <c r="V107" s="230"/>
      <c r="W107" s="230"/>
      <c r="X107" s="230"/>
      <c r="Y107" s="230"/>
      <c r="Z107" s="210"/>
      <c r="AA107" s="210"/>
      <c r="AB107" s="210"/>
      <c r="AC107" s="210"/>
      <c r="AD107" s="210"/>
      <c r="AE107" s="210"/>
      <c r="AF107" s="210"/>
      <c r="AG107" s="210" t="s">
        <v>164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3" x14ac:dyDescent="0.2">
      <c r="A108" s="227"/>
      <c r="B108" s="228"/>
      <c r="C108" s="259" t="s">
        <v>1069</v>
      </c>
      <c r="D108" s="232"/>
      <c r="E108" s="233">
        <v>4.5</v>
      </c>
      <c r="F108" s="230"/>
      <c r="G108" s="230"/>
      <c r="H108" s="230"/>
      <c r="I108" s="230"/>
      <c r="J108" s="230"/>
      <c r="K108" s="230"/>
      <c r="L108" s="230"/>
      <c r="M108" s="230"/>
      <c r="N108" s="229"/>
      <c r="O108" s="229"/>
      <c r="P108" s="229"/>
      <c r="Q108" s="229"/>
      <c r="R108" s="230"/>
      <c r="S108" s="230"/>
      <c r="T108" s="230"/>
      <c r="U108" s="230"/>
      <c r="V108" s="230"/>
      <c r="W108" s="230"/>
      <c r="X108" s="230"/>
      <c r="Y108" s="230"/>
      <c r="Z108" s="210"/>
      <c r="AA108" s="210"/>
      <c r="AB108" s="210"/>
      <c r="AC108" s="210"/>
      <c r="AD108" s="210"/>
      <c r="AE108" s="210"/>
      <c r="AF108" s="210"/>
      <c r="AG108" s="210" t="s">
        <v>164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3" x14ac:dyDescent="0.2">
      <c r="A109" s="227"/>
      <c r="B109" s="228"/>
      <c r="C109" s="259" t="s">
        <v>1070</v>
      </c>
      <c r="D109" s="232"/>
      <c r="E109" s="233">
        <v>4.09</v>
      </c>
      <c r="F109" s="230"/>
      <c r="G109" s="230"/>
      <c r="H109" s="230"/>
      <c r="I109" s="230"/>
      <c r="J109" s="230"/>
      <c r="K109" s="230"/>
      <c r="L109" s="230"/>
      <c r="M109" s="230"/>
      <c r="N109" s="229"/>
      <c r="O109" s="229"/>
      <c r="P109" s="229"/>
      <c r="Q109" s="229"/>
      <c r="R109" s="230"/>
      <c r="S109" s="230"/>
      <c r="T109" s="230"/>
      <c r="U109" s="230"/>
      <c r="V109" s="230"/>
      <c r="W109" s="230"/>
      <c r="X109" s="230"/>
      <c r="Y109" s="230"/>
      <c r="Z109" s="210"/>
      <c r="AA109" s="210"/>
      <c r="AB109" s="210"/>
      <c r="AC109" s="210"/>
      <c r="AD109" s="210"/>
      <c r="AE109" s="210"/>
      <c r="AF109" s="210"/>
      <c r="AG109" s="210" t="s">
        <v>164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3" x14ac:dyDescent="0.2">
      <c r="A110" s="227"/>
      <c r="B110" s="228"/>
      <c r="C110" s="259" t="s">
        <v>1071</v>
      </c>
      <c r="D110" s="232"/>
      <c r="E110" s="233">
        <v>4.5960000000000001</v>
      </c>
      <c r="F110" s="230"/>
      <c r="G110" s="230"/>
      <c r="H110" s="230"/>
      <c r="I110" s="230"/>
      <c r="J110" s="230"/>
      <c r="K110" s="230"/>
      <c r="L110" s="230"/>
      <c r="M110" s="230"/>
      <c r="N110" s="229"/>
      <c r="O110" s="229"/>
      <c r="P110" s="229"/>
      <c r="Q110" s="229"/>
      <c r="R110" s="230"/>
      <c r="S110" s="230"/>
      <c r="T110" s="230"/>
      <c r="U110" s="230"/>
      <c r="V110" s="230"/>
      <c r="W110" s="230"/>
      <c r="X110" s="230"/>
      <c r="Y110" s="23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3" x14ac:dyDescent="0.2">
      <c r="A111" s="227"/>
      <c r="B111" s="228"/>
      <c r="C111" s="259" t="s">
        <v>1072</v>
      </c>
      <c r="D111" s="232"/>
      <c r="E111" s="233">
        <v>1.722</v>
      </c>
      <c r="F111" s="230"/>
      <c r="G111" s="230"/>
      <c r="H111" s="230"/>
      <c r="I111" s="230"/>
      <c r="J111" s="230"/>
      <c r="K111" s="230"/>
      <c r="L111" s="230"/>
      <c r="M111" s="230"/>
      <c r="N111" s="229"/>
      <c r="O111" s="229"/>
      <c r="P111" s="229"/>
      <c r="Q111" s="229"/>
      <c r="R111" s="230"/>
      <c r="S111" s="230"/>
      <c r="T111" s="230"/>
      <c r="U111" s="230"/>
      <c r="V111" s="230"/>
      <c r="W111" s="230"/>
      <c r="X111" s="230"/>
      <c r="Y111" s="230"/>
      <c r="Z111" s="210"/>
      <c r="AA111" s="210"/>
      <c r="AB111" s="210"/>
      <c r="AC111" s="210"/>
      <c r="AD111" s="210"/>
      <c r="AE111" s="210"/>
      <c r="AF111" s="210"/>
      <c r="AG111" s="210" t="s">
        <v>164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3" x14ac:dyDescent="0.2">
      <c r="A112" s="227"/>
      <c r="B112" s="228"/>
      <c r="C112" s="259" t="s">
        <v>1073</v>
      </c>
      <c r="D112" s="232"/>
      <c r="E112" s="233">
        <v>23.893999999999998</v>
      </c>
      <c r="F112" s="230"/>
      <c r="G112" s="230"/>
      <c r="H112" s="230"/>
      <c r="I112" s="230"/>
      <c r="J112" s="230"/>
      <c r="K112" s="230"/>
      <c r="L112" s="230"/>
      <c r="M112" s="230"/>
      <c r="N112" s="229"/>
      <c r="O112" s="229"/>
      <c r="P112" s="229"/>
      <c r="Q112" s="229"/>
      <c r="R112" s="230"/>
      <c r="S112" s="230"/>
      <c r="T112" s="230"/>
      <c r="U112" s="230"/>
      <c r="V112" s="230"/>
      <c r="W112" s="230"/>
      <c r="X112" s="230"/>
      <c r="Y112" s="230"/>
      <c r="Z112" s="210"/>
      <c r="AA112" s="210"/>
      <c r="AB112" s="210"/>
      <c r="AC112" s="210"/>
      <c r="AD112" s="210"/>
      <c r="AE112" s="210"/>
      <c r="AF112" s="210"/>
      <c r="AG112" s="210" t="s">
        <v>164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45">
        <v>36</v>
      </c>
      <c r="B113" s="246" t="s">
        <v>1074</v>
      </c>
      <c r="C113" s="258" t="s">
        <v>1075</v>
      </c>
      <c r="D113" s="247" t="s">
        <v>237</v>
      </c>
      <c r="E113" s="248">
        <v>2.1869999999999998</v>
      </c>
      <c r="F113" s="249"/>
      <c r="G113" s="250">
        <f>ROUND(E113*F113,2)</f>
        <v>0</v>
      </c>
      <c r="H113" s="231"/>
      <c r="I113" s="230">
        <f>ROUND(E113*H113,2)</f>
        <v>0</v>
      </c>
      <c r="J113" s="231"/>
      <c r="K113" s="230">
        <f>ROUND(E113*J113,2)</f>
        <v>0</v>
      </c>
      <c r="L113" s="230">
        <v>21</v>
      </c>
      <c r="M113" s="230">
        <f>G113*(1+L113/100)</f>
        <v>0</v>
      </c>
      <c r="N113" s="229">
        <v>0</v>
      </c>
      <c r="O113" s="229">
        <f>ROUND(E113*N113,2)</f>
        <v>0</v>
      </c>
      <c r="P113" s="229">
        <v>0</v>
      </c>
      <c r="Q113" s="229">
        <f>ROUND(E113*P113,2)</f>
        <v>0</v>
      </c>
      <c r="R113" s="230"/>
      <c r="S113" s="230" t="s">
        <v>158</v>
      </c>
      <c r="T113" s="230" t="s">
        <v>159</v>
      </c>
      <c r="U113" s="230">
        <v>0</v>
      </c>
      <c r="V113" s="230">
        <f>ROUND(E113*U113,2)</f>
        <v>0</v>
      </c>
      <c r="W113" s="230"/>
      <c r="X113" s="230" t="s">
        <v>160</v>
      </c>
      <c r="Y113" s="230" t="s">
        <v>161</v>
      </c>
      <c r="Z113" s="210"/>
      <c r="AA113" s="210"/>
      <c r="AB113" s="210"/>
      <c r="AC113" s="210"/>
      <c r="AD113" s="210"/>
      <c r="AE113" s="210"/>
      <c r="AF113" s="210"/>
      <c r="AG113" s="210" t="s">
        <v>162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2" x14ac:dyDescent="0.2">
      <c r="A114" s="227"/>
      <c r="B114" s="228"/>
      <c r="C114" s="259" t="s">
        <v>1076</v>
      </c>
      <c r="D114" s="232"/>
      <c r="E114" s="233">
        <v>2.1869999999999998</v>
      </c>
      <c r="F114" s="230"/>
      <c r="G114" s="230"/>
      <c r="H114" s="230"/>
      <c r="I114" s="230"/>
      <c r="J114" s="230"/>
      <c r="K114" s="230"/>
      <c r="L114" s="230"/>
      <c r="M114" s="230"/>
      <c r="N114" s="229"/>
      <c r="O114" s="229"/>
      <c r="P114" s="229"/>
      <c r="Q114" s="229"/>
      <c r="R114" s="230"/>
      <c r="S114" s="230"/>
      <c r="T114" s="230"/>
      <c r="U114" s="230"/>
      <c r="V114" s="230"/>
      <c r="W114" s="230"/>
      <c r="X114" s="230"/>
      <c r="Y114" s="230"/>
      <c r="Z114" s="210"/>
      <c r="AA114" s="210"/>
      <c r="AB114" s="210"/>
      <c r="AC114" s="210"/>
      <c r="AD114" s="210"/>
      <c r="AE114" s="210"/>
      <c r="AF114" s="210"/>
      <c r="AG114" s="210" t="s">
        <v>164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51">
        <v>37</v>
      </c>
      <c r="B115" s="252" t="s">
        <v>1077</v>
      </c>
      <c r="C115" s="260" t="s">
        <v>1078</v>
      </c>
      <c r="D115" s="253" t="s">
        <v>237</v>
      </c>
      <c r="E115" s="254">
        <v>46.108719999999998</v>
      </c>
      <c r="F115" s="255"/>
      <c r="G115" s="256">
        <f>ROUND(E115*F115,2)</f>
        <v>0</v>
      </c>
      <c r="H115" s="231"/>
      <c r="I115" s="230">
        <f>ROUND(E115*H115,2)</f>
        <v>0</v>
      </c>
      <c r="J115" s="231"/>
      <c r="K115" s="230">
        <f>ROUND(E115*J115,2)</f>
        <v>0</v>
      </c>
      <c r="L115" s="230">
        <v>21</v>
      </c>
      <c r="M115" s="230">
        <f>G115*(1+L115/100)</f>
        <v>0</v>
      </c>
      <c r="N115" s="229">
        <v>0</v>
      </c>
      <c r="O115" s="229">
        <f>ROUND(E115*N115,2)</f>
        <v>0</v>
      </c>
      <c r="P115" s="229">
        <v>0</v>
      </c>
      <c r="Q115" s="229">
        <f>ROUND(E115*P115,2)</f>
        <v>0</v>
      </c>
      <c r="R115" s="230"/>
      <c r="S115" s="230" t="s">
        <v>158</v>
      </c>
      <c r="T115" s="230" t="s">
        <v>159</v>
      </c>
      <c r="U115" s="230">
        <v>0.26500000000000001</v>
      </c>
      <c r="V115" s="230">
        <f>ROUND(E115*U115,2)</f>
        <v>12.22</v>
      </c>
      <c r="W115" s="230"/>
      <c r="X115" s="230" t="s">
        <v>703</v>
      </c>
      <c r="Y115" s="230" t="s">
        <v>161</v>
      </c>
      <c r="Z115" s="210"/>
      <c r="AA115" s="210"/>
      <c r="AB115" s="210"/>
      <c r="AC115" s="210"/>
      <c r="AD115" s="210"/>
      <c r="AE115" s="210"/>
      <c r="AF115" s="210"/>
      <c r="AG115" s="210" t="s">
        <v>704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51">
        <v>38</v>
      </c>
      <c r="B116" s="252" t="s">
        <v>705</v>
      </c>
      <c r="C116" s="260" t="s">
        <v>706</v>
      </c>
      <c r="D116" s="253" t="s">
        <v>237</v>
      </c>
      <c r="E116" s="254">
        <v>46.108719999999998</v>
      </c>
      <c r="F116" s="255"/>
      <c r="G116" s="256">
        <f>ROUND(E116*F116,2)</f>
        <v>0</v>
      </c>
      <c r="H116" s="231"/>
      <c r="I116" s="230">
        <f>ROUND(E116*H116,2)</f>
        <v>0</v>
      </c>
      <c r="J116" s="231"/>
      <c r="K116" s="230">
        <f>ROUND(E116*J116,2)</f>
        <v>0</v>
      </c>
      <c r="L116" s="230">
        <v>21</v>
      </c>
      <c r="M116" s="230">
        <f>G116*(1+L116/100)</f>
        <v>0</v>
      </c>
      <c r="N116" s="229">
        <v>0</v>
      </c>
      <c r="O116" s="229">
        <f>ROUND(E116*N116,2)</f>
        <v>0</v>
      </c>
      <c r="P116" s="229">
        <v>0</v>
      </c>
      <c r="Q116" s="229">
        <f>ROUND(E116*P116,2)</f>
        <v>0</v>
      </c>
      <c r="R116" s="230"/>
      <c r="S116" s="230" t="s">
        <v>158</v>
      </c>
      <c r="T116" s="230" t="s">
        <v>159</v>
      </c>
      <c r="U116" s="230">
        <v>0.49</v>
      </c>
      <c r="V116" s="230">
        <f>ROUND(E116*U116,2)</f>
        <v>22.59</v>
      </c>
      <c r="W116" s="230"/>
      <c r="X116" s="230" t="s">
        <v>703</v>
      </c>
      <c r="Y116" s="230" t="s">
        <v>161</v>
      </c>
      <c r="Z116" s="210"/>
      <c r="AA116" s="210"/>
      <c r="AB116" s="210"/>
      <c r="AC116" s="210"/>
      <c r="AD116" s="210"/>
      <c r="AE116" s="210"/>
      <c r="AF116" s="210"/>
      <c r="AG116" s="210" t="s">
        <v>704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51">
        <v>39</v>
      </c>
      <c r="B117" s="252" t="s">
        <v>707</v>
      </c>
      <c r="C117" s="260" t="s">
        <v>708</v>
      </c>
      <c r="D117" s="253" t="s">
        <v>237</v>
      </c>
      <c r="E117" s="254">
        <v>876.06573000000003</v>
      </c>
      <c r="F117" s="255"/>
      <c r="G117" s="256">
        <f>ROUND(E117*F117,2)</f>
        <v>0</v>
      </c>
      <c r="H117" s="231"/>
      <c r="I117" s="230">
        <f>ROUND(E117*H117,2)</f>
        <v>0</v>
      </c>
      <c r="J117" s="231"/>
      <c r="K117" s="230">
        <f>ROUND(E117*J117,2)</f>
        <v>0</v>
      </c>
      <c r="L117" s="230">
        <v>21</v>
      </c>
      <c r="M117" s="230">
        <f>G117*(1+L117/100)</f>
        <v>0</v>
      </c>
      <c r="N117" s="229">
        <v>0</v>
      </c>
      <c r="O117" s="229">
        <f>ROUND(E117*N117,2)</f>
        <v>0</v>
      </c>
      <c r="P117" s="229">
        <v>0</v>
      </c>
      <c r="Q117" s="229">
        <f>ROUND(E117*P117,2)</f>
        <v>0</v>
      </c>
      <c r="R117" s="230"/>
      <c r="S117" s="230" t="s">
        <v>158</v>
      </c>
      <c r="T117" s="230" t="s">
        <v>159</v>
      </c>
      <c r="U117" s="230">
        <v>0</v>
      </c>
      <c r="V117" s="230">
        <f>ROUND(E117*U117,2)</f>
        <v>0</v>
      </c>
      <c r="W117" s="230"/>
      <c r="X117" s="230" t="s">
        <v>703</v>
      </c>
      <c r="Y117" s="230" t="s">
        <v>161</v>
      </c>
      <c r="Z117" s="210"/>
      <c r="AA117" s="210"/>
      <c r="AB117" s="210"/>
      <c r="AC117" s="210"/>
      <c r="AD117" s="210"/>
      <c r="AE117" s="210"/>
      <c r="AF117" s="210"/>
      <c r="AG117" s="210" t="s">
        <v>704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45">
        <v>40</v>
      </c>
      <c r="B118" s="246" t="s">
        <v>709</v>
      </c>
      <c r="C118" s="258" t="s">
        <v>710</v>
      </c>
      <c r="D118" s="247" t="s">
        <v>237</v>
      </c>
      <c r="E118" s="248">
        <v>46.108719999999998</v>
      </c>
      <c r="F118" s="249"/>
      <c r="G118" s="250">
        <f>ROUND(E118*F118,2)</f>
        <v>0</v>
      </c>
      <c r="H118" s="231"/>
      <c r="I118" s="230">
        <f>ROUND(E118*H118,2)</f>
        <v>0</v>
      </c>
      <c r="J118" s="231"/>
      <c r="K118" s="230">
        <f>ROUND(E118*J118,2)</f>
        <v>0</v>
      </c>
      <c r="L118" s="230">
        <v>21</v>
      </c>
      <c r="M118" s="230">
        <f>G118*(1+L118/100)</f>
        <v>0</v>
      </c>
      <c r="N118" s="229">
        <v>0</v>
      </c>
      <c r="O118" s="229">
        <f>ROUND(E118*N118,2)</f>
        <v>0</v>
      </c>
      <c r="P118" s="229">
        <v>0</v>
      </c>
      <c r="Q118" s="229">
        <f>ROUND(E118*P118,2)</f>
        <v>0</v>
      </c>
      <c r="R118" s="230"/>
      <c r="S118" s="230" t="s">
        <v>158</v>
      </c>
      <c r="T118" s="230" t="s">
        <v>159</v>
      </c>
      <c r="U118" s="230">
        <v>6.0000000000000001E-3</v>
      </c>
      <c r="V118" s="230">
        <f>ROUND(E118*U118,2)</f>
        <v>0.28000000000000003</v>
      </c>
      <c r="W118" s="230"/>
      <c r="X118" s="230" t="s">
        <v>703</v>
      </c>
      <c r="Y118" s="230" t="s">
        <v>161</v>
      </c>
      <c r="Z118" s="210"/>
      <c r="AA118" s="210"/>
      <c r="AB118" s="210"/>
      <c r="AC118" s="210"/>
      <c r="AD118" s="210"/>
      <c r="AE118" s="210"/>
      <c r="AF118" s="210"/>
      <c r="AG118" s="210" t="s">
        <v>704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x14ac:dyDescent="0.2">
      <c r="A119" s="3"/>
      <c r="B119" s="4"/>
      <c r="C119" s="262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E119">
        <v>15</v>
      </c>
      <c r="AF119">
        <v>21</v>
      </c>
      <c r="AG119" t="s">
        <v>139</v>
      </c>
    </row>
    <row r="120" spans="1:60" x14ac:dyDescent="0.2">
      <c r="A120" s="213"/>
      <c r="B120" s="214" t="s">
        <v>31</v>
      </c>
      <c r="C120" s="263"/>
      <c r="D120" s="215"/>
      <c r="E120" s="216"/>
      <c r="F120" s="216"/>
      <c r="G120" s="244">
        <f>G8+G22+G29+G43+G53+G61+G84+G86+G105</f>
        <v>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AE120">
        <f>SUMIF(L7:L118,AE119,G7:G118)</f>
        <v>0</v>
      </c>
      <c r="AF120">
        <f>SUMIF(L7:L118,AF119,G7:G118)</f>
        <v>0</v>
      </c>
      <c r="AG120" t="s">
        <v>370</v>
      </c>
    </row>
    <row r="121" spans="1:60" x14ac:dyDescent="0.2">
      <c r="A121" s="3"/>
      <c r="B121" s="4"/>
      <c r="C121" s="262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60" x14ac:dyDescent="0.2">
      <c r="A122" s="3"/>
      <c r="B122" s="4"/>
      <c r="C122" s="262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60" x14ac:dyDescent="0.2">
      <c r="A123" s="217" t="s">
        <v>371</v>
      </c>
      <c r="B123" s="217"/>
      <c r="C123" s="264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60" x14ac:dyDescent="0.2">
      <c r="A124" s="218"/>
      <c r="B124" s="219"/>
      <c r="C124" s="265"/>
      <c r="D124" s="219"/>
      <c r="E124" s="219"/>
      <c r="F124" s="219"/>
      <c r="G124" s="22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G124" t="s">
        <v>372</v>
      </c>
    </row>
    <row r="125" spans="1:60" x14ac:dyDescent="0.2">
      <c r="A125" s="221"/>
      <c r="B125" s="222"/>
      <c r="C125" s="266"/>
      <c r="D125" s="222"/>
      <c r="E125" s="222"/>
      <c r="F125" s="222"/>
      <c r="G125" s="22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60" x14ac:dyDescent="0.2">
      <c r="A126" s="221"/>
      <c r="B126" s="222"/>
      <c r="C126" s="266"/>
      <c r="D126" s="222"/>
      <c r="E126" s="222"/>
      <c r="F126" s="222"/>
      <c r="G126" s="22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60" x14ac:dyDescent="0.2">
      <c r="A127" s="221"/>
      <c r="B127" s="222"/>
      <c r="C127" s="266"/>
      <c r="D127" s="222"/>
      <c r="E127" s="222"/>
      <c r="F127" s="222"/>
      <c r="G127" s="22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60" x14ac:dyDescent="0.2">
      <c r="A128" s="224"/>
      <c r="B128" s="225"/>
      <c r="C128" s="267"/>
      <c r="D128" s="225"/>
      <c r="E128" s="225"/>
      <c r="F128" s="225"/>
      <c r="G128" s="22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33" x14ac:dyDescent="0.2">
      <c r="A129" s="3"/>
      <c r="B129" s="4"/>
      <c r="C129" s="262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33" x14ac:dyDescent="0.2">
      <c r="C130" s="268"/>
      <c r="D130" s="10"/>
      <c r="AG130" t="s">
        <v>373</v>
      </c>
    </row>
    <row r="131" spans="1:33" x14ac:dyDescent="0.2">
      <c r="D131" s="10"/>
    </row>
    <row r="132" spans="1:33" x14ac:dyDescent="0.2">
      <c r="D132" s="10"/>
    </row>
    <row r="133" spans="1:33" x14ac:dyDescent="0.2">
      <c r="D133" s="10"/>
    </row>
    <row r="134" spans="1:33" x14ac:dyDescent="0.2">
      <c r="D134" s="10"/>
    </row>
    <row r="135" spans="1:33" x14ac:dyDescent="0.2">
      <c r="D135" s="10"/>
    </row>
    <row r="136" spans="1:33" x14ac:dyDescent="0.2">
      <c r="D136" s="10"/>
    </row>
    <row r="137" spans="1:33" x14ac:dyDescent="0.2">
      <c r="D137" s="10"/>
    </row>
    <row r="138" spans="1:33" x14ac:dyDescent="0.2">
      <c r="D138" s="10"/>
    </row>
    <row r="139" spans="1:33" x14ac:dyDescent="0.2">
      <c r="D139" s="10"/>
    </row>
    <row r="140" spans="1:33" x14ac:dyDescent="0.2">
      <c r="D140" s="10"/>
    </row>
    <row r="141" spans="1:33" x14ac:dyDescent="0.2">
      <c r="D141" s="10"/>
    </row>
    <row r="142" spans="1:33" x14ac:dyDescent="0.2">
      <c r="D142" s="10"/>
    </row>
    <row r="143" spans="1:33" x14ac:dyDescent="0.2">
      <c r="D143" s="10"/>
    </row>
    <row r="144" spans="1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23:C123"/>
    <mergeCell ref="A124:G12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1CC8-BCB2-4011-AB74-2E7D51EB5A3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83</v>
      </c>
      <c r="C3" s="199" t="s">
        <v>84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84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SUMIF(AG9:AG65,"&lt;&gt;NOR",G9:G65)</f>
        <v>0</v>
      </c>
      <c r="H8" s="237"/>
      <c r="I8" s="237">
        <f>SUM(I9:I65)</f>
        <v>0</v>
      </c>
      <c r="J8" s="237"/>
      <c r="K8" s="237">
        <f>SUM(K9:K65)</f>
        <v>0</v>
      </c>
      <c r="L8" s="237"/>
      <c r="M8" s="237">
        <f>SUM(M9:M65)</f>
        <v>0</v>
      </c>
      <c r="N8" s="236"/>
      <c r="O8" s="236">
        <f>SUM(O9:O65)</f>
        <v>334.37</v>
      </c>
      <c r="P8" s="236"/>
      <c r="Q8" s="236">
        <f>SUM(Q9:Q65)</f>
        <v>0</v>
      </c>
      <c r="R8" s="237"/>
      <c r="S8" s="237"/>
      <c r="T8" s="237"/>
      <c r="U8" s="237"/>
      <c r="V8" s="237">
        <f>SUM(V9:V65)</f>
        <v>1734.65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1079</v>
      </c>
      <c r="C9" s="258" t="s">
        <v>1080</v>
      </c>
      <c r="D9" s="247" t="s">
        <v>167</v>
      </c>
      <c r="E9" s="248">
        <v>165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1.0999999999999999E-2</v>
      </c>
      <c r="V9" s="230">
        <f>ROUND(E9*U9,2)</f>
        <v>1.82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1081</v>
      </c>
      <c r="D10" s="232"/>
      <c r="E10" s="233"/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27"/>
      <c r="B11" s="228"/>
      <c r="C11" s="259" t="s">
        <v>1082</v>
      </c>
      <c r="D11" s="232"/>
      <c r="E11" s="233"/>
      <c r="F11" s="230"/>
      <c r="G11" s="230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164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27"/>
      <c r="B12" s="228"/>
      <c r="C12" s="259" t="s">
        <v>1083</v>
      </c>
      <c r="D12" s="232"/>
      <c r="E12" s="233">
        <v>153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27"/>
      <c r="B13" s="228"/>
      <c r="C13" s="259" t="s">
        <v>1084</v>
      </c>
      <c r="D13" s="232"/>
      <c r="E13" s="233">
        <v>12</v>
      </c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5">
        <v>2</v>
      </c>
      <c r="B14" s="246" t="s">
        <v>1085</v>
      </c>
      <c r="C14" s="258" t="s">
        <v>1086</v>
      </c>
      <c r="D14" s="247" t="s">
        <v>167</v>
      </c>
      <c r="E14" s="248">
        <v>165</v>
      </c>
      <c r="F14" s="249"/>
      <c r="G14" s="250">
        <f>ROUND(E14*F14,2)</f>
        <v>0</v>
      </c>
      <c r="H14" s="231"/>
      <c r="I14" s="230">
        <f>ROUND(E14*H14,2)</f>
        <v>0</v>
      </c>
      <c r="J14" s="231"/>
      <c r="K14" s="230">
        <f>ROUND(E14*J14,2)</f>
        <v>0</v>
      </c>
      <c r="L14" s="230">
        <v>21</v>
      </c>
      <c r="M14" s="230">
        <f>G14*(1+L14/100)</f>
        <v>0</v>
      </c>
      <c r="N14" s="229">
        <v>0</v>
      </c>
      <c r="O14" s="229">
        <f>ROUND(E14*N14,2)</f>
        <v>0</v>
      </c>
      <c r="P14" s="229">
        <v>0</v>
      </c>
      <c r="Q14" s="229">
        <f>ROUND(E14*P14,2)</f>
        <v>0</v>
      </c>
      <c r="R14" s="230"/>
      <c r="S14" s="230" t="s">
        <v>158</v>
      </c>
      <c r="T14" s="230" t="s">
        <v>159</v>
      </c>
      <c r="U14" s="230">
        <v>5.2999999999999999E-2</v>
      </c>
      <c r="V14" s="230">
        <f>ROUND(E14*U14,2)</f>
        <v>8.75</v>
      </c>
      <c r="W14" s="230"/>
      <c r="X14" s="230" t="s">
        <v>160</v>
      </c>
      <c r="Y14" s="230" t="s">
        <v>161</v>
      </c>
      <c r="Z14" s="210"/>
      <c r="AA14" s="210"/>
      <c r="AB14" s="210"/>
      <c r="AC14" s="210"/>
      <c r="AD14" s="210"/>
      <c r="AE14" s="210"/>
      <c r="AF14" s="210"/>
      <c r="AG14" s="210" t="s">
        <v>162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27"/>
      <c r="B15" s="228"/>
      <c r="C15" s="259" t="s">
        <v>1081</v>
      </c>
      <c r="D15" s="232"/>
      <c r="E15" s="233"/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164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3" x14ac:dyDescent="0.2">
      <c r="A16" s="227"/>
      <c r="B16" s="228"/>
      <c r="C16" s="259" t="s">
        <v>1082</v>
      </c>
      <c r="D16" s="232"/>
      <c r="E16" s="233"/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3" x14ac:dyDescent="0.2">
      <c r="A17" s="227"/>
      <c r="B17" s="228"/>
      <c r="C17" s="259" t="s">
        <v>1083</v>
      </c>
      <c r="D17" s="232"/>
      <c r="E17" s="233">
        <v>153</v>
      </c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3" x14ac:dyDescent="0.2">
      <c r="A18" s="227"/>
      <c r="B18" s="228"/>
      <c r="C18" s="259" t="s">
        <v>1084</v>
      </c>
      <c r="D18" s="232"/>
      <c r="E18" s="233">
        <v>12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45">
        <v>3</v>
      </c>
      <c r="B19" s="246" t="s">
        <v>197</v>
      </c>
      <c r="C19" s="258" t="s">
        <v>198</v>
      </c>
      <c r="D19" s="247" t="s">
        <v>167</v>
      </c>
      <c r="E19" s="248">
        <v>165</v>
      </c>
      <c r="F19" s="249"/>
      <c r="G19" s="250">
        <f>ROUND(E19*F19,2)</f>
        <v>0</v>
      </c>
      <c r="H19" s="231"/>
      <c r="I19" s="230">
        <f>ROUND(E19*H19,2)</f>
        <v>0</v>
      </c>
      <c r="J19" s="231"/>
      <c r="K19" s="230">
        <f>ROUND(E19*J19,2)</f>
        <v>0</v>
      </c>
      <c r="L19" s="230">
        <v>21</v>
      </c>
      <c r="M19" s="230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30"/>
      <c r="S19" s="230" t="s">
        <v>158</v>
      </c>
      <c r="T19" s="230" t="s">
        <v>159</v>
      </c>
      <c r="U19" s="230">
        <v>5.3999999999999999E-2</v>
      </c>
      <c r="V19" s="230">
        <f>ROUND(E19*U19,2)</f>
        <v>8.91</v>
      </c>
      <c r="W19" s="230"/>
      <c r="X19" s="230" t="s">
        <v>160</v>
      </c>
      <c r="Y19" s="230" t="s">
        <v>161</v>
      </c>
      <c r="Z19" s="210"/>
      <c r="AA19" s="210"/>
      <c r="AB19" s="210"/>
      <c r="AC19" s="210"/>
      <c r="AD19" s="210"/>
      <c r="AE19" s="210"/>
      <c r="AF19" s="210"/>
      <c r="AG19" s="210" t="s">
        <v>162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27"/>
      <c r="B20" s="228"/>
      <c r="C20" s="259" t="s">
        <v>470</v>
      </c>
      <c r="D20" s="232"/>
      <c r="E20" s="233"/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164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3" x14ac:dyDescent="0.2">
      <c r="A21" s="227"/>
      <c r="B21" s="228"/>
      <c r="C21" s="259" t="s">
        <v>1082</v>
      </c>
      <c r="D21" s="232"/>
      <c r="E21" s="233"/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3" x14ac:dyDescent="0.2">
      <c r="A22" s="227"/>
      <c r="B22" s="228"/>
      <c r="C22" s="259" t="s">
        <v>1083</v>
      </c>
      <c r="D22" s="232"/>
      <c r="E22" s="233">
        <v>153</v>
      </c>
      <c r="F22" s="230"/>
      <c r="G22" s="230"/>
      <c r="H22" s="230"/>
      <c r="I22" s="230"/>
      <c r="J22" s="230"/>
      <c r="K22" s="230"/>
      <c r="L22" s="230"/>
      <c r="M22" s="230"/>
      <c r="N22" s="229"/>
      <c r="O22" s="229"/>
      <c r="P22" s="229"/>
      <c r="Q22" s="229"/>
      <c r="R22" s="230"/>
      <c r="S22" s="230"/>
      <c r="T22" s="230"/>
      <c r="U22" s="230"/>
      <c r="V22" s="230"/>
      <c r="W22" s="230"/>
      <c r="X22" s="230"/>
      <c r="Y22" s="230"/>
      <c r="Z22" s="210"/>
      <c r="AA22" s="210"/>
      <c r="AB22" s="210"/>
      <c r="AC22" s="210"/>
      <c r="AD22" s="210"/>
      <c r="AE22" s="210"/>
      <c r="AF22" s="210"/>
      <c r="AG22" s="210" t="s">
        <v>164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3" x14ac:dyDescent="0.2">
      <c r="A23" s="227"/>
      <c r="B23" s="228"/>
      <c r="C23" s="259" t="s">
        <v>1084</v>
      </c>
      <c r="D23" s="232"/>
      <c r="E23" s="233">
        <v>12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5">
        <v>4</v>
      </c>
      <c r="B24" s="246" t="s">
        <v>1087</v>
      </c>
      <c r="C24" s="258" t="s">
        <v>1088</v>
      </c>
      <c r="D24" s="247" t="s">
        <v>157</v>
      </c>
      <c r="E24" s="248">
        <v>570</v>
      </c>
      <c r="F24" s="249"/>
      <c r="G24" s="25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30"/>
      <c r="S24" s="230" t="s">
        <v>158</v>
      </c>
      <c r="T24" s="230" t="s">
        <v>159</v>
      </c>
      <c r="U24" s="230">
        <v>1.2E-2</v>
      </c>
      <c r="V24" s="230">
        <f>ROUND(E24*U24,2)</f>
        <v>6.84</v>
      </c>
      <c r="W24" s="230"/>
      <c r="X24" s="230" t="s">
        <v>160</v>
      </c>
      <c r="Y24" s="230" t="s">
        <v>161</v>
      </c>
      <c r="Z24" s="210"/>
      <c r="AA24" s="210"/>
      <c r="AB24" s="210"/>
      <c r="AC24" s="210"/>
      <c r="AD24" s="210"/>
      <c r="AE24" s="210"/>
      <c r="AF24" s="210"/>
      <c r="AG24" s="210" t="s">
        <v>162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27"/>
      <c r="B25" s="228"/>
      <c r="C25" s="259" t="s">
        <v>470</v>
      </c>
      <c r="D25" s="232"/>
      <c r="E25" s="233"/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3" x14ac:dyDescent="0.2">
      <c r="A26" s="227"/>
      <c r="B26" s="228"/>
      <c r="C26" s="259" t="s">
        <v>1089</v>
      </c>
      <c r="D26" s="232"/>
      <c r="E26" s="233">
        <v>510</v>
      </c>
      <c r="F26" s="230"/>
      <c r="G26" s="230"/>
      <c r="H26" s="230"/>
      <c r="I26" s="230"/>
      <c r="J26" s="230"/>
      <c r="K26" s="230"/>
      <c r="L26" s="230"/>
      <c r="M26" s="230"/>
      <c r="N26" s="229"/>
      <c r="O26" s="229"/>
      <c r="P26" s="229"/>
      <c r="Q26" s="229"/>
      <c r="R26" s="230"/>
      <c r="S26" s="230"/>
      <c r="T26" s="230"/>
      <c r="U26" s="230"/>
      <c r="V26" s="230"/>
      <c r="W26" s="230"/>
      <c r="X26" s="230"/>
      <c r="Y26" s="230"/>
      <c r="Z26" s="210"/>
      <c r="AA26" s="210"/>
      <c r="AB26" s="210"/>
      <c r="AC26" s="210"/>
      <c r="AD26" s="210"/>
      <c r="AE26" s="210"/>
      <c r="AF26" s="210"/>
      <c r="AG26" s="210" t="s">
        <v>164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3" x14ac:dyDescent="0.2">
      <c r="A27" s="227"/>
      <c r="B27" s="228"/>
      <c r="C27" s="259" t="s">
        <v>1090</v>
      </c>
      <c r="D27" s="232"/>
      <c r="E27" s="233">
        <v>60</v>
      </c>
      <c r="F27" s="230"/>
      <c r="G27" s="230"/>
      <c r="H27" s="230"/>
      <c r="I27" s="230"/>
      <c r="J27" s="230"/>
      <c r="K27" s="230"/>
      <c r="L27" s="230"/>
      <c r="M27" s="230"/>
      <c r="N27" s="229"/>
      <c r="O27" s="229"/>
      <c r="P27" s="229"/>
      <c r="Q27" s="229"/>
      <c r="R27" s="230"/>
      <c r="S27" s="230"/>
      <c r="T27" s="230"/>
      <c r="U27" s="230"/>
      <c r="V27" s="230"/>
      <c r="W27" s="230"/>
      <c r="X27" s="230"/>
      <c r="Y27" s="230"/>
      <c r="Z27" s="210"/>
      <c r="AA27" s="210"/>
      <c r="AB27" s="210"/>
      <c r="AC27" s="210"/>
      <c r="AD27" s="210"/>
      <c r="AE27" s="210"/>
      <c r="AF27" s="210"/>
      <c r="AG27" s="210" t="s">
        <v>164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5">
        <v>5</v>
      </c>
      <c r="B28" s="246" t="s">
        <v>1091</v>
      </c>
      <c r="C28" s="258" t="s">
        <v>1092</v>
      </c>
      <c r="D28" s="247" t="s">
        <v>157</v>
      </c>
      <c r="E28" s="248">
        <v>510</v>
      </c>
      <c r="F28" s="249"/>
      <c r="G28" s="250">
        <f>ROUND(E28*F28,2)</f>
        <v>0</v>
      </c>
      <c r="H28" s="231"/>
      <c r="I28" s="230">
        <f>ROUND(E28*H28,2)</f>
        <v>0</v>
      </c>
      <c r="J28" s="231"/>
      <c r="K28" s="230">
        <f>ROUND(E28*J28,2)</f>
        <v>0</v>
      </c>
      <c r="L28" s="230">
        <v>21</v>
      </c>
      <c r="M28" s="230">
        <f>G28*(1+L28/100)</f>
        <v>0</v>
      </c>
      <c r="N28" s="229">
        <v>0</v>
      </c>
      <c r="O28" s="229">
        <f>ROUND(E28*N28,2)</f>
        <v>0</v>
      </c>
      <c r="P28" s="229">
        <v>0</v>
      </c>
      <c r="Q28" s="229">
        <f>ROUND(E28*P28,2)</f>
        <v>0</v>
      </c>
      <c r="R28" s="230"/>
      <c r="S28" s="230" t="s">
        <v>158</v>
      </c>
      <c r="T28" s="230" t="s">
        <v>159</v>
      </c>
      <c r="U28" s="230">
        <v>0.129</v>
      </c>
      <c r="V28" s="230">
        <f>ROUND(E28*U28,2)</f>
        <v>65.790000000000006</v>
      </c>
      <c r="W28" s="230"/>
      <c r="X28" s="230" t="s">
        <v>160</v>
      </c>
      <c r="Y28" s="230" t="s">
        <v>161</v>
      </c>
      <c r="Z28" s="210"/>
      <c r="AA28" s="210"/>
      <c r="AB28" s="210"/>
      <c r="AC28" s="210"/>
      <c r="AD28" s="210"/>
      <c r="AE28" s="210"/>
      <c r="AF28" s="210"/>
      <c r="AG28" s="210" t="s">
        <v>162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27"/>
      <c r="B29" s="228"/>
      <c r="C29" s="259" t="s">
        <v>1089</v>
      </c>
      <c r="D29" s="232"/>
      <c r="E29" s="233">
        <v>510</v>
      </c>
      <c r="F29" s="230"/>
      <c r="G29" s="230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5">
        <v>6</v>
      </c>
      <c r="B30" s="246" t="s">
        <v>1093</v>
      </c>
      <c r="C30" s="258" t="s">
        <v>1094</v>
      </c>
      <c r="D30" s="247" t="s">
        <v>157</v>
      </c>
      <c r="E30" s="248">
        <v>1282.8</v>
      </c>
      <c r="F30" s="249"/>
      <c r="G30" s="250">
        <f>ROUND(E30*F30,2)</f>
        <v>0</v>
      </c>
      <c r="H30" s="231"/>
      <c r="I30" s="230">
        <f>ROUND(E30*H30,2)</f>
        <v>0</v>
      </c>
      <c r="J30" s="231"/>
      <c r="K30" s="230">
        <f>ROUND(E30*J30,2)</f>
        <v>0</v>
      </c>
      <c r="L30" s="230">
        <v>21</v>
      </c>
      <c r="M30" s="230">
        <f>G30*(1+L30/100)</f>
        <v>0</v>
      </c>
      <c r="N30" s="229">
        <v>0</v>
      </c>
      <c r="O30" s="229">
        <f>ROUND(E30*N30,2)</f>
        <v>0</v>
      </c>
      <c r="P30" s="229">
        <v>0</v>
      </c>
      <c r="Q30" s="229">
        <f>ROUND(E30*P30,2)</f>
        <v>0</v>
      </c>
      <c r="R30" s="230"/>
      <c r="S30" s="230" t="s">
        <v>158</v>
      </c>
      <c r="T30" s="230" t="s">
        <v>159</v>
      </c>
      <c r="U30" s="230">
        <v>0.252</v>
      </c>
      <c r="V30" s="230">
        <f>ROUND(E30*U30,2)</f>
        <v>323.27</v>
      </c>
      <c r="W30" s="230"/>
      <c r="X30" s="230" t="s">
        <v>160</v>
      </c>
      <c r="Y30" s="230" t="s">
        <v>161</v>
      </c>
      <c r="Z30" s="210"/>
      <c r="AA30" s="210"/>
      <c r="AB30" s="210"/>
      <c r="AC30" s="210"/>
      <c r="AD30" s="210"/>
      <c r="AE30" s="210"/>
      <c r="AF30" s="210"/>
      <c r="AG30" s="210" t="s">
        <v>162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27"/>
      <c r="B31" s="228"/>
      <c r="C31" s="259" t="s">
        <v>470</v>
      </c>
      <c r="D31" s="232"/>
      <c r="E31" s="233"/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164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27"/>
      <c r="B32" s="228"/>
      <c r="C32" s="259" t="s">
        <v>1095</v>
      </c>
      <c r="D32" s="232"/>
      <c r="E32" s="233">
        <v>712.8</v>
      </c>
      <c r="F32" s="230"/>
      <c r="G32" s="230"/>
      <c r="H32" s="230"/>
      <c r="I32" s="230"/>
      <c r="J32" s="230"/>
      <c r="K32" s="230"/>
      <c r="L32" s="230"/>
      <c r="M32" s="230"/>
      <c r="N32" s="229"/>
      <c r="O32" s="229"/>
      <c r="P32" s="229"/>
      <c r="Q32" s="229"/>
      <c r="R32" s="230"/>
      <c r="S32" s="230"/>
      <c r="T32" s="230"/>
      <c r="U32" s="230"/>
      <c r="V32" s="230"/>
      <c r="W32" s="230"/>
      <c r="X32" s="230"/>
      <c r="Y32" s="23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27"/>
      <c r="B33" s="228"/>
      <c r="C33" s="259" t="s">
        <v>1089</v>
      </c>
      <c r="D33" s="232"/>
      <c r="E33" s="233">
        <v>510</v>
      </c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164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27"/>
      <c r="B34" s="228"/>
      <c r="C34" s="259" t="s">
        <v>1096</v>
      </c>
      <c r="D34" s="232"/>
      <c r="E34" s="233">
        <v>60</v>
      </c>
      <c r="F34" s="230"/>
      <c r="G34" s="230"/>
      <c r="H34" s="230"/>
      <c r="I34" s="230"/>
      <c r="J34" s="230"/>
      <c r="K34" s="230"/>
      <c r="L34" s="230"/>
      <c r="M34" s="230"/>
      <c r="N34" s="229"/>
      <c r="O34" s="229"/>
      <c r="P34" s="229"/>
      <c r="Q34" s="229"/>
      <c r="R34" s="230"/>
      <c r="S34" s="230"/>
      <c r="T34" s="230"/>
      <c r="U34" s="230"/>
      <c r="V34" s="230"/>
      <c r="W34" s="230"/>
      <c r="X34" s="230"/>
      <c r="Y34" s="230"/>
      <c r="Z34" s="210"/>
      <c r="AA34" s="210"/>
      <c r="AB34" s="210"/>
      <c r="AC34" s="210"/>
      <c r="AD34" s="210"/>
      <c r="AE34" s="210"/>
      <c r="AF34" s="210"/>
      <c r="AG34" s="210" t="s">
        <v>164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5">
        <v>7</v>
      </c>
      <c r="B35" s="246" t="s">
        <v>1097</v>
      </c>
      <c r="C35" s="258" t="s">
        <v>1098</v>
      </c>
      <c r="D35" s="247" t="s">
        <v>157</v>
      </c>
      <c r="E35" s="248">
        <v>570</v>
      </c>
      <c r="F35" s="249"/>
      <c r="G35" s="250">
        <f>ROUND(E35*F35,2)</f>
        <v>0</v>
      </c>
      <c r="H35" s="231"/>
      <c r="I35" s="230">
        <f>ROUND(E35*H35,2)</f>
        <v>0</v>
      </c>
      <c r="J35" s="231"/>
      <c r="K35" s="230">
        <f>ROUND(E35*J35,2)</f>
        <v>0</v>
      </c>
      <c r="L35" s="230">
        <v>21</v>
      </c>
      <c r="M35" s="230">
        <f>G35*(1+L35/100)</f>
        <v>0</v>
      </c>
      <c r="N35" s="229">
        <v>0</v>
      </c>
      <c r="O35" s="229">
        <f>ROUND(E35*N35,2)</f>
        <v>0</v>
      </c>
      <c r="P35" s="229">
        <v>0</v>
      </c>
      <c r="Q35" s="229">
        <f>ROUND(E35*P35,2)</f>
        <v>0</v>
      </c>
      <c r="R35" s="230"/>
      <c r="S35" s="230" t="s">
        <v>158</v>
      </c>
      <c r="T35" s="230" t="s">
        <v>159</v>
      </c>
      <c r="U35" s="230">
        <v>0.107</v>
      </c>
      <c r="V35" s="230">
        <f>ROUND(E35*U35,2)</f>
        <v>60.99</v>
      </c>
      <c r="W35" s="230"/>
      <c r="X35" s="230" t="s">
        <v>160</v>
      </c>
      <c r="Y35" s="230" t="s">
        <v>161</v>
      </c>
      <c r="Z35" s="210"/>
      <c r="AA35" s="210"/>
      <c r="AB35" s="210"/>
      <c r="AC35" s="210"/>
      <c r="AD35" s="210"/>
      <c r="AE35" s="210"/>
      <c r="AF35" s="210"/>
      <c r="AG35" s="210" t="s">
        <v>162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27"/>
      <c r="B36" s="228"/>
      <c r="C36" s="259" t="s">
        <v>1099</v>
      </c>
      <c r="D36" s="232"/>
      <c r="E36" s="233">
        <v>570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>
        <v>5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5">
        <v>8</v>
      </c>
      <c r="B37" s="246" t="s">
        <v>738</v>
      </c>
      <c r="C37" s="258" t="s">
        <v>739</v>
      </c>
      <c r="D37" s="247" t="s">
        <v>157</v>
      </c>
      <c r="E37" s="248">
        <v>1282.8</v>
      </c>
      <c r="F37" s="249"/>
      <c r="G37" s="250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158</v>
      </c>
      <c r="T37" s="230" t="s">
        <v>159</v>
      </c>
      <c r="U37" s="230">
        <v>0.26300000000000001</v>
      </c>
      <c r="V37" s="230">
        <f>ROUND(E37*U37,2)</f>
        <v>337.38</v>
      </c>
      <c r="W37" s="230"/>
      <c r="X37" s="230" t="s">
        <v>160</v>
      </c>
      <c r="Y37" s="230" t="s">
        <v>161</v>
      </c>
      <c r="Z37" s="210"/>
      <c r="AA37" s="210"/>
      <c r="AB37" s="210"/>
      <c r="AC37" s="210"/>
      <c r="AD37" s="210"/>
      <c r="AE37" s="210"/>
      <c r="AF37" s="210"/>
      <c r="AG37" s="210" t="s">
        <v>162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59" t="s">
        <v>1100</v>
      </c>
      <c r="D38" s="232"/>
      <c r="E38" s="233">
        <v>1282.8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>
        <v>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5">
        <v>9</v>
      </c>
      <c r="B39" s="246" t="s">
        <v>741</v>
      </c>
      <c r="C39" s="258" t="s">
        <v>742</v>
      </c>
      <c r="D39" s="247" t="s">
        <v>157</v>
      </c>
      <c r="E39" s="248">
        <v>1282.8</v>
      </c>
      <c r="F39" s="249"/>
      <c r="G39" s="250">
        <f>ROUND(E39*F39,2)</f>
        <v>0</v>
      </c>
      <c r="H39" s="231"/>
      <c r="I39" s="230">
        <f>ROUND(E39*H39,2)</f>
        <v>0</v>
      </c>
      <c r="J39" s="231"/>
      <c r="K39" s="230">
        <f>ROUND(E39*J39,2)</f>
        <v>0</v>
      </c>
      <c r="L39" s="230">
        <v>21</v>
      </c>
      <c r="M39" s="230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30"/>
      <c r="S39" s="230" t="s">
        <v>158</v>
      </c>
      <c r="T39" s="230" t="s">
        <v>159</v>
      </c>
      <c r="U39" s="230">
        <v>2E-3</v>
      </c>
      <c r="V39" s="230">
        <f>ROUND(E39*U39,2)</f>
        <v>2.57</v>
      </c>
      <c r="W39" s="230"/>
      <c r="X39" s="230" t="s">
        <v>160</v>
      </c>
      <c r="Y39" s="230" t="s">
        <v>161</v>
      </c>
      <c r="Z39" s="210"/>
      <c r="AA39" s="210"/>
      <c r="AB39" s="210"/>
      <c r="AC39" s="210"/>
      <c r="AD39" s="210"/>
      <c r="AE39" s="210"/>
      <c r="AF39" s="210"/>
      <c r="AG39" s="210" t="s">
        <v>162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59" t="s">
        <v>1101</v>
      </c>
      <c r="D40" s="232"/>
      <c r="E40" s="233">
        <v>1282.8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5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5">
        <v>10</v>
      </c>
      <c r="B41" s="246" t="s">
        <v>1102</v>
      </c>
      <c r="C41" s="258" t="s">
        <v>1103</v>
      </c>
      <c r="D41" s="247" t="s">
        <v>157</v>
      </c>
      <c r="E41" s="248">
        <v>1282.8</v>
      </c>
      <c r="F41" s="249"/>
      <c r="G41" s="250">
        <f>ROUND(E41*F41,2)</f>
        <v>0</v>
      </c>
      <c r="H41" s="231"/>
      <c r="I41" s="230">
        <f>ROUND(E41*H41,2)</f>
        <v>0</v>
      </c>
      <c r="J41" s="231"/>
      <c r="K41" s="230">
        <f>ROUND(E41*J41,2)</f>
        <v>0</v>
      </c>
      <c r="L41" s="230">
        <v>21</v>
      </c>
      <c r="M41" s="230">
        <f>G41*(1+L41/100)</f>
        <v>0</v>
      </c>
      <c r="N41" s="229">
        <v>0</v>
      </c>
      <c r="O41" s="229">
        <f>ROUND(E41*N41,2)</f>
        <v>0</v>
      </c>
      <c r="P41" s="229">
        <v>0</v>
      </c>
      <c r="Q41" s="229">
        <f>ROUND(E41*P41,2)</f>
        <v>0</v>
      </c>
      <c r="R41" s="230"/>
      <c r="S41" s="230" t="s">
        <v>158</v>
      </c>
      <c r="T41" s="230" t="s">
        <v>159</v>
      </c>
      <c r="U41" s="230">
        <v>0.03</v>
      </c>
      <c r="V41" s="230">
        <f>ROUND(E41*U41,2)</f>
        <v>38.479999999999997</v>
      </c>
      <c r="W41" s="230"/>
      <c r="X41" s="230" t="s">
        <v>160</v>
      </c>
      <c r="Y41" s="230" t="s">
        <v>161</v>
      </c>
      <c r="Z41" s="210"/>
      <c r="AA41" s="210"/>
      <c r="AB41" s="210"/>
      <c r="AC41" s="210"/>
      <c r="AD41" s="210"/>
      <c r="AE41" s="210"/>
      <c r="AF41" s="210"/>
      <c r="AG41" s="210" t="s">
        <v>162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27"/>
      <c r="B42" s="228"/>
      <c r="C42" s="259" t="s">
        <v>1101</v>
      </c>
      <c r="D42" s="232"/>
      <c r="E42" s="233">
        <v>1282.8</v>
      </c>
      <c r="F42" s="230"/>
      <c r="G42" s="230"/>
      <c r="H42" s="230"/>
      <c r="I42" s="230"/>
      <c r="J42" s="230"/>
      <c r="K42" s="230"/>
      <c r="L42" s="230"/>
      <c r="M42" s="230"/>
      <c r="N42" s="229"/>
      <c r="O42" s="229"/>
      <c r="P42" s="229"/>
      <c r="Q42" s="229"/>
      <c r="R42" s="230"/>
      <c r="S42" s="230"/>
      <c r="T42" s="230"/>
      <c r="U42" s="230"/>
      <c r="V42" s="230"/>
      <c r="W42" s="230"/>
      <c r="X42" s="230"/>
      <c r="Y42" s="230"/>
      <c r="Z42" s="210"/>
      <c r="AA42" s="210"/>
      <c r="AB42" s="210"/>
      <c r="AC42" s="210"/>
      <c r="AD42" s="210"/>
      <c r="AE42" s="210"/>
      <c r="AF42" s="210"/>
      <c r="AG42" s="210" t="s">
        <v>164</v>
      </c>
      <c r="AH42" s="210">
        <v>5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5">
        <v>11</v>
      </c>
      <c r="B43" s="246" t="s">
        <v>1104</v>
      </c>
      <c r="C43" s="258" t="s">
        <v>1105</v>
      </c>
      <c r="D43" s="247" t="s">
        <v>259</v>
      </c>
      <c r="E43" s="248">
        <v>3091.2</v>
      </c>
      <c r="F43" s="249"/>
      <c r="G43" s="250">
        <f>ROUND(E43*F43,2)</f>
        <v>0</v>
      </c>
      <c r="H43" s="231"/>
      <c r="I43" s="230">
        <f>ROUND(E43*H43,2)</f>
        <v>0</v>
      </c>
      <c r="J43" s="231"/>
      <c r="K43" s="230">
        <f>ROUND(E43*J43,2)</f>
        <v>0</v>
      </c>
      <c r="L43" s="230">
        <v>21</v>
      </c>
      <c r="M43" s="230">
        <f>G43*(1+L43/100)</f>
        <v>0</v>
      </c>
      <c r="N43" s="229">
        <v>0</v>
      </c>
      <c r="O43" s="229">
        <f>ROUND(E43*N43,2)</f>
        <v>0</v>
      </c>
      <c r="P43" s="229">
        <v>0</v>
      </c>
      <c r="Q43" s="229">
        <f>ROUND(E43*P43,2)</f>
        <v>0</v>
      </c>
      <c r="R43" s="230"/>
      <c r="S43" s="230" t="s">
        <v>158</v>
      </c>
      <c r="T43" s="230" t="s">
        <v>159</v>
      </c>
      <c r="U43" s="230">
        <v>4.2999999999999997E-2</v>
      </c>
      <c r="V43" s="230">
        <f>ROUND(E43*U43,2)</f>
        <v>132.91999999999999</v>
      </c>
      <c r="W43" s="230"/>
      <c r="X43" s="230" t="s">
        <v>160</v>
      </c>
      <c r="Y43" s="230" t="s">
        <v>161</v>
      </c>
      <c r="Z43" s="210"/>
      <c r="AA43" s="210"/>
      <c r="AB43" s="210"/>
      <c r="AC43" s="210"/>
      <c r="AD43" s="210"/>
      <c r="AE43" s="210"/>
      <c r="AF43" s="210"/>
      <c r="AG43" s="210" t="s">
        <v>162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27"/>
      <c r="B44" s="228"/>
      <c r="C44" s="259" t="s">
        <v>1106</v>
      </c>
      <c r="D44" s="232"/>
      <c r="E44" s="233"/>
      <c r="F44" s="230"/>
      <c r="G44" s="230"/>
      <c r="H44" s="230"/>
      <c r="I44" s="230"/>
      <c r="J44" s="230"/>
      <c r="K44" s="230"/>
      <c r="L44" s="230"/>
      <c r="M44" s="230"/>
      <c r="N44" s="229"/>
      <c r="O44" s="229"/>
      <c r="P44" s="229"/>
      <c r="Q44" s="229"/>
      <c r="R44" s="230"/>
      <c r="S44" s="230"/>
      <c r="T44" s="230"/>
      <c r="U44" s="230"/>
      <c r="V44" s="230"/>
      <c r="W44" s="230"/>
      <c r="X44" s="230"/>
      <c r="Y44" s="230"/>
      <c r="Z44" s="210"/>
      <c r="AA44" s="210"/>
      <c r="AB44" s="210"/>
      <c r="AC44" s="210"/>
      <c r="AD44" s="210"/>
      <c r="AE44" s="210"/>
      <c r="AF44" s="210"/>
      <c r="AG44" s="210" t="s">
        <v>164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3" x14ac:dyDescent="0.2">
      <c r="A45" s="227"/>
      <c r="B45" s="228"/>
      <c r="C45" s="259" t="s">
        <v>1107</v>
      </c>
      <c r="D45" s="232"/>
      <c r="E45" s="233">
        <v>2851.2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3" x14ac:dyDescent="0.2">
      <c r="A46" s="227"/>
      <c r="B46" s="228"/>
      <c r="C46" s="259" t="s">
        <v>1108</v>
      </c>
      <c r="D46" s="232"/>
      <c r="E46" s="233">
        <v>240</v>
      </c>
      <c r="F46" s="230"/>
      <c r="G46" s="230"/>
      <c r="H46" s="230"/>
      <c r="I46" s="230"/>
      <c r="J46" s="230"/>
      <c r="K46" s="230"/>
      <c r="L46" s="230"/>
      <c r="M46" s="230"/>
      <c r="N46" s="229"/>
      <c r="O46" s="229"/>
      <c r="P46" s="229"/>
      <c r="Q46" s="229"/>
      <c r="R46" s="230"/>
      <c r="S46" s="230"/>
      <c r="T46" s="230"/>
      <c r="U46" s="230"/>
      <c r="V46" s="230"/>
      <c r="W46" s="230"/>
      <c r="X46" s="230"/>
      <c r="Y46" s="230"/>
      <c r="Z46" s="210"/>
      <c r="AA46" s="210"/>
      <c r="AB46" s="210"/>
      <c r="AC46" s="210"/>
      <c r="AD46" s="210"/>
      <c r="AE46" s="210"/>
      <c r="AF46" s="210"/>
      <c r="AG46" s="210" t="s">
        <v>164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5">
        <v>12</v>
      </c>
      <c r="B47" s="246" t="s">
        <v>1109</v>
      </c>
      <c r="C47" s="258" t="s">
        <v>1110</v>
      </c>
      <c r="D47" s="247" t="s">
        <v>157</v>
      </c>
      <c r="E47" s="248">
        <v>772.8</v>
      </c>
      <c r="F47" s="249"/>
      <c r="G47" s="250">
        <f>ROUND(E47*F47,2)</f>
        <v>0</v>
      </c>
      <c r="H47" s="231"/>
      <c r="I47" s="230">
        <f>ROUND(E47*H47,2)</f>
        <v>0</v>
      </c>
      <c r="J47" s="231"/>
      <c r="K47" s="230">
        <f>ROUND(E47*J47,2)</f>
        <v>0</v>
      </c>
      <c r="L47" s="230">
        <v>21</v>
      </c>
      <c r="M47" s="230">
        <f>G47*(1+L47/100)</f>
        <v>0</v>
      </c>
      <c r="N47" s="229">
        <v>0</v>
      </c>
      <c r="O47" s="229">
        <f>ROUND(E47*N47,2)</f>
        <v>0</v>
      </c>
      <c r="P47" s="229">
        <v>0</v>
      </c>
      <c r="Q47" s="229">
        <f>ROUND(E47*P47,2)</f>
        <v>0</v>
      </c>
      <c r="R47" s="230"/>
      <c r="S47" s="230" t="s">
        <v>158</v>
      </c>
      <c r="T47" s="230" t="s">
        <v>159</v>
      </c>
      <c r="U47" s="230">
        <v>0.7</v>
      </c>
      <c r="V47" s="230">
        <f>ROUND(E47*U47,2)</f>
        <v>540.96</v>
      </c>
      <c r="W47" s="230"/>
      <c r="X47" s="230" t="s">
        <v>160</v>
      </c>
      <c r="Y47" s="230" t="s">
        <v>161</v>
      </c>
      <c r="Z47" s="210"/>
      <c r="AA47" s="210"/>
      <c r="AB47" s="210"/>
      <c r="AC47" s="210"/>
      <c r="AD47" s="210"/>
      <c r="AE47" s="210"/>
      <c r="AF47" s="210"/>
      <c r="AG47" s="210" t="s">
        <v>162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27"/>
      <c r="B48" s="228"/>
      <c r="C48" s="259" t="s">
        <v>1111</v>
      </c>
      <c r="D48" s="232"/>
      <c r="E48" s="233"/>
      <c r="F48" s="230"/>
      <c r="G48" s="230"/>
      <c r="H48" s="230"/>
      <c r="I48" s="230"/>
      <c r="J48" s="230"/>
      <c r="K48" s="230"/>
      <c r="L48" s="230"/>
      <c r="M48" s="230"/>
      <c r="N48" s="229"/>
      <c r="O48" s="229"/>
      <c r="P48" s="229"/>
      <c r="Q48" s="229"/>
      <c r="R48" s="230"/>
      <c r="S48" s="230"/>
      <c r="T48" s="230"/>
      <c r="U48" s="230"/>
      <c r="V48" s="230"/>
      <c r="W48" s="230"/>
      <c r="X48" s="230"/>
      <c r="Y48" s="230"/>
      <c r="Z48" s="210"/>
      <c r="AA48" s="210"/>
      <c r="AB48" s="210"/>
      <c r="AC48" s="210"/>
      <c r="AD48" s="210"/>
      <c r="AE48" s="210"/>
      <c r="AF48" s="210"/>
      <c r="AG48" s="210" t="s">
        <v>164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3" x14ac:dyDescent="0.2">
      <c r="A49" s="227"/>
      <c r="B49" s="228"/>
      <c r="C49" s="259" t="s">
        <v>1095</v>
      </c>
      <c r="D49" s="232"/>
      <c r="E49" s="233">
        <v>712.8</v>
      </c>
      <c r="F49" s="230"/>
      <c r="G49" s="230"/>
      <c r="H49" s="230"/>
      <c r="I49" s="230"/>
      <c r="J49" s="230"/>
      <c r="K49" s="230"/>
      <c r="L49" s="230"/>
      <c r="M49" s="230"/>
      <c r="N49" s="229"/>
      <c r="O49" s="229"/>
      <c r="P49" s="229"/>
      <c r="Q49" s="229"/>
      <c r="R49" s="230"/>
      <c r="S49" s="230"/>
      <c r="T49" s="230"/>
      <c r="U49" s="230"/>
      <c r="V49" s="230"/>
      <c r="W49" s="230"/>
      <c r="X49" s="230"/>
      <c r="Y49" s="230"/>
      <c r="Z49" s="210"/>
      <c r="AA49" s="210"/>
      <c r="AB49" s="210"/>
      <c r="AC49" s="210"/>
      <c r="AD49" s="210"/>
      <c r="AE49" s="210"/>
      <c r="AF49" s="210"/>
      <c r="AG49" s="210" t="s">
        <v>164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3" x14ac:dyDescent="0.2">
      <c r="A50" s="227"/>
      <c r="B50" s="228"/>
      <c r="C50" s="259" t="s">
        <v>1096</v>
      </c>
      <c r="D50" s="232"/>
      <c r="E50" s="233">
        <v>60</v>
      </c>
      <c r="F50" s="230"/>
      <c r="G50" s="230"/>
      <c r="H50" s="230"/>
      <c r="I50" s="230"/>
      <c r="J50" s="230"/>
      <c r="K50" s="230"/>
      <c r="L50" s="230"/>
      <c r="M50" s="230"/>
      <c r="N50" s="229"/>
      <c r="O50" s="229"/>
      <c r="P50" s="229"/>
      <c r="Q50" s="229"/>
      <c r="R50" s="230"/>
      <c r="S50" s="230"/>
      <c r="T50" s="230"/>
      <c r="U50" s="230"/>
      <c r="V50" s="230"/>
      <c r="W50" s="230"/>
      <c r="X50" s="230"/>
      <c r="Y50" s="230"/>
      <c r="Z50" s="210"/>
      <c r="AA50" s="210"/>
      <c r="AB50" s="210"/>
      <c r="AC50" s="210"/>
      <c r="AD50" s="210"/>
      <c r="AE50" s="210"/>
      <c r="AF50" s="210"/>
      <c r="AG50" s="210" t="s">
        <v>164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5">
        <v>13</v>
      </c>
      <c r="B51" s="246" t="s">
        <v>1112</v>
      </c>
      <c r="C51" s="258" t="s">
        <v>1113</v>
      </c>
      <c r="D51" s="247" t="s">
        <v>167</v>
      </c>
      <c r="E51" s="248">
        <v>180.05</v>
      </c>
      <c r="F51" s="249"/>
      <c r="G51" s="250">
        <f>ROUND(E51*F51,2)</f>
        <v>0</v>
      </c>
      <c r="H51" s="231"/>
      <c r="I51" s="230">
        <f>ROUND(E51*H51,2)</f>
        <v>0</v>
      </c>
      <c r="J51" s="231"/>
      <c r="K51" s="230">
        <f>ROUND(E51*J51,2)</f>
        <v>0</v>
      </c>
      <c r="L51" s="230">
        <v>21</v>
      </c>
      <c r="M51" s="230">
        <f>G51*(1+L51/100)</f>
        <v>0</v>
      </c>
      <c r="N51" s="229">
        <v>0</v>
      </c>
      <c r="O51" s="229">
        <f>ROUND(E51*N51,2)</f>
        <v>0</v>
      </c>
      <c r="P51" s="229">
        <v>0</v>
      </c>
      <c r="Q51" s="229">
        <f>ROUND(E51*P51,2)</f>
        <v>0</v>
      </c>
      <c r="R51" s="230"/>
      <c r="S51" s="230" t="s">
        <v>158</v>
      </c>
      <c r="T51" s="230" t="s">
        <v>159</v>
      </c>
      <c r="U51" s="230">
        <v>0.26</v>
      </c>
      <c r="V51" s="230">
        <f>ROUND(E51*U51,2)</f>
        <v>46.81</v>
      </c>
      <c r="W51" s="230"/>
      <c r="X51" s="230" t="s">
        <v>160</v>
      </c>
      <c r="Y51" s="230" t="s">
        <v>161</v>
      </c>
      <c r="Z51" s="210"/>
      <c r="AA51" s="210"/>
      <c r="AB51" s="210"/>
      <c r="AC51" s="210"/>
      <c r="AD51" s="210"/>
      <c r="AE51" s="210"/>
      <c r="AF51" s="210"/>
      <c r="AG51" s="210" t="s">
        <v>162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2" x14ac:dyDescent="0.2">
      <c r="A52" s="227"/>
      <c r="B52" s="228"/>
      <c r="C52" s="259" t="s">
        <v>1114</v>
      </c>
      <c r="D52" s="232"/>
      <c r="E52" s="233">
        <v>154.55000000000001</v>
      </c>
      <c r="F52" s="230"/>
      <c r="G52" s="230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164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3" x14ac:dyDescent="0.2">
      <c r="A53" s="227"/>
      <c r="B53" s="228"/>
      <c r="C53" s="259" t="s">
        <v>1115</v>
      </c>
      <c r="D53" s="232"/>
      <c r="E53" s="233">
        <v>25.5</v>
      </c>
      <c r="F53" s="230"/>
      <c r="G53" s="230"/>
      <c r="H53" s="230"/>
      <c r="I53" s="230"/>
      <c r="J53" s="230"/>
      <c r="K53" s="230"/>
      <c r="L53" s="230"/>
      <c r="M53" s="230"/>
      <c r="N53" s="229"/>
      <c r="O53" s="229"/>
      <c r="P53" s="229"/>
      <c r="Q53" s="229"/>
      <c r="R53" s="230"/>
      <c r="S53" s="230"/>
      <c r="T53" s="230"/>
      <c r="U53" s="230"/>
      <c r="V53" s="230"/>
      <c r="W53" s="230"/>
      <c r="X53" s="230"/>
      <c r="Y53" s="230"/>
      <c r="Z53" s="210"/>
      <c r="AA53" s="210"/>
      <c r="AB53" s="210"/>
      <c r="AC53" s="210"/>
      <c r="AD53" s="210"/>
      <c r="AE53" s="210"/>
      <c r="AF53" s="210"/>
      <c r="AG53" s="210" t="s">
        <v>164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5">
        <v>14</v>
      </c>
      <c r="B54" s="246" t="s">
        <v>1116</v>
      </c>
      <c r="C54" s="258" t="s">
        <v>1117</v>
      </c>
      <c r="D54" s="247" t="s">
        <v>167</v>
      </c>
      <c r="E54" s="248">
        <v>180.05</v>
      </c>
      <c r="F54" s="249"/>
      <c r="G54" s="250">
        <f>ROUND(E54*F54,2)</f>
        <v>0</v>
      </c>
      <c r="H54" s="231"/>
      <c r="I54" s="230">
        <f>ROUND(E54*H54,2)</f>
        <v>0</v>
      </c>
      <c r="J54" s="231"/>
      <c r="K54" s="230">
        <f>ROUND(E54*J54,2)</f>
        <v>0</v>
      </c>
      <c r="L54" s="230">
        <v>21</v>
      </c>
      <c r="M54" s="230">
        <f>G54*(1+L54/100)</f>
        <v>0</v>
      </c>
      <c r="N54" s="229">
        <v>0</v>
      </c>
      <c r="O54" s="229">
        <f>ROUND(E54*N54,2)</f>
        <v>0</v>
      </c>
      <c r="P54" s="229">
        <v>0</v>
      </c>
      <c r="Q54" s="229">
        <f>ROUND(E54*P54,2)</f>
        <v>0</v>
      </c>
      <c r="R54" s="230"/>
      <c r="S54" s="230" t="s">
        <v>158</v>
      </c>
      <c r="T54" s="230" t="s">
        <v>159</v>
      </c>
      <c r="U54" s="230">
        <v>0.88400000000000001</v>
      </c>
      <c r="V54" s="230">
        <f>ROUND(E54*U54,2)</f>
        <v>159.16</v>
      </c>
      <c r="W54" s="230"/>
      <c r="X54" s="230" t="s">
        <v>160</v>
      </c>
      <c r="Y54" s="230" t="s">
        <v>161</v>
      </c>
      <c r="Z54" s="210"/>
      <c r="AA54" s="210"/>
      <c r="AB54" s="210"/>
      <c r="AC54" s="210"/>
      <c r="AD54" s="210"/>
      <c r="AE54" s="210"/>
      <c r="AF54" s="210"/>
      <c r="AG54" s="210" t="s">
        <v>162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27"/>
      <c r="B55" s="228"/>
      <c r="C55" s="259" t="s">
        <v>1118</v>
      </c>
      <c r="D55" s="232"/>
      <c r="E55" s="233">
        <v>180.05</v>
      </c>
      <c r="F55" s="230"/>
      <c r="G55" s="230"/>
      <c r="H55" s="230"/>
      <c r="I55" s="230"/>
      <c r="J55" s="230"/>
      <c r="K55" s="230"/>
      <c r="L55" s="230"/>
      <c r="M55" s="230"/>
      <c r="N55" s="229"/>
      <c r="O55" s="229"/>
      <c r="P55" s="229"/>
      <c r="Q55" s="229"/>
      <c r="R55" s="230"/>
      <c r="S55" s="230"/>
      <c r="T55" s="230"/>
      <c r="U55" s="230"/>
      <c r="V55" s="230"/>
      <c r="W55" s="230"/>
      <c r="X55" s="230"/>
      <c r="Y55" s="230"/>
      <c r="Z55" s="210"/>
      <c r="AA55" s="210"/>
      <c r="AB55" s="210"/>
      <c r="AC55" s="210"/>
      <c r="AD55" s="210"/>
      <c r="AE55" s="210"/>
      <c r="AF55" s="210"/>
      <c r="AG55" s="210" t="s">
        <v>164</v>
      </c>
      <c r="AH55" s="210">
        <v>5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5">
        <v>15</v>
      </c>
      <c r="B56" s="246" t="s">
        <v>239</v>
      </c>
      <c r="C56" s="258" t="s">
        <v>434</v>
      </c>
      <c r="D56" s="247" t="s">
        <v>241</v>
      </c>
      <c r="E56" s="248">
        <v>15.3</v>
      </c>
      <c r="F56" s="249"/>
      <c r="G56" s="250">
        <f>ROUND(E56*F56,2)</f>
        <v>0</v>
      </c>
      <c r="H56" s="231"/>
      <c r="I56" s="230">
        <f>ROUND(E56*H56,2)</f>
        <v>0</v>
      </c>
      <c r="J56" s="231"/>
      <c r="K56" s="230">
        <f>ROUND(E56*J56,2)</f>
        <v>0</v>
      </c>
      <c r="L56" s="230">
        <v>21</v>
      </c>
      <c r="M56" s="230">
        <f>G56*(1+L56/100)</f>
        <v>0</v>
      </c>
      <c r="N56" s="229">
        <v>1E-3</v>
      </c>
      <c r="O56" s="229">
        <f>ROUND(E56*N56,2)</f>
        <v>0.02</v>
      </c>
      <c r="P56" s="229">
        <v>0</v>
      </c>
      <c r="Q56" s="229">
        <f>ROUND(E56*P56,2)</f>
        <v>0</v>
      </c>
      <c r="R56" s="230" t="s">
        <v>242</v>
      </c>
      <c r="S56" s="230" t="s">
        <v>158</v>
      </c>
      <c r="T56" s="230" t="s">
        <v>159</v>
      </c>
      <c r="U56" s="230">
        <v>0</v>
      </c>
      <c r="V56" s="230">
        <f>ROUND(E56*U56,2)</f>
        <v>0</v>
      </c>
      <c r="W56" s="230"/>
      <c r="X56" s="230" t="s">
        <v>243</v>
      </c>
      <c r="Y56" s="230" t="s">
        <v>161</v>
      </c>
      <c r="Z56" s="210"/>
      <c r="AA56" s="210"/>
      <c r="AB56" s="210"/>
      <c r="AC56" s="210"/>
      <c r="AD56" s="210"/>
      <c r="AE56" s="210"/>
      <c r="AF56" s="210"/>
      <c r="AG56" s="210" t="s">
        <v>252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2" x14ac:dyDescent="0.2">
      <c r="A57" s="227"/>
      <c r="B57" s="228"/>
      <c r="C57" s="259" t="s">
        <v>1119</v>
      </c>
      <c r="D57" s="232"/>
      <c r="E57" s="233">
        <v>15.3</v>
      </c>
      <c r="F57" s="230"/>
      <c r="G57" s="230"/>
      <c r="H57" s="230"/>
      <c r="I57" s="230"/>
      <c r="J57" s="230"/>
      <c r="K57" s="230"/>
      <c r="L57" s="230"/>
      <c r="M57" s="230"/>
      <c r="N57" s="229"/>
      <c r="O57" s="229"/>
      <c r="P57" s="229"/>
      <c r="Q57" s="229"/>
      <c r="R57" s="230"/>
      <c r="S57" s="230"/>
      <c r="T57" s="230"/>
      <c r="U57" s="230"/>
      <c r="V57" s="230"/>
      <c r="W57" s="230"/>
      <c r="X57" s="230"/>
      <c r="Y57" s="230"/>
      <c r="Z57" s="210"/>
      <c r="AA57" s="210"/>
      <c r="AB57" s="210"/>
      <c r="AC57" s="210"/>
      <c r="AD57" s="210"/>
      <c r="AE57" s="210"/>
      <c r="AF57" s="210"/>
      <c r="AG57" s="210" t="s">
        <v>164</v>
      </c>
      <c r="AH57" s="210">
        <v>5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5">
        <v>16</v>
      </c>
      <c r="B58" s="246" t="s">
        <v>1120</v>
      </c>
      <c r="C58" s="258" t="s">
        <v>1121</v>
      </c>
      <c r="D58" s="247" t="s">
        <v>259</v>
      </c>
      <c r="E58" s="248">
        <v>1545.6</v>
      </c>
      <c r="F58" s="249"/>
      <c r="G58" s="250">
        <f>ROUND(E58*F58,2)</f>
        <v>0</v>
      </c>
      <c r="H58" s="231"/>
      <c r="I58" s="230">
        <f>ROUND(E58*H58,2)</f>
        <v>0</v>
      </c>
      <c r="J58" s="231"/>
      <c r="K58" s="230">
        <f>ROUND(E58*J58,2)</f>
        <v>0</v>
      </c>
      <c r="L58" s="230">
        <v>21</v>
      </c>
      <c r="M58" s="230">
        <f>G58*(1+L58/100)</f>
        <v>0</v>
      </c>
      <c r="N58" s="229">
        <v>3.0000000000000001E-3</v>
      </c>
      <c r="O58" s="229">
        <f>ROUND(E58*N58,2)</f>
        <v>4.6399999999999997</v>
      </c>
      <c r="P58" s="229">
        <v>0</v>
      </c>
      <c r="Q58" s="229">
        <f>ROUND(E58*P58,2)</f>
        <v>0</v>
      </c>
      <c r="R58" s="230" t="s">
        <v>242</v>
      </c>
      <c r="S58" s="230" t="s">
        <v>158</v>
      </c>
      <c r="T58" s="230" t="s">
        <v>159</v>
      </c>
      <c r="U58" s="230">
        <v>0</v>
      </c>
      <c r="V58" s="230">
        <f>ROUND(E58*U58,2)</f>
        <v>0</v>
      </c>
      <c r="W58" s="230"/>
      <c r="X58" s="230" t="s">
        <v>243</v>
      </c>
      <c r="Y58" s="230" t="s">
        <v>161</v>
      </c>
      <c r="Z58" s="210"/>
      <c r="AA58" s="210"/>
      <c r="AB58" s="210"/>
      <c r="AC58" s="210"/>
      <c r="AD58" s="210"/>
      <c r="AE58" s="210"/>
      <c r="AF58" s="210"/>
      <c r="AG58" s="210" t="s">
        <v>252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2" x14ac:dyDescent="0.2">
      <c r="A59" s="227"/>
      <c r="B59" s="228"/>
      <c r="C59" s="259" t="s">
        <v>1122</v>
      </c>
      <c r="D59" s="232"/>
      <c r="E59" s="233">
        <v>1545.6</v>
      </c>
      <c r="F59" s="230"/>
      <c r="G59" s="230"/>
      <c r="H59" s="230"/>
      <c r="I59" s="230"/>
      <c r="J59" s="230"/>
      <c r="K59" s="230"/>
      <c r="L59" s="230"/>
      <c r="M59" s="230"/>
      <c r="N59" s="229"/>
      <c r="O59" s="229"/>
      <c r="P59" s="229"/>
      <c r="Q59" s="229"/>
      <c r="R59" s="230"/>
      <c r="S59" s="230"/>
      <c r="T59" s="230"/>
      <c r="U59" s="230"/>
      <c r="V59" s="230"/>
      <c r="W59" s="230"/>
      <c r="X59" s="230"/>
      <c r="Y59" s="230"/>
      <c r="Z59" s="210"/>
      <c r="AA59" s="210"/>
      <c r="AB59" s="210"/>
      <c r="AC59" s="210"/>
      <c r="AD59" s="210"/>
      <c r="AE59" s="210"/>
      <c r="AF59" s="210"/>
      <c r="AG59" s="210" t="s">
        <v>164</v>
      </c>
      <c r="AH59" s="210">
        <v>5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5">
        <v>17</v>
      </c>
      <c r="B60" s="246" t="s">
        <v>1123</v>
      </c>
      <c r="C60" s="258" t="s">
        <v>1124</v>
      </c>
      <c r="D60" s="247" t="s">
        <v>259</v>
      </c>
      <c r="E60" s="248">
        <v>1545.6</v>
      </c>
      <c r="F60" s="249"/>
      <c r="G60" s="250">
        <f>ROUND(E60*F60,2)</f>
        <v>0</v>
      </c>
      <c r="H60" s="231"/>
      <c r="I60" s="230">
        <f>ROUND(E60*H60,2)</f>
        <v>0</v>
      </c>
      <c r="J60" s="231"/>
      <c r="K60" s="230">
        <f>ROUND(E60*J60,2)</f>
        <v>0</v>
      </c>
      <c r="L60" s="230">
        <v>21</v>
      </c>
      <c r="M60" s="230">
        <f>G60*(1+L60/100)</f>
        <v>0</v>
      </c>
      <c r="N60" s="229">
        <v>2E-3</v>
      </c>
      <c r="O60" s="229">
        <f>ROUND(E60*N60,2)</f>
        <v>3.09</v>
      </c>
      <c r="P60" s="229">
        <v>0</v>
      </c>
      <c r="Q60" s="229">
        <f>ROUND(E60*P60,2)</f>
        <v>0</v>
      </c>
      <c r="R60" s="230" t="s">
        <v>242</v>
      </c>
      <c r="S60" s="230" t="s">
        <v>158</v>
      </c>
      <c r="T60" s="230" t="s">
        <v>159</v>
      </c>
      <c r="U60" s="230">
        <v>0</v>
      </c>
      <c r="V60" s="230">
        <f>ROUND(E60*U60,2)</f>
        <v>0</v>
      </c>
      <c r="W60" s="230"/>
      <c r="X60" s="230" t="s">
        <v>243</v>
      </c>
      <c r="Y60" s="230" t="s">
        <v>161</v>
      </c>
      <c r="Z60" s="210"/>
      <c r="AA60" s="210"/>
      <c r="AB60" s="210"/>
      <c r="AC60" s="210"/>
      <c r="AD60" s="210"/>
      <c r="AE60" s="210"/>
      <c r="AF60" s="210"/>
      <c r="AG60" s="210" t="s">
        <v>252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2" x14ac:dyDescent="0.2">
      <c r="A61" s="227"/>
      <c r="B61" s="228"/>
      <c r="C61" s="259" t="s">
        <v>1122</v>
      </c>
      <c r="D61" s="232"/>
      <c r="E61" s="233">
        <v>1545.6</v>
      </c>
      <c r="F61" s="230"/>
      <c r="G61" s="230"/>
      <c r="H61" s="230"/>
      <c r="I61" s="230"/>
      <c r="J61" s="230"/>
      <c r="K61" s="230"/>
      <c r="L61" s="230"/>
      <c r="M61" s="230"/>
      <c r="N61" s="229"/>
      <c r="O61" s="229"/>
      <c r="P61" s="229"/>
      <c r="Q61" s="229"/>
      <c r="R61" s="230"/>
      <c r="S61" s="230"/>
      <c r="T61" s="230"/>
      <c r="U61" s="230"/>
      <c r="V61" s="230"/>
      <c r="W61" s="230"/>
      <c r="X61" s="230"/>
      <c r="Y61" s="230"/>
      <c r="Z61" s="210"/>
      <c r="AA61" s="210"/>
      <c r="AB61" s="210"/>
      <c r="AC61" s="210"/>
      <c r="AD61" s="210"/>
      <c r="AE61" s="210"/>
      <c r="AF61" s="210"/>
      <c r="AG61" s="210" t="s">
        <v>164</v>
      </c>
      <c r="AH61" s="210">
        <v>5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5">
        <v>18</v>
      </c>
      <c r="B62" s="246" t="s">
        <v>249</v>
      </c>
      <c r="C62" s="258" t="s">
        <v>436</v>
      </c>
      <c r="D62" s="247" t="s">
        <v>167</v>
      </c>
      <c r="E62" s="248">
        <v>153.93600000000001</v>
      </c>
      <c r="F62" s="249"/>
      <c r="G62" s="250">
        <f>ROUND(E62*F62,2)</f>
        <v>0</v>
      </c>
      <c r="H62" s="231"/>
      <c r="I62" s="230">
        <f>ROUND(E62*H62,2)</f>
        <v>0</v>
      </c>
      <c r="J62" s="231"/>
      <c r="K62" s="230">
        <f>ROUND(E62*J62,2)</f>
        <v>0</v>
      </c>
      <c r="L62" s="230">
        <v>21</v>
      </c>
      <c r="M62" s="230">
        <f>G62*(1+L62/100)</f>
        <v>0</v>
      </c>
      <c r="N62" s="229">
        <v>1.67</v>
      </c>
      <c r="O62" s="229">
        <f>ROUND(E62*N62,2)</f>
        <v>257.07</v>
      </c>
      <c r="P62" s="229">
        <v>0</v>
      </c>
      <c r="Q62" s="229">
        <f>ROUND(E62*P62,2)</f>
        <v>0</v>
      </c>
      <c r="R62" s="230" t="s">
        <v>242</v>
      </c>
      <c r="S62" s="230" t="s">
        <v>251</v>
      </c>
      <c r="T62" s="230" t="s">
        <v>159</v>
      </c>
      <c r="U62" s="230">
        <v>0</v>
      </c>
      <c r="V62" s="230">
        <f>ROUND(E62*U62,2)</f>
        <v>0</v>
      </c>
      <c r="W62" s="230"/>
      <c r="X62" s="230" t="s">
        <v>243</v>
      </c>
      <c r="Y62" s="230" t="s">
        <v>161</v>
      </c>
      <c r="Z62" s="210"/>
      <c r="AA62" s="210"/>
      <c r="AB62" s="210"/>
      <c r="AC62" s="210"/>
      <c r="AD62" s="210"/>
      <c r="AE62" s="210"/>
      <c r="AF62" s="210"/>
      <c r="AG62" s="210" t="s">
        <v>252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2" x14ac:dyDescent="0.2">
      <c r="A63" s="227"/>
      <c r="B63" s="228"/>
      <c r="C63" s="259" t="s">
        <v>1125</v>
      </c>
      <c r="D63" s="232"/>
      <c r="E63" s="233">
        <v>153.93600000000001</v>
      </c>
      <c r="F63" s="230"/>
      <c r="G63" s="230"/>
      <c r="H63" s="230"/>
      <c r="I63" s="230"/>
      <c r="J63" s="230"/>
      <c r="K63" s="230"/>
      <c r="L63" s="230"/>
      <c r="M63" s="230"/>
      <c r="N63" s="229"/>
      <c r="O63" s="229"/>
      <c r="P63" s="229"/>
      <c r="Q63" s="229"/>
      <c r="R63" s="230"/>
      <c r="S63" s="230"/>
      <c r="T63" s="230"/>
      <c r="U63" s="230"/>
      <c r="V63" s="230"/>
      <c r="W63" s="230"/>
      <c r="X63" s="230"/>
      <c r="Y63" s="230"/>
      <c r="Z63" s="210"/>
      <c r="AA63" s="210"/>
      <c r="AB63" s="210"/>
      <c r="AC63" s="210"/>
      <c r="AD63" s="210"/>
      <c r="AE63" s="210"/>
      <c r="AF63" s="210"/>
      <c r="AG63" s="210" t="s">
        <v>164</v>
      </c>
      <c r="AH63" s="210">
        <v>5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5">
        <v>19</v>
      </c>
      <c r="B64" s="246" t="s">
        <v>1126</v>
      </c>
      <c r="C64" s="258" t="s">
        <v>1127</v>
      </c>
      <c r="D64" s="247" t="s">
        <v>167</v>
      </c>
      <c r="E64" s="248">
        <v>115.92</v>
      </c>
      <c r="F64" s="249"/>
      <c r="G64" s="250">
        <f>ROUND(E64*F64,2)</f>
        <v>0</v>
      </c>
      <c r="H64" s="231"/>
      <c r="I64" s="230">
        <f>ROUND(E64*H64,2)</f>
        <v>0</v>
      </c>
      <c r="J64" s="231"/>
      <c r="K64" s="230">
        <f>ROUND(E64*J64,2)</f>
        <v>0</v>
      </c>
      <c r="L64" s="230">
        <v>21</v>
      </c>
      <c r="M64" s="230">
        <f>G64*(1+L64/100)</f>
        <v>0</v>
      </c>
      <c r="N64" s="229">
        <v>0.6</v>
      </c>
      <c r="O64" s="229">
        <f>ROUND(E64*N64,2)</f>
        <v>69.55</v>
      </c>
      <c r="P64" s="229">
        <v>0</v>
      </c>
      <c r="Q64" s="229">
        <f>ROUND(E64*P64,2)</f>
        <v>0</v>
      </c>
      <c r="R64" s="230"/>
      <c r="S64" s="230" t="s">
        <v>233</v>
      </c>
      <c r="T64" s="230" t="s">
        <v>1128</v>
      </c>
      <c r="U64" s="230">
        <v>0</v>
      </c>
      <c r="V64" s="230">
        <f>ROUND(E64*U64,2)</f>
        <v>0</v>
      </c>
      <c r="W64" s="230"/>
      <c r="X64" s="230" t="s">
        <v>243</v>
      </c>
      <c r="Y64" s="230" t="s">
        <v>161</v>
      </c>
      <c r="Z64" s="210"/>
      <c r="AA64" s="210"/>
      <c r="AB64" s="210"/>
      <c r="AC64" s="210"/>
      <c r="AD64" s="210"/>
      <c r="AE64" s="210"/>
      <c r="AF64" s="210"/>
      <c r="AG64" s="210" t="s">
        <v>252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2" x14ac:dyDescent="0.2">
      <c r="A65" s="227"/>
      <c r="B65" s="228"/>
      <c r="C65" s="259" t="s">
        <v>1129</v>
      </c>
      <c r="D65" s="232"/>
      <c r="E65" s="233">
        <v>115.92</v>
      </c>
      <c r="F65" s="230"/>
      <c r="G65" s="230"/>
      <c r="H65" s="230"/>
      <c r="I65" s="230"/>
      <c r="J65" s="230"/>
      <c r="K65" s="230"/>
      <c r="L65" s="230"/>
      <c r="M65" s="230"/>
      <c r="N65" s="229"/>
      <c r="O65" s="229"/>
      <c r="P65" s="229"/>
      <c r="Q65" s="229"/>
      <c r="R65" s="230"/>
      <c r="S65" s="230"/>
      <c r="T65" s="230"/>
      <c r="U65" s="230"/>
      <c r="V65" s="230"/>
      <c r="W65" s="230"/>
      <c r="X65" s="230"/>
      <c r="Y65" s="230"/>
      <c r="Z65" s="210"/>
      <c r="AA65" s="210"/>
      <c r="AB65" s="210"/>
      <c r="AC65" s="210"/>
      <c r="AD65" s="210"/>
      <c r="AE65" s="210"/>
      <c r="AF65" s="210"/>
      <c r="AG65" s="210" t="s">
        <v>164</v>
      </c>
      <c r="AH65" s="210">
        <v>5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238" t="s">
        <v>153</v>
      </c>
      <c r="B66" s="239" t="s">
        <v>62</v>
      </c>
      <c r="C66" s="257" t="s">
        <v>92</v>
      </c>
      <c r="D66" s="240"/>
      <c r="E66" s="241"/>
      <c r="F66" s="242"/>
      <c r="G66" s="243">
        <f>SUMIF(AG67:AG72,"&lt;&gt;NOR",G67:G72)</f>
        <v>0</v>
      </c>
      <c r="H66" s="237"/>
      <c r="I66" s="237">
        <f>SUM(I67:I72)</f>
        <v>0</v>
      </c>
      <c r="J66" s="237"/>
      <c r="K66" s="237">
        <f>SUM(K67:K72)</f>
        <v>0</v>
      </c>
      <c r="L66" s="237"/>
      <c r="M66" s="237">
        <f>SUM(M67:M72)</f>
        <v>0</v>
      </c>
      <c r="N66" s="236"/>
      <c r="O66" s="236">
        <f>SUM(O67:O72)</f>
        <v>0.64</v>
      </c>
      <c r="P66" s="236"/>
      <c r="Q66" s="236">
        <f>SUM(Q67:Q72)</f>
        <v>0</v>
      </c>
      <c r="R66" s="237"/>
      <c r="S66" s="237"/>
      <c r="T66" s="237"/>
      <c r="U66" s="237"/>
      <c r="V66" s="237">
        <f>SUM(V67:V72)</f>
        <v>34</v>
      </c>
      <c r="W66" s="237"/>
      <c r="X66" s="237"/>
      <c r="Y66" s="237"/>
      <c r="AG66" t="s">
        <v>154</v>
      </c>
    </row>
    <row r="67" spans="1:60" outlineLevel="1" x14ac:dyDescent="0.2">
      <c r="A67" s="245">
        <v>20</v>
      </c>
      <c r="B67" s="246" t="s">
        <v>1130</v>
      </c>
      <c r="C67" s="258" t="s">
        <v>1131</v>
      </c>
      <c r="D67" s="247" t="s">
        <v>157</v>
      </c>
      <c r="E67" s="248">
        <v>772.8</v>
      </c>
      <c r="F67" s="249"/>
      <c r="G67" s="250">
        <f>ROUND(E67*F67,2)</f>
        <v>0</v>
      </c>
      <c r="H67" s="231"/>
      <c r="I67" s="230">
        <f>ROUND(E67*H67,2)</f>
        <v>0</v>
      </c>
      <c r="J67" s="231"/>
      <c r="K67" s="230">
        <f>ROUND(E67*J67,2)</f>
        <v>0</v>
      </c>
      <c r="L67" s="230">
        <v>21</v>
      </c>
      <c r="M67" s="230">
        <f>G67*(1+L67/100)</f>
        <v>0</v>
      </c>
      <c r="N67" s="229">
        <v>3.0000000000000001E-5</v>
      </c>
      <c r="O67" s="229">
        <f>ROUND(E67*N67,2)</f>
        <v>0.02</v>
      </c>
      <c r="P67" s="229">
        <v>0</v>
      </c>
      <c r="Q67" s="229">
        <f>ROUND(E67*P67,2)</f>
        <v>0</v>
      </c>
      <c r="R67" s="230"/>
      <c r="S67" s="230" t="s">
        <v>158</v>
      </c>
      <c r="T67" s="230" t="s">
        <v>159</v>
      </c>
      <c r="U67" s="230">
        <v>4.3999999999999997E-2</v>
      </c>
      <c r="V67" s="230">
        <f>ROUND(E67*U67,2)</f>
        <v>34</v>
      </c>
      <c r="W67" s="230"/>
      <c r="X67" s="230" t="s">
        <v>160</v>
      </c>
      <c r="Y67" s="230" t="s">
        <v>161</v>
      </c>
      <c r="Z67" s="210"/>
      <c r="AA67" s="210"/>
      <c r="AB67" s="210"/>
      <c r="AC67" s="210"/>
      <c r="AD67" s="210"/>
      <c r="AE67" s="210"/>
      <c r="AF67" s="210"/>
      <c r="AG67" s="210" t="s">
        <v>162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2" x14ac:dyDescent="0.2">
      <c r="A68" s="227"/>
      <c r="B68" s="228"/>
      <c r="C68" s="259" t="s">
        <v>1132</v>
      </c>
      <c r="D68" s="232"/>
      <c r="E68" s="233"/>
      <c r="F68" s="230"/>
      <c r="G68" s="230"/>
      <c r="H68" s="230"/>
      <c r="I68" s="230"/>
      <c r="J68" s="230"/>
      <c r="K68" s="230"/>
      <c r="L68" s="230"/>
      <c r="M68" s="230"/>
      <c r="N68" s="229"/>
      <c r="O68" s="229"/>
      <c r="P68" s="229"/>
      <c r="Q68" s="229"/>
      <c r="R68" s="230"/>
      <c r="S68" s="230"/>
      <c r="T68" s="230"/>
      <c r="U68" s="230"/>
      <c r="V68" s="230"/>
      <c r="W68" s="230"/>
      <c r="X68" s="230"/>
      <c r="Y68" s="230"/>
      <c r="Z68" s="210"/>
      <c r="AA68" s="210"/>
      <c r="AB68" s="210"/>
      <c r="AC68" s="210"/>
      <c r="AD68" s="210"/>
      <c r="AE68" s="210"/>
      <c r="AF68" s="210"/>
      <c r="AG68" s="210" t="s">
        <v>164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3" x14ac:dyDescent="0.2">
      <c r="A69" s="227"/>
      <c r="B69" s="228"/>
      <c r="C69" s="259" t="s">
        <v>1095</v>
      </c>
      <c r="D69" s="232"/>
      <c r="E69" s="233">
        <v>712.8</v>
      </c>
      <c r="F69" s="230"/>
      <c r="G69" s="230"/>
      <c r="H69" s="230"/>
      <c r="I69" s="230"/>
      <c r="J69" s="230"/>
      <c r="K69" s="230"/>
      <c r="L69" s="230"/>
      <c r="M69" s="230"/>
      <c r="N69" s="229"/>
      <c r="O69" s="229"/>
      <c r="P69" s="229"/>
      <c r="Q69" s="229"/>
      <c r="R69" s="230"/>
      <c r="S69" s="230"/>
      <c r="T69" s="230"/>
      <c r="U69" s="230"/>
      <c r="V69" s="230"/>
      <c r="W69" s="230"/>
      <c r="X69" s="230"/>
      <c r="Y69" s="230"/>
      <c r="Z69" s="210"/>
      <c r="AA69" s="210"/>
      <c r="AB69" s="210"/>
      <c r="AC69" s="210"/>
      <c r="AD69" s="210"/>
      <c r="AE69" s="210"/>
      <c r="AF69" s="210"/>
      <c r="AG69" s="210" t="s">
        <v>164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3" x14ac:dyDescent="0.2">
      <c r="A70" s="227"/>
      <c r="B70" s="228"/>
      <c r="C70" s="259" t="s">
        <v>1096</v>
      </c>
      <c r="D70" s="232"/>
      <c r="E70" s="233">
        <v>60</v>
      </c>
      <c r="F70" s="230"/>
      <c r="G70" s="230"/>
      <c r="H70" s="230"/>
      <c r="I70" s="230"/>
      <c r="J70" s="230"/>
      <c r="K70" s="230"/>
      <c r="L70" s="230"/>
      <c r="M70" s="230"/>
      <c r="N70" s="229"/>
      <c r="O70" s="229"/>
      <c r="P70" s="229"/>
      <c r="Q70" s="229"/>
      <c r="R70" s="230"/>
      <c r="S70" s="230"/>
      <c r="T70" s="230"/>
      <c r="U70" s="230"/>
      <c r="V70" s="230"/>
      <c r="W70" s="230"/>
      <c r="X70" s="230"/>
      <c r="Y70" s="230"/>
      <c r="Z70" s="210"/>
      <c r="AA70" s="210"/>
      <c r="AB70" s="210"/>
      <c r="AC70" s="210"/>
      <c r="AD70" s="210"/>
      <c r="AE70" s="210"/>
      <c r="AF70" s="210"/>
      <c r="AG70" s="210" t="s">
        <v>164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5">
        <v>21</v>
      </c>
      <c r="B71" s="246" t="s">
        <v>1133</v>
      </c>
      <c r="C71" s="258" t="s">
        <v>1134</v>
      </c>
      <c r="D71" s="247" t="s">
        <v>157</v>
      </c>
      <c r="E71" s="248">
        <v>888.72</v>
      </c>
      <c r="F71" s="249"/>
      <c r="G71" s="250">
        <f>ROUND(E71*F71,2)</f>
        <v>0</v>
      </c>
      <c r="H71" s="231"/>
      <c r="I71" s="230">
        <f>ROUND(E71*H71,2)</f>
        <v>0</v>
      </c>
      <c r="J71" s="231"/>
      <c r="K71" s="230">
        <f>ROUND(E71*J71,2)</f>
        <v>0</v>
      </c>
      <c r="L71" s="230">
        <v>21</v>
      </c>
      <c r="M71" s="230">
        <f>G71*(1+L71/100)</f>
        <v>0</v>
      </c>
      <c r="N71" s="229">
        <v>6.9999999999999999E-4</v>
      </c>
      <c r="O71" s="229">
        <f>ROUND(E71*N71,2)</f>
        <v>0.62</v>
      </c>
      <c r="P71" s="229">
        <v>0</v>
      </c>
      <c r="Q71" s="229">
        <f>ROUND(E71*P71,2)</f>
        <v>0</v>
      </c>
      <c r="R71" s="230" t="s">
        <v>242</v>
      </c>
      <c r="S71" s="230" t="s">
        <v>159</v>
      </c>
      <c r="T71" s="230" t="s">
        <v>159</v>
      </c>
      <c r="U71" s="230">
        <v>0</v>
      </c>
      <c r="V71" s="230">
        <f>ROUND(E71*U71,2)</f>
        <v>0</v>
      </c>
      <c r="W71" s="230"/>
      <c r="X71" s="230" t="s">
        <v>243</v>
      </c>
      <c r="Y71" s="230" t="s">
        <v>161</v>
      </c>
      <c r="Z71" s="210"/>
      <c r="AA71" s="210"/>
      <c r="AB71" s="210"/>
      <c r="AC71" s="210"/>
      <c r="AD71" s="210"/>
      <c r="AE71" s="210"/>
      <c r="AF71" s="210"/>
      <c r="AG71" s="210" t="s">
        <v>252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2" x14ac:dyDescent="0.2">
      <c r="A72" s="227"/>
      <c r="B72" s="228"/>
      <c r="C72" s="259" t="s">
        <v>1135</v>
      </c>
      <c r="D72" s="232"/>
      <c r="E72" s="233">
        <v>888.72</v>
      </c>
      <c r="F72" s="230"/>
      <c r="G72" s="230"/>
      <c r="H72" s="230"/>
      <c r="I72" s="230"/>
      <c r="J72" s="230"/>
      <c r="K72" s="230"/>
      <c r="L72" s="230"/>
      <c r="M72" s="230"/>
      <c r="N72" s="229"/>
      <c r="O72" s="229"/>
      <c r="P72" s="229"/>
      <c r="Q72" s="229"/>
      <c r="R72" s="230"/>
      <c r="S72" s="230"/>
      <c r="T72" s="230"/>
      <c r="U72" s="230"/>
      <c r="V72" s="230"/>
      <c r="W72" s="230"/>
      <c r="X72" s="230"/>
      <c r="Y72" s="230"/>
      <c r="Z72" s="210"/>
      <c r="AA72" s="210"/>
      <c r="AB72" s="210"/>
      <c r="AC72" s="210"/>
      <c r="AD72" s="210"/>
      <c r="AE72" s="210"/>
      <c r="AF72" s="210"/>
      <c r="AG72" s="210" t="s">
        <v>164</v>
      </c>
      <c r="AH72" s="210">
        <v>5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x14ac:dyDescent="0.2">
      <c r="A73" s="238" t="s">
        <v>153</v>
      </c>
      <c r="B73" s="239" t="s">
        <v>114</v>
      </c>
      <c r="C73" s="257" t="s">
        <v>115</v>
      </c>
      <c r="D73" s="240"/>
      <c r="E73" s="241"/>
      <c r="F73" s="242"/>
      <c r="G73" s="243">
        <f>SUMIF(AG74:AG74,"&lt;&gt;NOR",G74:G74)</f>
        <v>0</v>
      </c>
      <c r="H73" s="237"/>
      <c r="I73" s="237">
        <f>SUM(I74:I74)</f>
        <v>0</v>
      </c>
      <c r="J73" s="237"/>
      <c r="K73" s="237">
        <f>SUM(K74:K74)</f>
        <v>0</v>
      </c>
      <c r="L73" s="237"/>
      <c r="M73" s="237">
        <f>SUM(M74:M74)</f>
        <v>0</v>
      </c>
      <c r="N73" s="236"/>
      <c r="O73" s="236">
        <f>SUM(O74:O74)</f>
        <v>0</v>
      </c>
      <c r="P73" s="236"/>
      <c r="Q73" s="236">
        <f>SUM(Q74:Q74)</f>
        <v>0</v>
      </c>
      <c r="R73" s="237"/>
      <c r="S73" s="237"/>
      <c r="T73" s="237"/>
      <c r="U73" s="237"/>
      <c r="V73" s="237">
        <f>SUM(V74:V74)</f>
        <v>644.9</v>
      </c>
      <c r="W73" s="237"/>
      <c r="X73" s="237"/>
      <c r="Y73" s="237"/>
      <c r="AG73" t="s">
        <v>154</v>
      </c>
    </row>
    <row r="74" spans="1:60" outlineLevel="1" x14ac:dyDescent="0.2">
      <c r="A74" s="245">
        <v>22</v>
      </c>
      <c r="B74" s="246" t="s">
        <v>1136</v>
      </c>
      <c r="C74" s="258" t="s">
        <v>1137</v>
      </c>
      <c r="D74" s="247" t="s">
        <v>237</v>
      </c>
      <c r="E74" s="248">
        <v>335.01371</v>
      </c>
      <c r="F74" s="249"/>
      <c r="G74" s="250">
        <f>ROUND(E74*F74,2)</f>
        <v>0</v>
      </c>
      <c r="H74" s="231"/>
      <c r="I74" s="230">
        <f>ROUND(E74*H74,2)</f>
        <v>0</v>
      </c>
      <c r="J74" s="231"/>
      <c r="K74" s="230">
        <f>ROUND(E74*J74,2)</f>
        <v>0</v>
      </c>
      <c r="L74" s="230">
        <v>21</v>
      </c>
      <c r="M74" s="230">
        <f>G74*(1+L74/100)</f>
        <v>0</v>
      </c>
      <c r="N74" s="229">
        <v>0</v>
      </c>
      <c r="O74" s="229">
        <f>ROUND(E74*N74,2)</f>
        <v>0</v>
      </c>
      <c r="P74" s="229">
        <v>0</v>
      </c>
      <c r="Q74" s="229">
        <f>ROUND(E74*P74,2)</f>
        <v>0</v>
      </c>
      <c r="R74" s="230"/>
      <c r="S74" s="230" t="s">
        <v>158</v>
      </c>
      <c r="T74" s="230" t="s">
        <v>159</v>
      </c>
      <c r="U74" s="230">
        <v>1.925</v>
      </c>
      <c r="V74" s="230">
        <f>ROUND(E74*U74,2)</f>
        <v>644.9</v>
      </c>
      <c r="W74" s="230"/>
      <c r="X74" s="230" t="s">
        <v>368</v>
      </c>
      <c r="Y74" s="230" t="s">
        <v>161</v>
      </c>
      <c r="Z74" s="210"/>
      <c r="AA74" s="210"/>
      <c r="AB74" s="210"/>
      <c r="AC74" s="210"/>
      <c r="AD74" s="210"/>
      <c r="AE74" s="210"/>
      <c r="AF74" s="210"/>
      <c r="AG74" s="210" t="s">
        <v>369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x14ac:dyDescent="0.2">
      <c r="A75" s="3"/>
      <c r="B75" s="4"/>
      <c r="C75" s="262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E75">
        <v>15</v>
      </c>
      <c r="AF75">
        <v>21</v>
      </c>
      <c r="AG75" t="s">
        <v>139</v>
      </c>
    </row>
    <row r="76" spans="1:60" x14ac:dyDescent="0.2">
      <c r="A76" s="213"/>
      <c r="B76" s="214" t="s">
        <v>31</v>
      </c>
      <c r="C76" s="263"/>
      <c r="D76" s="215"/>
      <c r="E76" s="216"/>
      <c r="F76" s="216"/>
      <c r="G76" s="244">
        <f>G8+G66+G73</f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E76">
        <f>SUMIF(L7:L74,AE75,G7:G74)</f>
        <v>0</v>
      </c>
      <c r="AF76">
        <f>SUMIF(L7:L74,AF75,G7:G74)</f>
        <v>0</v>
      </c>
      <c r="AG76" t="s">
        <v>370</v>
      </c>
    </row>
    <row r="77" spans="1:60" x14ac:dyDescent="0.2">
      <c r="A77" s="3"/>
      <c r="B77" s="4"/>
      <c r="C77" s="262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60" x14ac:dyDescent="0.2">
      <c r="A78" s="3"/>
      <c r="B78" s="4"/>
      <c r="C78" s="262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60" x14ac:dyDescent="0.2">
      <c r="A79" s="217" t="s">
        <v>371</v>
      </c>
      <c r="B79" s="217"/>
      <c r="C79" s="264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60" x14ac:dyDescent="0.2">
      <c r="A80" s="218"/>
      <c r="B80" s="219"/>
      <c r="C80" s="265"/>
      <c r="D80" s="219"/>
      <c r="E80" s="219"/>
      <c r="F80" s="219"/>
      <c r="G80" s="22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AG80" t="s">
        <v>372</v>
      </c>
    </row>
    <row r="81" spans="1:33" x14ac:dyDescent="0.2">
      <c r="A81" s="221"/>
      <c r="B81" s="222"/>
      <c r="C81" s="266"/>
      <c r="D81" s="222"/>
      <c r="E81" s="222"/>
      <c r="F81" s="222"/>
      <c r="G81" s="22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33" x14ac:dyDescent="0.2">
      <c r="A82" s="221"/>
      <c r="B82" s="222"/>
      <c r="C82" s="266"/>
      <c r="D82" s="222"/>
      <c r="E82" s="222"/>
      <c r="F82" s="222"/>
      <c r="G82" s="22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33" x14ac:dyDescent="0.2">
      <c r="A83" s="221"/>
      <c r="B83" s="222"/>
      <c r="C83" s="266"/>
      <c r="D83" s="222"/>
      <c r="E83" s="222"/>
      <c r="F83" s="222"/>
      <c r="G83" s="22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33" x14ac:dyDescent="0.2">
      <c r="A84" s="224"/>
      <c r="B84" s="225"/>
      <c r="C84" s="267"/>
      <c r="D84" s="225"/>
      <c r="E84" s="225"/>
      <c r="F84" s="225"/>
      <c r="G84" s="22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33" x14ac:dyDescent="0.2">
      <c r="A85" s="3"/>
      <c r="B85" s="4"/>
      <c r="C85" s="262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33" x14ac:dyDescent="0.2">
      <c r="C86" s="268"/>
      <c r="D86" s="10"/>
      <c r="AG86" t="s">
        <v>373</v>
      </c>
    </row>
    <row r="87" spans="1:33" x14ac:dyDescent="0.2">
      <c r="D87" s="10"/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79:C79"/>
    <mergeCell ref="A80:G8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EDDD-1FCC-4DC0-94A3-C8BA846852B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85</v>
      </c>
      <c r="C3" s="199" t="s">
        <v>86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86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125</v>
      </c>
      <c r="C8" s="257" t="s">
        <v>29</v>
      </c>
      <c r="D8" s="240"/>
      <c r="E8" s="241"/>
      <c r="F8" s="242"/>
      <c r="G8" s="243">
        <f>SUMIF(AG9:AG24,"&lt;&gt;NOR",G9:G24)</f>
        <v>0</v>
      </c>
      <c r="H8" s="237"/>
      <c r="I8" s="237">
        <f>SUM(I9:I24)</f>
        <v>0</v>
      </c>
      <c r="J8" s="237"/>
      <c r="K8" s="237">
        <f>SUM(K9:K24)</f>
        <v>0</v>
      </c>
      <c r="L8" s="237"/>
      <c r="M8" s="237">
        <f>SUM(M9:M24)</f>
        <v>0</v>
      </c>
      <c r="N8" s="236"/>
      <c r="O8" s="236">
        <f>SUM(O9:O24)</f>
        <v>0</v>
      </c>
      <c r="P8" s="236"/>
      <c r="Q8" s="236">
        <f>SUM(Q9:Q24)</f>
        <v>0</v>
      </c>
      <c r="R8" s="237"/>
      <c r="S8" s="237"/>
      <c r="T8" s="237"/>
      <c r="U8" s="237"/>
      <c r="V8" s="237">
        <f>SUM(V9:V24)</f>
        <v>0</v>
      </c>
      <c r="W8" s="237"/>
      <c r="X8" s="237"/>
      <c r="Y8" s="237"/>
      <c r="AG8" t="s">
        <v>154</v>
      </c>
    </row>
    <row r="9" spans="1:60" outlineLevel="1" x14ac:dyDescent="0.2">
      <c r="A9" s="251">
        <v>1</v>
      </c>
      <c r="B9" s="252" t="s">
        <v>1138</v>
      </c>
      <c r="C9" s="260" t="s">
        <v>1139</v>
      </c>
      <c r="D9" s="253" t="s">
        <v>1140</v>
      </c>
      <c r="E9" s="254">
        <v>1</v>
      </c>
      <c r="F9" s="255"/>
      <c r="G9" s="256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227</v>
      </c>
      <c r="U9" s="230">
        <v>0</v>
      </c>
      <c r="V9" s="230">
        <f>ROUND(E9*U9,2)</f>
        <v>0</v>
      </c>
      <c r="W9" s="230"/>
      <c r="X9" s="230" t="s">
        <v>1141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1142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51">
        <v>2</v>
      </c>
      <c r="B10" s="252" t="s">
        <v>1143</v>
      </c>
      <c r="C10" s="260" t="s">
        <v>1144</v>
      </c>
      <c r="D10" s="253" t="s">
        <v>1140</v>
      </c>
      <c r="E10" s="254">
        <v>1</v>
      </c>
      <c r="F10" s="255"/>
      <c r="G10" s="256">
        <f>ROUND(E10*F10,2)</f>
        <v>0</v>
      </c>
      <c r="H10" s="231"/>
      <c r="I10" s="230">
        <f>ROUND(E10*H10,2)</f>
        <v>0</v>
      </c>
      <c r="J10" s="231"/>
      <c r="K10" s="230">
        <f>ROUND(E10*J10,2)</f>
        <v>0</v>
      </c>
      <c r="L10" s="230">
        <v>21</v>
      </c>
      <c r="M10" s="230">
        <f>G10*(1+L10/100)</f>
        <v>0</v>
      </c>
      <c r="N10" s="229">
        <v>0</v>
      </c>
      <c r="O10" s="229">
        <f>ROUND(E10*N10,2)</f>
        <v>0</v>
      </c>
      <c r="P10" s="229">
        <v>0</v>
      </c>
      <c r="Q10" s="229">
        <f>ROUND(E10*P10,2)</f>
        <v>0</v>
      </c>
      <c r="R10" s="230"/>
      <c r="S10" s="230" t="s">
        <v>158</v>
      </c>
      <c r="T10" s="230" t="s">
        <v>227</v>
      </c>
      <c r="U10" s="230">
        <v>0</v>
      </c>
      <c r="V10" s="230">
        <f>ROUND(E10*U10,2)</f>
        <v>0</v>
      </c>
      <c r="W10" s="230"/>
      <c r="X10" s="230" t="s">
        <v>1141</v>
      </c>
      <c r="Y10" s="230" t="s">
        <v>161</v>
      </c>
      <c r="Z10" s="210"/>
      <c r="AA10" s="210"/>
      <c r="AB10" s="210"/>
      <c r="AC10" s="210"/>
      <c r="AD10" s="210"/>
      <c r="AE10" s="210"/>
      <c r="AF10" s="210"/>
      <c r="AG10" s="210" t="s">
        <v>1142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51">
        <v>3</v>
      </c>
      <c r="B11" s="252" t="s">
        <v>1145</v>
      </c>
      <c r="C11" s="260" t="s">
        <v>1146</v>
      </c>
      <c r="D11" s="253" t="s">
        <v>1140</v>
      </c>
      <c r="E11" s="254">
        <v>1</v>
      </c>
      <c r="F11" s="255"/>
      <c r="G11" s="256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158</v>
      </c>
      <c r="T11" s="230" t="s">
        <v>227</v>
      </c>
      <c r="U11" s="230">
        <v>0</v>
      </c>
      <c r="V11" s="230">
        <f>ROUND(E11*U11,2)</f>
        <v>0</v>
      </c>
      <c r="W11" s="230"/>
      <c r="X11" s="230" t="s">
        <v>1141</v>
      </c>
      <c r="Y11" s="230" t="s">
        <v>161</v>
      </c>
      <c r="Z11" s="210"/>
      <c r="AA11" s="210"/>
      <c r="AB11" s="210"/>
      <c r="AC11" s="210"/>
      <c r="AD11" s="210"/>
      <c r="AE11" s="210"/>
      <c r="AF11" s="210"/>
      <c r="AG11" s="210" t="s">
        <v>1147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51">
        <v>4</v>
      </c>
      <c r="B12" s="252" t="s">
        <v>1148</v>
      </c>
      <c r="C12" s="260" t="s">
        <v>1149</v>
      </c>
      <c r="D12" s="253" t="s">
        <v>1140</v>
      </c>
      <c r="E12" s="254">
        <v>1</v>
      </c>
      <c r="F12" s="255"/>
      <c r="G12" s="256">
        <f>ROUND(E12*F12,2)</f>
        <v>0</v>
      </c>
      <c r="H12" s="231"/>
      <c r="I12" s="230">
        <f>ROUND(E12*H12,2)</f>
        <v>0</v>
      </c>
      <c r="J12" s="231"/>
      <c r="K12" s="230">
        <f>ROUND(E12*J12,2)</f>
        <v>0</v>
      </c>
      <c r="L12" s="230">
        <v>21</v>
      </c>
      <c r="M12" s="230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30"/>
      <c r="S12" s="230" t="s">
        <v>158</v>
      </c>
      <c r="T12" s="230" t="s">
        <v>227</v>
      </c>
      <c r="U12" s="230">
        <v>0</v>
      </c>
      <c r="V12" s="230">
        <f>ROUND(E12*U12,2)</f>
        <v>0</v>
      </c>
      <c r="W12" s="230"/>
      <c r="X12" s="230" t="s">
        <v>1141</v>
      </c>
      <c r="Y12" s="230" t="s">
        <v>161</v>
      </c>
      <c r="Z12" s="210"/>
      <c r="AA12" s="210"/>
      <c r="AB12" s="210"/>
      <c r="AC12" s="210"/>
      <c r="AD12" s="210"/>
      <c r="AE12" s="210"/>
      <c r="AF12" s="210"/>
      <c r="AG12" s="210" t="s">
        <v>1142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51">
        <v>5</v>
      </c>
      <c r="B13" s="252" t="s">
        <v>1150</v>
      </c>
      <c r="C13" s="260" t="s">
        <v>1151</v>
      </c>
      <c r="D13" s="253" t="s">
        <v>1140</v>
      </c>
      <c r="E13" s="254">
        <v>1</v>
      </c>
      <c r="F13" s="255"/>
      <c r="G13" s="256">
        <f>ROUND(E13*F13,2)</f>
        <v>0</v>
      </c>
      <c r="H13" s="231"/>
      <c r="I13" s="230">
        <f>ROUND(E13*H13,2)</f>
        <v>0</v>
      </c>
      <c r="J13" s="231"/>
      <c r="K13" s="230">
        <f>ROUND(E13*J13,2)</f>
        <v>0</v>
      </c>
      <c r="L13" s="230">
        <v>21</v>
      </c>
      <c r="M13" s="230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30"/>
      <c r="S13" s="230" t="s">
        <v>158</v>
      </c>
      <c r="T13" s="230" t="s">
        <v>227</v>
      </c>
      <c r="U13" s="230">
        <v>0</v>
      </c>
      <c r="V13" s="230">
        <f>ROUND(E13*U13,2)</f>
        <v>0</v>
      </c>
      <c r="W13" s="230"/>
      <c r="X13" s="230" t="s">
        <v>1141</v>
      </c>
      <c r="Y13" s="230" t="s">
        <v>161</v>
      </c>
      <c r="Z13" s="210"/>
      <c r="AA13" s="210"/>
      <c r="AB13" s="210"/>
      <c r="AC13" s="210"/>
      <c r="AD13" s="210"/>
      <c r="AE13" s="210"/>
      <c r="AF13" s="210"/>
      <c r="AG13" s="210" t="s">
        <v>1142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51">
        <v>6</v>
      </c>
      <c r="B14" s="252" t="s">
        <v>1152</v>
      </c>
      <c r="C14" s="260" t="s">
        <v>1153</v>
      </c>
      <c r="D14" s="253" t="s">
        <v>1140</v>
      </c>
      <c r="E14" s="254">
        <v>1</v>
      </c>
      <c r="F14" s="255"/>
      <c r="G14" s="256">
        <f>ROUND(E14*F14,2)</f>
        <v>0</v>
      </c>
      <c r="H14" s="231"/>
      <c r="I14" s="230">
        <f>ROUND(E14*H14,2)</f>
        <v>0</v>
      </c>
      <c r="J14" s="231"/>
      <c r="K14" s="230">
        <f>ROUND(E14*J14,2)</f>
        <v>0</v>
      </c>
      <c r="L14" s="230">
        <v>21</v>
      </c>
      <c r="M14" s="230">
        <f>G14*(1+L14/100)</f>
        <v>0</v>
      </c>
      <c r="N14" s="229">
        <v>0</v>
      </c>
      <c r="O14" s="229">
        <f>ROUND(E14*N14,2)</f>
        <v>0</v>
      </c>
      <c r="P14" s="229">
        <v>0</v>
      </c>
      <c r="Q14" s="229">
        <f>ROUND(E14*P14,2)</f>
        <v>0</v>
      </c>
      <c r="R14" s="230"/>
      <c r="S14" s="230" t="s">
        <v>158</v>
      </c>
      <c r="T14" s="230" t="s">
        <v>227</v>
      </c>
      <c r="U14" s="230">
        <v>0</v>
      </c>
      <c r="V14" s="230">
        <f>ROUND(E14*U14,2)</f>
        <v>0</v>
      </c>
      <c r="W14" s="230"/>
      <c r="X14" s="230" t="s">
        <v>1141</v>
      </c>
      <c r="Y14" s="230" t="s">
        <v>161</v>
      </c>
      <c r="Z14" s="210"/>
      <c r="AA14" s="210"/>
      <c r="AB14" s="210"/>
      <c r="AC14" s="210"/>
      <c r="AD14" s="210"/>
      <c r="AE14" s="210"/>
      <c r="AF14" s="210"/>
      <c r="AG14" s="210" t="s">
        <v>1142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51">
        <v>7</v>
      </c>
      <c r="B15" s="252" t="s">
        <v>1154</v>
      </c>
      <c r="C15" s="260" t="s">
        <v>1155</v>
      </c>
      <c r="D15" s="253" t="s">
        <v>1140</v>
      </c>
      <c r="E15" s="254">
        <v>1</v>
      </c>
      <c r="F15" s="255"/>
      <c r="G15" s="256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30"/>
      <c r="S15" s="230" t="s">
        <v>158</v>
      </c>
      <c r="T15" s="230" t="s">
        <v>227</v>
      </c>
      <c r="U15" s="230">
        <v>0</v>
      </c>
      <c r="V15" s="230">
        <f>ROUND(E15*U15,2)</f>
        <v>0</v>
      </c>
      <c r="W15" s="230"/>
      <c r="X15" s="230" t="s">
        <v>1141</v>
      </c>
      <c r="Y15" s="230" t="s">
        <v>161</v>
      </c>
      <c r="Z15" s="210"/>
      <c r="AA15" s="210"/>
      <c r="AB15" s="210"/>
      <c r="AC15" s="210"/>
      <c r="AD15" s="210"/>
      <c r="AE15" s="210"/>
      <c r="AF15" s="210"/>
      <c r="AG15" s="210" t="s">
        <v>1142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5">
        <v>8</v>
      </c>
      <c r="B16" s="246" t="s">
        <v>1156</v>
      </c>
      <c r="C16" s="258" t="s">
        <v>1157</v>
      </c>
      <c r="D16" s="247" t="s">
        <v>322</v>
      </c>
      <c r="E16" s="248">
        <v>12</v>
      </c>
      <c r="F16" s="249"/>
      <c r="G16" s="250">
        <f>ROUND(E16*F16,2)</f>
        <v>0</v>
      </c>
      <c r="H16" s="231"/>
      <c r="I16" s="230">
        <f>ROUND(E16*H16,2)</f>
        <v>0</v>
      </c>
      <c r="J16" s="231"/>
      <c r="K16" s="230">
        <f>ROUND(E16*J16,2)</f>
        <v>0</v>
      </c>
      <c r="L16" s="230">
        <v>21</v>
      </c>
      <c r="M16" s="230">
        <f>G16*(1+L16/100)</f>
        <v>0</v>
      </c>
      <c r="N16" s="229">
        <v>0</v>
      </c>
      <c r="O16" s="229">
        <f>ROUND(E16*N16,2)</f>
        <v>0</v>
      </c>
      <c r="P16" s="229">
        <v>0</v>
      </c>
      <c r="Q16" s="229">
        <f>ROUND(E16*P16,2)</f>
        <v>0</v>
      </c>
      <c r="R16" s="230"/>
      <c r="S16" s="230" t="s">
        <v>158</v>
      </c>
      <c r="T16" s="230" t="s">
        <v>227</v>
      </c>
      <c r="U16" s="230">
        <v>0</v>
      </c>
      <c r="V16" s="230">
        <f>ROUND(E16*U16,2)</f>
        <v>0</v>
      </c>
      <c r="W16" s="230"/>
      <c r="X16" s="230" t="s">
        <v>1141</v>
      </c>
      <c r="Y16" s="230" t="s">
        <v>161</v>
      </c>
      <c r="Z16" s="210"/>
      <c r="AA16" s="210"/>
      <c r="AB16" s="210"/>
      <c r="AC16" s="210"/>
      <c r="AD16" s="210"/>
      <c r="AE16" s="210"/>
      <c r="AF16" s="210"/>
      <c r="AG16" s="210" t="s">
        <v>1142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27"/>
      <c r="B17" s="228"/>
      <c r="C17" s="259" t="s">
        <v>1158</v>
      </c>
      <c r="D17" s="232"/>
      <c r="E17" s="233"/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3" x14ac:dyDescent="0.2">
      <c r="A18" s="227"/>
      <c r="B18" s="228"/>
      <c r="C18" s="259" t="s">
        <v>1159</v>
      </c>
      <c r="D18" s="232"/>
      <c r="E18" s="233">
        <v>4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27"/>
      <c r="B19" s="228"/>
      <c r="C19" s="259" t="s">
        <v>1160</v>
      </c>
      <c r="D19" s="232"/>
      <c r="E19" s="233">
        <v>2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164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3" x14ac:dyDescent="0.2">
      <c r="A20" s="227"/>
      <c r="B20" s="228"/>
      <c r="C20" s="259" t="s">
        <v>1161</v>
      </c>
      <c r="D20" s="232"/>
      <c r="E20" s="233">
        <v>2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164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3" x14ac:dyDescent="0.2">
      <c r="A21" s="227"/>
      <c r="B21" s="228"/>
      <c r="C21" s="259" t="s">
        <v>1162</v>
      </c>
      <c r="D21" s="232"/>
      <c r="E21" s="233">
        <v>4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51">
        <v>9</v>
      </c>
      <c r="B22" s="252" t="s">
        <v>1163</v>
      </c>
      <c r="C22" s="260" t="s">
        <v>1164</v>
      </c>
      <c r="D22" s="253" t="s">
        <v>1140</v>
      </c>
      <c r="E22" s="254">
        <v>1</v>
      </c>
      <c r="F22" s="255"/>
      <c r="G22" s="256">
        <f>ROUND(E22*F22,2)</f>
        <v>0</v>
      </c>
      <c r="H22" s="231"/>
      <c r="I22" s="230">
        <f>ROUND(E22*H22,2)</f>
        <v>0</v>
      </c>
      <c r="J22" s="231"/>
      <c r="K22" s="230">
        <f>ROUND(E22*J22,2)</f>
        <v>0</v>
      </c>
      <c r="L22" s="230">
        <v>21</v>
      </c>
      <c r="M22" s="230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30"/>
      <c r="S22" s="230" t="s">
        <v>158</v>
      </c>
      <c r="T22" s="230" t="s">
        <v>227</v>
      </c>
      <c r="U22" s="230">
        <v>0</v>
      </c>
      <c r="V22" s="230">
        <f>ROUND(E22*U22,2)</f>
        <v>0</v>
      </c>
      <c r="W22" s="230"/>
      <c r="X22" s="230" t="s">
        <v>1141</v>
      </c>
      <c r="Y22" s="230" t="s">
        <v>161</v>
      </c>
      <c r="Z22" s="210"/>
      <c r="AA22" s="210"/>
      <c r="AB22" s="210"/>
      <c r="AC22" s="210"/>
      <c r="AD22" s="210"/>
      <c r="AE22" s="210"/>
      <c r="AF22" s="210"/>
      <c r="AG22" s="210" t="s">
        <v>1142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51">
        <v>10</v>
      </c>
      <c r="B23" s="252" t="s">
        <v>1165</v>
      </c>
      <c r="C23" s="260" t="s">
        <v>1166</v>
      </c>
      <c r="D23" s="253" t="s">
        <v>1140</v>
      </c>
      <c r="E23" s="254">
        <v>1</v>
      </c>
      <c r="F23" s="255"/>
      <c r="G23" s="256">
        <f>ROUND(E23*F23,2)</f>
        <v>0</v>
      </c>
      <c r="H23" s="231"/>
      <c r="I23" s="230">
        <f>ROUND(E23*H23,2)</f>
        <v>0</v>
      </c>
      <c r="J23" s="231"/>
      <c r="K23" s="230">
        <f>ROUND(E23*J23,2)</f>
        <v>0</v>
      </c>
      <c r="L23" s="230">
        <v>21</v>
      </c>
      <c r="M23" s="230">
        <f>G23*(1+L23/100)</f>
        <v>0</v>
      </c>
      <c r="N23" s="229">
        <v>0</v>
      </c>
      <c r="O23" s="229">
        <f>ROUND(E23*N23,2)</f>
        <v>0</v>
      </c>
      <c r="P23" s="229">
        <v>0</v>
      </c>
      <c r="Q23" s="229">
        <f>ROUND(E23*P23,2)</f>
        <v>0</v>
      </c>
      <c r="R23" s="230"/>
      <c r="S23" s="230" t="s">
        <v>158</v>
      </c>
      <c r="T23" s="230" t="s">
        <v>227</v>
      </c>
      <c r="U23" s="230">
        <v>0</v>
      </c>
      <c r="V23" s="230">
        <f>ROUND(E23*U23,2)</f>
        <v>0</v>
      </c>
      <c r="W23" s="230"/>
      <c r="X23" s="230" t="s">
        <v>1141</v>
      </c>
      <c r="Y23" s="230" t="s">
        <v>161</v>
      </c>
      <c r="Z23" s="210"/>
      <c r="AA23" s="210"/>
      <c r="AB23" s="210"/>
      <c r="AC23" s="210"/>
      <c r="AD23" s="210"/>
      <c r="AE23" s="210"/>
      <c r="AF23" s="210"/>
      <c r="AG23" s="210" t="s">
        <v>1142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5">
        <v>11</v>
      </c>
      <c r="B24" s="246" t="s">
        <v>1167</v>
      </c>
      <c r="C24" s="258" t="s">
        <v>1168</v>
      </c>
      <c r="D24" s="247" t="s">
        <v>1140</v>
      </c>
      <c r="E24" s="248">
        <v>1</v>
      </c>
      <c r="F24" s="249"/>
      <c r="G24" s="25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30"/>
      <c r="S24" s="230" t="s">
        <v>158</v>
      </c>
      <c r="T24" s="230" t="s">
        <v>227</v>
      </c>
      <c r="U24" s="230">
        <v>0</v>
      </c>
      <c r="V24" s="230">
        <f>ROUND(E24*U24,2)</f>
        <v>0</v>
      </c>
      <c r="W24" s="230"/>
      <c r="X24" s="230" t="s">
        <v>1141</v>
      </c>
      <c r="Y24" s="230" t="s">
        <v>161</v>
      </c>
      <c r="Z24" s="210"/>
      <c r="AA24" s="210"/>
      <c r="AB24" s="210"/>
      <c r="AC24" s="210"/>
      <c r="AD24" s="210"/>
      <c r="AE24" s="210"/>
      <c r="AF24" s="210"/>
      <c r="AG24" s="210" t="s">
        <v>1147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x14ac:dyDescent="0.2">
      <c r="A25" s="3"/>
      <c r="B25" s="4"/>
      <c r="C25" s="262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E25">
        <v>15</v>
      </c>
      <c r="AF25">
        <v>21</v>
      </c>
      <c r="AG25" t="s">
        <v>139</v>
      </c>
    </row>
    <row r="26" spans="1:60" x14ac:dyDescent="0.2">
      <c r="A26" s="213"/>
      <c r="B26" s="214" t="s">
        <v>31</v>
      </c>
      <c r="C26" s="263"/>
      <c r="D26" s="215"/>
      <c r="E26" s="216"/>
      <c r="F26" s="216"/>
      <c r="G26" s="244">
        <f>G8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E26">
        <f>SUMIF(L7:L24,AE25,G7:G24)</f>
        <v>0</v>
      </c>
      <c r="AF26">
        <f>SUMIF(L7:L24,AF25,G7:G24)</f>
        <v>0</v>
      </c>
      <c r="AG26" t="s">
        <v>370</v>
      </c>
    </row>
    <row r="27" spans="1:60" x14ac:dyDescent="0.2">
      <c r="A27" s="3"/>
      <c r="B27" s="4"/>
      <c r="C27" s="262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60" x14ac:dyDescent="0.2">
      <c r="A28" s="3"/>
      <c r="B28" s="4"/>
      <c r="C28" s="262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60" x14ac:dyDescent="0.2">
      <c r="A29" s="217" t="s">
        <v>371</v>
      </c>
      <c r="B29" s="217"/>
      <c r="C29" s="264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">
      <c r="A30" s="218"/>
      <c r="B30" s="219"/>
      <c r="C30" s="265"/>
      <c r="D30" s="219"/>
      <c r="E30" s="219"/>
      <c r="F30" s="219"/>
      <c r="G30" s="22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G30" t="s">
        <v>372</v>
      </c>
    </row>
    <row r="31" spans="1:60" x14ac:dyDescent="0.2">
      <c r="A31" s="221"/>
      <c r="B31" s="222"/>
      <c r="C31" s="266"/>
      <c r="D31" s="222"/>
      <c r="E31" s="222"/>
      <c r="F31" s="222"/>
      <c r="G31" s="22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60" x14ac:dyDescent="0.2">
      <c r="A32" s="221"/>
      <c r="B32" s="222"/>
      <c r="C32" s="266"/>
      <c r="D32" s="222"/>
      <c r="E32" s="222"/>
      <c r="F32" s="222"/>
      <c r="G32" s="22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33" x14ac:dyDescent="0.2">
      <c r="A33" s="221"/>
      <c r="B33" s="222"/>
      <c r="C33" s="266"/>
      <c r="D33" s="222"/>
      <c r="E33" s="222"/>
      <c r="F33" s="222"/>
      <c r="G33" s="22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33" x14ac:dyDescent="0.2">
      <c r="A34" s="224"/>
      <c r="B34" s="225"/>
      <c r="C34" s="267"/>
      <c r="D34" s="225"/>
      <c r="E34" s="225"/>
      <c r="F34" s="225"/>
      <c r="G34" s="22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3" x14ac:dyDescent="0.2">
      <c r="A35" s="3"/>
      <c r="B35" s="4"/>
      <c r="C35" s="262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3" x14ac:dyDescent="0.2">
      <c r="C36" s="268"/>
      <c r="D36" s="10"/>
      <c r="AG36" t="s">
        <v>373</v>
      </c>
    </row>
    <row r="37" spans="1:33" x14ac:dyDescent="0.2">
      <c r="D37" s="10"/>
    </row>
    <row r="38" spans="1:33" x14ac:dyDescent="0.2">
      <c r="D38" s="10"/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29:C29"/>
    <mergeCell ref="A30:G3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6"/>
  <sheetViews>
    <sheetView showGridLines="0" topLeftCell="B18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38</v>
      </c>
      <c r="B1" s="73" t="s">
        <v>4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4" t="s">
        <v>24</v>
      </c>
      <c r="C2" s="105"/>
      <c r="D2" s="106" t="s">
        <v>44</v>
      </c>
      <c r="E2" s="107" t="s">
        <v>45</v>
      </c>
      <c r="F2" s="108"/>
      <c r="G2" s="108"/>
      <c r="H2" s="108"/>
      <c r="I2" s="108"/>
      <c r="J2" s="109"/>
      <c r="O2" s="1"/>
    </row>
    <row r="3" spans="1:15" ht="27" hidden="1" customHeight="1" x14ac:dyDescent="0.2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2"/>
      <c r="B5" s="30" t="s">
        <v>23</v>
      </c>
      <c r="D5" s="120" t="s">
        <v>46</v>
      </c>
      <c r="E5" s="87"/>
      <c r="F5" s="87"/>
      <c r="G5" s="87"/>
      <c r="H5" s="18" t="s">
        <v>42</v>
      </c>
      <c r="I5" s="124" t="s">
        <v>50</v>
      </c>
      <c r="J5" s="8"/>
    </row>
    <row r="6" spans="1:15" ht="15.75" customHeight="1" x14ac:dyDescent="0.2">
      <c r="A6" s="2"/>
      <c r="B6" s="27"/>
      <c r="C6" s="52"/>
      <c r="D6" s="121" t="s">
        <v>47</v>
      </c>
      <c r="E6" s="88"/>
      <c r="F6" s="88"/>
      <c r="G6" s="88"/>
      <c r="H6" s="18" t="s">
        <v>36</v>
      </c>
      <c r="I6" s="124" t="s">
        <v>51</v>
      </c>
      <c r="J6" s="8"/>
    </row>
    <row r="7" spans="1:15" ht="15.75" customHeight="1" x14ac:dyDescent="0.2">
      <c r="A7" s="2"/>
      <c r="B7" s="28"/>
      <c r="C7" s="53"/>
      <c r="D7" s="123" t="s">
        <v>49</v>
      </c>
      <c r="E7" s="122" t="s">
        <v>48</v>
      </c>
      <c r="F7" s="89"/>
      <c r="G7" s="89"/>
      <c r="H7" s="23"/>
      <c r="I7" s="22"/>
      <c r="J7" s="33"/>
    </row>
    <row r="8" spans="1:15" ht="24" hidden="1" customHeight="1" x14ac:dyDescent="0.2">
      <c r="A8" s="2"/>
      <c r="B8" s="30" t="s">
        <v>21</v>
      </c>
      <c r="D8" s="125" t="s">
        <v>52</v>
      </c>
      <c r="H8" s="18" t="s">
        <v>42</v>
      </c>
      <c r="I8" s="124" t="s">
        <v>56</v>
      </c>
      <c r="J8" s="8"/>
    </row>
    <row r="9" spans="1:15" ht="15.75" hidden="1" customHeight="1" x14ac:dyDescent="0.2">
      <c r="A9" s="2"/>
      <c r="B9" s="2"/>
      <c r="D9" s="125" t="s">
        <v>53</v>
      </c>
      <c r="H9" s="18" t="s">
        <v>36</v>
      </c>
      <c r="I9" s="124" t="s">
        <v>57</v>
      </c>
      <c r="J9" s="8"/>
    </row>
    <row r="10" spans="1:15" ht="15.75" hidden="1" customHeight="1" x14ac:dyDescent="0.2">
      <c r="A10" s="2"/>
      <c r="B10" s="34"/>
      <c r="C10" s="53"/>
      <c r="D10" s="123" t="s">
        <v>55</v>
      </c>
      <c r="E10" s="126" t="s">
        <v>54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">
      <c r="A12" s="2"/>
      <c r="B12" s="27"/>
      <c r="C12" s="52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">
      <c r="A14" s="2"/>
      <c r="B14" s="42" t="s">
        <v>22</v>
      </c>
      <c r="C14" s="54"/>
      <c r="D14" s="55" t="s">
        <v>43</v>
      </c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34</v>
      </c>
      <c r="C15" s="57"/>
      <c r="D15" s="51"/>
      <c r="E15" s="82"/>
      <c r="F15" s="82"/>
      <c r="G15" s="83"/>
      <c r="H15" s="83"/>
      <c r="I15" s="83" t="s">
        <v>31</v>
      </c>
      <c r="J15" s="84"/>
    </row>
    <row r="16" spans="1:15" ht="23.25" customHeight="1" x14ac:dyDescent="0.2">
      <c r="A16" s="194" t="s">
        <v>26</v>
      </c>
      <c r="B16" s="37" t="s">
        <v>26</v>
      </c>
      <c r="C16" s="58"/>
      <c r="D16" s="59"/>
      <c r="E16" s="79"/>
      <c r="F16" s="80"/>
      <c r="G16" s="79"/>
      <c r="H16" s="80"/>
      <c r="I16" s="79">
        <f>SUMIF(F74:F92,A16,I74:I92)+SUMIF(F74:F92,"PSU",I74:I92)</f>
        <v>0</v>
      </c>
      <c r="J16" s="81"/>
    </row>
    <row r="17" spans="1:10" ht="23.25" customHeight="1" x14ac:dyDescent="0.2">
      <c r="A17" s="194" t="s">
        <v>27</v>
      </c>
      <c r="B17" s="37" t="s">
        <v>27</v>
      </c>
      <c r="C17" s="58"/>
      <c r="D17" s="59"/>
      <c r="E17" s="79"/>
      <c r="F17" s="80"/>
      <c r="G17" s="79"/>
      <c r="H17" s="80"/>
      <c r="I17" s="79">
        <f>SUMIF(F74:F92,A17,I74:I92)</f>
        <v>0</v>
      </c>
      <c r="J17" s="81"/>
    </row>
    <row r="18" spans="1:10" ht="23.25" customHeight="1" x14ac:dyDescent="0.2">
      <c r="A18" s="194" t="s">
        <v>28</v>
      </c>
      <c r="B18" s="37" t="s">
        <v>28</v>
      </c>
      <c r="C18" s="58"/>
      <c r="D18" s="59"/>
      <c r="E18" s="79"/>
      <c r="F18" s="80"/>
      <c r="G18" s="79"/>
      <c r="H18" s="80"/>
      <c r="I18" s="79">
        <f>SUMIF(F74:F92,A18,I74:I92)</f>
        <v>0</v>
      </c>
      <c r="J18" s="81"/>
    </row>
    <row r="19" spans="1:10" ht="23.25" customHeight="1" x14ac:dyDescent="0.2">
      <c r="A19" s="194" t="s">
        <v>125</v>
      </c>
      <c r="B19" s="37" t="s">
        <v>29</v>
      </c>
      <c r="C19" s="58"/>
      <c r="D19" s="59"/>
      <c r="E19" s="79"/>
      <c r="F19" s="80"/>
      <c r="G19" s="79"/>
      <c r="H19" s="80"/>
      <c r="I19" s="79">
        <f>SUMIF(F74:F92,A19,I74:I92)</f>
        <v>0</v>
      </c>
      <c r="J19" s="81"/>
    </row>
    <row r="20" spans="1:10" ht="23.25" customHeight="1" x14ac:dyDescent="0.2">
      <c r="A20" s="194" t="s">
        <v>126</v>
      </c>
      <c r="B20" s="37" t="s">
        <v>30</v>
      </c>
      <c r="C20" s="58"/>
      <c r="D20" s="59"/>
      <c r="E20" s="79"/>
      <c r="F20" s="80"/>
      <c r="G20" s="79"/>
      <c r="H20" s="80"/>
      <c r="I20" s="79">
        <f>SUMIF(F74:F92,A20,I74:I92)</f>
        <v>0</v>
      </c>
      <c r="J20" s="81"/>
    </row>
    <row r="21" spans="1:10" ht="23.25" customHeight="1" x14ac:dyDescent="0.2">
      <c r="A21" s="2"/>
      <c r="B21" s="47" t="s">
        <v>31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">
      <c r="A22" s="2"/>
      <c r="B22" s="41" t="s">
        <v>35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13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14</v>
      </c>
      <c r="C24" s="58"/>
      <c r="D24" s="59"/>
      <c r="E24" s="63">
        <f>SazbaDPH1</f>
        <v>15</v>
      </c>
      <c r="F24" s="38" t="s">
        <v>0</v>
      </c>
      <c r="G24" s="91">
        <f>A23</f>
        <v>0</v>
      </c>
      <c r="H24" s="92"/>
      <c r="I24" s="92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15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16</v>
      </c>
      <c r="C26" s="64"/>
      <c r="D26" s="51"/>
      <c r="E26" s="65">
        <f>SazbaDPH2</f>
        <v>21</v>
      </c>
      <c r="F26" s="29" t="s">
        <v>0</v>
      </c>
      <c r="G26" s="76">
        <f>A25</f>
        <v>0</v>
      </c>
      <c r="H26" s="77"/>
      <c r="I26" s="7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5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75" hidden="1" customHeight="1" thickBot="1" x14ac:dyDescent="0.25">
      <c r="A28" s="2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37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88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12</v>
      </c>
      <c r="D32" s="69"/>
      <c r="E32" s="69"/>
      <c r="F32" s="15" t="s">
        <v>11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6"/>
      <c r="E34" s="97"/>
      <c r="G34" s="98"/>
      <c r="H34" s="99"/>
      <c r="I34" s="99"/>
      <c r="J34" s="24"/>
    </row>
    <row r="35" spans="1:10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135" t="s">
        <v>17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39</v>
      </c>
      <c r="B38" s="139" t="s">
        <v>18</v>
      </c>
      <c r="C38" s="140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58</v>
      </c>
      <c r="C39" s="145"/>
      <c r="D39" s="145"/>
      <c r="E39" s="145"/>
      <c r="F39" s="146">
        <f>'SO 01 1 Pol'!AE166+'SO 01 2 Pol'!AE48+'SO 02 1 Pol'!AE129+'SO 02 2 Pol'!AE51+'SO 03 1 Pol'!AE131+'SO 03 2 Pol'!AE67+'SO 04 1 Pol'!AE110+'SO 05 1 Pol'!AE127+'SO 06 1 Pol'!AE32+'SO 07 1 Pol'!AE21+'SO 08 1 Pol'!AE68+'SO 09 1 Pol'!AE119+'SO 10 1 Pol'!AE120+'SO 11 1 Pol'!AE76+'SO VRN 1 Pol'!AE26</f>
        <v>0</v>
      </c>
      <c r="G39" s="147">
        <f>'SO 01 1 Pol'!AF166+'SO 01 2 Pol'!AF48+'SO 02 1 Pol'!AF129+'SO 02 2 Pol'!AF51+'SO 03 1 Pol'!AF131+'SO 03 2 Pol'!AF67+'SO 04 1 Pol'!AF110+'SO 05 1 Pol'!AF127+'SO 06 1 Pol'!AF32+'SO 07 1 Pol'!AF21+'SO 08 1 Pol'!AF68+'SO 09 1 Pol'!AF119+'SO 10 1 Pol'!AF120+'SO 11 1 Pol'!AF76+'SO VRN 1 Pol'!AF26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">
      <c r="A40" s="134">
        <v>2</v>
      </c>
      <c r="B40" s="150" t="s">
        <v>59</v>
      </c>
      <c r="C40" s="151" t="s">
        <v>60</v>
      </c>
      <c r="D40" s="151"/>
      <c r="E40" s="151"/>
      <c r="F40" s="152">
        <f>'SO 01 1 Pol'!AE166+'SO 01 2 Pol'!AE48</f>
        <v>0</v>
      </c>
      <c r="G40" s="153">
        <f>'SO 01 1 Pol'!AF166+'SO 01 2 Pol'!AF48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4">
        <v>3</v>
      </c>
      <c r="B41" s="155" t="s">
        <v>61</v>
      </c>
      <c r="C41" s="145" t="s">
        <v>60</v>
      </c>
      <c r="D41" s="145"/>
      <c r="E41" s="145"/>
      <c r="F41" s="156">
        <f>'SO 01 1 Pol'!AE166</f>
        <v>0</v>
      </c>
      <c r="G41" s="148">
        <f>'SO 01 1 Pol'!AF166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customHeight="1" x14ac:dyDescent="0.2">
      <c r="A42" s="134">
        <v>3</v>
      </c>
      <c r="B42" s="155" t="s">
        <v>62</v>
      </c>
      <c r="C42" s="145" t="s">
        <v>63</v>
      </c>
      <c r="D42" s="145"/>
      <c r="E42" s="145"/>
      <c r="F42" s="156">
        <f>'SO 01 2 Pol'!AE48</f>
        <v>0</v>
      </c>
      <c r="G42" s="148">
        <f>'SO 01 2 Pol'!AF48</f>
        <v>0</v>
      </c>
      <c r="H42" s="148">
        <f>(F42*SazbaDPH1/100)+(G42*SazbaDPH2/100)</f>
        <v>0</v>
      </c>
      <c r="I42" s="148">
        <f>F42+G42+H42</f>
        <v>0</v>
      </c>
      <c r="J42" s="149" t="str">
        <f>IF(CenaCelkemVypocet=0,"",I42/CenaCelkemVypocet*100)</f>
        <v/>
      </c>
    </row>
    <row r="43" spans="1:10" ht="25.5" customHeight="1" x14ac:dyDescent="0.2">
      <c r="A43" s="134">
        <v>2</v>
      </c>
      <c r="B43" s="150" t="s">
        <v>64</v>
      </c>
      <c r="C43" s="151" t="s">
        <v>65</v>
      </c>
      <c r="D43" s="151"/>
      <c r="E43" s="151"/>
      <c r="F43" s="152">
        <f>'SO 02 1 Pol'!AE129+'SO 02 2 Pol'!AE51</f>
        <v>0</v>
      </c>
      <c r="G43" s="153">
        <f>'SO 02 1 Pol'!AF129+'SO 02 2 Pol'!AF51</f>
        <v>0</v>
      </c>
      <c r="H43" s="153">
        <f>(F43*SazbaDPH1/100)+(G43*SazbaDPH2/100)</f>
        <v>0</v>
      </c>
      <c r="I43" s="153">
        <f>F43+G43+H43</f>
        <v>0</v>
      </c>
      <c r="J43" s="154" t="str">
        <f>IF(CenaCelkemVypocet=0,"",I43/CenaCelkemVypocet*100)</f>
        <v/>
      </c>
    </row>
    <row r="44" spans="1:10" ht="25.5" customHeight="1" x14ac:dyDescent="0.2">
      <c r="A44" s="134">
        <v>3</v>
      </c>
      <c r="B44" s="155" t="s">
        <v>61</v>
      </c>
      <c r="C44" s="145" t="s">
        <v>65</v>
      </c>
      <c r="D44" s="145"/>
      <c r="E44" s="145"/>
      <c r="F44" s="156">
        <f>'SO 02 1 Pol'!AE129</f>
        <v>0</v>
      </c>
      <c r="G44" s="148">
        <f>'SO 02 1 Pol'!AF129</f>
        <v>0</v>
      </c>
      <c r="H44" s="148">
        <f>(F44*SazbaDPH1/100)+(G44*SazbaDPH2/100)</f>
        <v>0</v>
      </c>
      <c r="I44" s="148">
        <f>F44+G44+H44</f>
        <v>0</v>
      </c>
      <c r="J44" s="149" t="str">
        <f>IF(CenaCelkemVypocet=0,"",I44/CenaCelkemVypocet*100)</f>
        <v/>
      </c>
    </row>
    <row r="45" spans="1:10" ht="25.5" customHeight="1" x14ac:dyDescent="0.2">
      <c r="A45" s="134">
        <v>3</v>
      </c>
      <c r="B45" s="155" t="s">
        <v>62</v>
      </c>
      <c r="C45" s="145" t="s">
        <v>63</v>
      </c>
      <c r="D45" s="145"/>
      <c r="E45" s="145"/>
      <c r="F45" s="156">
        <f>'SO 02 2 Pol'!AE51</f>
        <v>0</v>
      </c>
      <c r="G45" s="148">
        <f>'SO 02 2 Pol'!AF51</f>
        <v>0</v>
      </c>
      <c r="H45" s="148">
        <f>(F45*SazbaDPH1/100)+(G45*SazbaDPH2/100)</f>
        <v>0</v>
      </c>
      <c r="I45" s="148">
        <f>F45+G45+H45</f>
        <v>0</v>
      </c>
      <c r="J45" s="149" t="str">
        <f>IF(CenaCelkemVypocet=0,"",I45/CenaCelkemVypocet*100)</f>
        <v/>
      </c>
    </row>
    <row r="46" spans="1:10" ht="25.5" customHeight="1" x14ac:dyDescent="0.2">
      <c r="A46" s="134">
        <v>2</v>
      </c>
      <c r="B46" s="150" t="s">
        <v>66</v>
      </c>
      <c r="C46" s="151" t="s">
        <v>67</v>
      </c>
      <c r="D46" s="151"/>
      <c r="E46" s="151"/>
      <c r="F46" s="152">
        <f>'SO 03 1 Pol'!AE131+'SO 03 2 Pol'!AE67</f>
        <v>0</v>
      </c>
      <c r="G46" s="153">
        <f>'SO 03 1 Pol'!AF131+'SO 03 2 Pol'!AF67</f>
        <v>0</v>
      </c>
      <c r="H46" s="153">
        <f>(F46*SazbaDPH1/100)+(G46*SazbaDPH2/100)</f>
        <v>0</v>
      </c>
      <c r="I46" s="153">
        <f>F46+G46+H46</f>
        <v>0</v>
      </c>
      <c r="J46" s="154" t="str">
        <f>IF(CenaCelkemVypocet=0,"",I46/CenaCelkemVypocet*100)</f>
        <v/>
      </c>
    </row>
    <row r="47" spans="1:10" ht="25.5" customHeight="1" x14ac:dyDescent="0.2">
      <c r="A47" s="134">
        <v>3</v>
      </c>
      <c r="B47" s="155" t="s">
        <v>61</v>
      </c>
      <c r="C47" s="145" t="s">
        <v>67</v>
      </c>
      <c r="D47" s="145"/>
      <c r="E47" s="145"/>
      <c r="F47" s="156">
        <f>'SO 03 1 Pol'!AE131</f>
        <v>0</v>
      </c>
      <c r="G47" s="148">
        <f>'SO 03 1 Pol'!AF131</f>
        <v>0</v>
      </c>
      <c r="H47" s="148">
        <f>(F47*SazbaDPH1/100)+(G47*SazbaDPH2/100)</f>
        <v>0</v>
      </c>
      <c r="I47" s="148">
        <f>F47+G47+H47</f>
        <v>0</v>
      </c>
      <c r="J47" s="149" t="str">
        <f>IF(CenaCelkemVypocet=0,"",I47/CenaCelkemVypocet*100)</f>
        <v/>
      </c>
    </row>
    <row r="48" spans="1:10" ht="25.5" customHeight="1" x14ac:dyDescent="0.2">
      <c r="A48" s="134">
        <v>3</v>
      </c>
      <c r="B48" s="155" t="s">
        <v>62</v>
      </c>
      <c r="C48" s="145" t="s">
        <v>63</v>
      </c>
      <c r="D48" s="145"/>
      <c r="E48" s="145"/>
      <c r="F48" s="156">
        <f>'SO 03 2 Pol'!AE67</f>
        <v>0</v>
      </c>
      <c r="G48" s="148">
        <f>'SO 03 2 Pol'!AF67</f>
        <v>0</v>
      </c>
      <c r="H48" s="148">
        <f>(F48*SazbaDPH1/100)+(G48*SazbaDPH2/100)</f>
        <v>0</v>
      </c>
      <c r="I48" s="148">
        <f>F48+G48+H48</f>
        <v>0</v>
      </c>
      <c r="J48" s="149" t="str">
        <f>IF(CenaCelkemVypocet=0,"",I48/CenaCelkemVypocet*100)</f>
        <v/>
      </c>
    </row>
    <row r="49" spans="1:10" ht="25.5" customHeight="1" x14ac:dyDescent="0.2">
      <c r="A49" s="134">
        <v>2</v>
      </c>
      <c r="B49" s="150" t="s">
        <v>68</v>
      </c>
      <c r="C49" s="151" t="s">
        <v>69</v>
      </c>
      <c r="D49" s="151"/>
      <c r="E49" s="151"/>
      <c r="F49" s="152">
        <f>'SO 04 1 Pol'!AE110</f>
        <v>0</v>
      </c>
      <c r="G49" s="153">
        <f>'SO 04 1 Pol'!AF110</f>
        <v>0</v>
      </c>
      <c r="H49" s="153">
        <f>(F49*SazbaDPH1/100)+(G49*SazbaDPH2/100)</f>
        <v>0</v>
      </c>
      <c r="I49" s="153">
        <f>F49+G49+H49</f>
        <v>0</v>
      </c>
      <c r="J49" s="154" t="str">
        <f>IF(CenaCelkemVypocet=0,"",I49/CenaCelkemVypocet*100)</f>
        <v/>
      </c>
    </row>
    <row r="50" spans="1:10" ht="25.5" customHeight="1" x14ac:dyDescent="0.2">
      <c r="A50" s="134">
        <v>3</v>
      </c>
      <c r="B50" s="155" t="s">
        <v>61</v>
      </c>
      <c r="C50" s="145" t="s">
        <v>69</v>
      </c>
      <c r="D50" s="145"/>
      <c r="E50" s="145"/>
      <c r="F50" s="156">
        <f>'SO 04 1 Pol'!AE110</f>
        <v>0</v>
      </c>
      <c r="G50" s="148">
        <f>'SO 04 1 Pol'!AF110</f>
        <v>0</v>
      </c>
      <c r="H50" s="148">
        <f>(F50*SazbaDPH1/100)+(G50*SazbaDPH2/100)</f>
        <v>0</v>
      </c>
      <c r="I50" s="148">
        <f>F50+G50+H50</f>
        <v>0</v>
      </c>
      <c r="J50" s="149" t="str">
        <f>IF(CenaCelkemVypocet=0,"",I50/CenaCelkemVypocet*100)</f>
        <v/>
      </c>
    </row>
    <row r="51" spans="1:10" ht="25.5" customHeight="1" x14ac:dyDescent="0.2">
      <c r="A51" s="134">
        <v>2</v>
      </c>
      <c r="B51" s="150" t="s">
        <v>70</v>
      </c>
      <c r="C51" s="151" t="s">
        <v>71</v>
      </c>
      <c r="D51" s="151"/>
      <c r="E51" s="151"/>
      <c r="F51" s="152">
        <f>'SO 05 1 Pol'!AE127</f>
        <v>0</v>
      </c>
      <c r="G51" s="153">
        <f>'SO 05 1 Pol'!AF127</f>
        <v>0</v>
      </c>
      <c r="H51" s="153">
        <f>(F51*SazbaDPH1/100)+(G51*SazbaDPH2/100)</f>
        <v>0</v>
      </c>
      <c r="I51" s="153">
        <f>F51+G51+H51</f>
        <v>0</v>
      </c>
      <c r="J51" s="154" t="str">
        <f>IF(CenaCelkemVypocet=0,"",I51/CenaCelkemVypocet*100)</f>
        <v/>
      </c>
    </row>
    <row r="52" spans="1:10" ht="25.5" customHeight="1" x14ac:dyDescent="0.2">
      <c r="A52" s="134">
        <v>3</v>
      </c>
      <c r="B52" s="155" t="s">
        <v>61</v>
      </c>
      <c r="C52" s="145" t="s">
        <v>71</v>
      </c>
      <c r="D52" s="145"/>
      <c r="E52" s="145"/>
      <c r="F52" s="156">
        <f>'SO 05 1 Pol'!AE127</f>
        <v>0</v>
      </c>
      <c r="G52" s="148">
        <f>'SO 05 1 Pol'!AF127</f>
        <v>0</v>
      </c>
      <c r="H52" s="148">
        <f>(F52*SazbaDPH1/100)+(G52*SazbaDPH2/100)</f>
        <v>0</v>
      </c>
      <c r="I52" s="148">
        <f>F52+G52+H52</f>
        <v>0</v>
      </c>
      <c r="J52" s="149" t="str">
        <f>IF(CenaCelkemVypocet=0,"",I52/CenaCelkemVypocet*100)</f>
        <v/>
      </c>
    </row>
    <row r="53" spans="1:10" ht="25.5" customHeight="1" x14ac:dyDescent="0.2">
      <c r="A53" s="134">
        <v>2</v>
      </c>
      <c r="B53" s="150" t="s">
        <v>72</v>
      </c>
      <c r="C53" s="151" t="s">
        <v>73</v>
      </c>
      <c r="D53" s="151"/>
      <c r="E53" s="151"/>
      <c r="F53" s="152">
        <f>'SO 06 1 Pol'!AE32</f>
        <v>0</v>
      </c>
      <c r="G53" s="153">
        <f>'SO 06 1 Pol'!AF32</f>
        <v>0</v>
      </c>
      <c r="H53" s="153">
        <f>(F53*SazbaDPH1/100)+(G53*SazbaDPH2/100)</f>
        <v>0</v>
      </c>
      <c r="I53" s="153">
        <f>F53+G53+H53</f>
        <v>0</v>
      </c>
      <c r="J53" s="154" t="str">
        <f>IF(CenaCelkemVypocet=0,"",I53/CenaCelkemVypocet*100)</f>
        <v/>
      </c>
    </row>
    <row r="54" spans="1:10" ht="25.5" customHeight="1" x14ac:dyDescent="0.2">
      <c r="A54" s="134">
        <v>3</v>
      </c>
      <c r="B54" s="155" t="s">
        <v>61</v>
      </c>
      <c r="C54" s="145" t="s">
        <v>73</v>
      </c>
      <c r="D54" s="145"/>
      <c r="E54" s="145"/>
      <c r="F54" s="156">
        <f>'SO 06 1 Pol'!AE32</f>
        <v>0</v>
      </c>
      <c r="G54" s="148">
        <f>'SO 06 1 Pol'!AF32</f>
        <v>0</v>
      </c>
      <c r="H54" s="148">
        <f>(F54*SazbaDPH1/100)+(G54*SazbaDPH2/100)</f>
        <v>0</v>
      </c>
      <c r="I54" s="148">
        <f>F54+G54+H54</f>
        <v>0</v>
      </c>
      <c r="J54" s="149" t="str">
        <f>IF(CenaCelkemVypocet=0,"",I54/CenaCelkemVypocet*100)</f>
        <v/>
      </c>
    </row>
    <row r="55" spans="1:10" ht="25.5" customHeight="1" x14ac:dyDescent="0.2">
      <c r="A55" s="134">
        <v>2</v>
      </c>
      <c r="B55" s="150" t="s">
        <v>74</v>
      </c>
      <c r="C55" s="151" t="s">
        <v>75</v>
      </c>
      <c r="D55" s="151"/>
      <c r="E55" s="151"/>
      <c r="F55" s="152">
        <f>'SO 07 1 Pol'!AE21</f>
        <v>0</v>
      </c>
      <c r="G55" s="153">
        <f>'SO 07 1 Pol'!AF21</f>
        <v>0</v>
      </c>
      <c r="H55" s="153">
        <f>(F55*SazbaDPH1/100)+(G55*SazbaDPH2/100)</f>
        <v>0</v>
      </c>
      <c r="I55" s="153">
        <f>F55+G55+H55</f>
        <v>0</v>
      </c>
      <c r="J55" s="154" t="str">
        <f>IF(CenaCelkemVypocet=0,"",I55/CenaCelkemVypocet*100)</f>
        <v/>
      </c>
    </row>
    <row r="56" spans="1:10" ht="25.5" customHeight="1" x14ac:dyDescent="0.2">
      <c r="A56" s="134">
        <v>3</v>
      </c>
      <c r="B56" s="155" t="s">
        <v>61</v>
      </c>
      <c r="C56" s="145" t="s">
        <v>75</v>
      </c>
      <c r="D56" s="145"/>
      <c r="E56" s="145"/>
      <c r="F56" s="156">
        <f>'SO 07 1 Pol'!AE21</f>
        <v>0</v>
      </c>
      <c r="G56" s="148">
        <f>'SO 07 1 Pol'!AF21</f>
        <v>0</v>
      </c>
      <c r="H56" s="148">
        <f>(F56*SazbaDPH1/100)+(G56*SazbaDPH2/100)</f>
        <v>0</v>
      </c>
      <c r="I56" s="148">
        <f>F56+G56+H56</f>
        <v>0</v>
      </c>
      <c r="J56" s="149" t="str">
        <f>IF(CenaCelkemVypocet=0,"",I56/CenaCelkemVypocet*100)</f>
        <v/>
      </c>
    </row>
    <row r="57" spans="1:10" ht="25.5" customHeight="1" x14ac:dyDescent="0.2">
      <c r="A57" s="134">
        <v>2</v>
      </c>
      <c r="B57" s="150" t="s">
        <v>76</v>
      </c>
      <c r="C57" s="151" t="s">
        <v>77</v>
      </c>
      <c r="D57" s="151"/>
      <c r="E57" s="151"/>
      <c r="F57" s="152">
        <f>'SO 08 1 Pol'!AE68</f>
        <v>0</v>
      </c>
      <c r="G57" s="153">
        <f>'SO 08 1 Pol'!AF68</f>
        <v>0</v>
      </c>
      <c r="H57" s="153">
        <f>(F57*SazbaDPH1/100)+(G57*SazbaDPH2/100)</f>
        <v>0</v>
      </c>
      <c r="I57" s="153">
        <f>F57+G57+H57</f>
        <v>0</v>
      </c>
      <c r="J57" s="154" t="str">
        <f>IF(CenaCelkemVypocet=0,"",I57/CenaCelkemVypocet*100)</f>
        <v/>
      </c>
    </row>
    <row r="58" spans="1:10" ht="25.5" customHeight="1" x14ac:dyDescent="0.2">
      <c r="A58" s="134">
        <v>3</v>
      </c>
      <c r="B58" s="155" t="s">
        <v>61</v>
      </c>
      <c r="C58" s="145" t="s">
        <v>77</v>
      </c>
      <c r="D58" s="145"/>
      <c r="E58" s="145"/>
      <c r="F58" s="156">
        <f>'SO 08 1 Pol'!AE68</f>
        <v>0</v>
      </c>
      <c r="G58" s="148">
        <f>'SO 08 1 Pol'!AF68</f>
        <v>0</v>
      </c>
      <c r="H58" s="148">
        <f>(F58*SazbaDPH1/100)+(G58*SazbaDPH2/100)</f>
        <v>0</v>
      </c>
      <c r="I58" s="148">
        <f>F58+G58+H58</f>
        <v>0</v>
      </c>
      <c r="J58" s="149" t="str">
        <f>IF(CenaCelkemVypocet=0,"",I58/CenaCelkemVypocet*100)</f>
        <v/>
      </c>
    </row>
    <row r="59" spans="1:10" ht="25.5" customHeight="1" x14ac:dyDescent="0.2">
      <c r="A59" s="134">
        <v>2</v>
      </c>
      <c r="B59" s="150" t="s">
        <v>78</v>
      </c>
      <c r="C59" s="151" t="s">
        <v>79</v>
      </c>
      <c r="D59" s="151"/>
      <c r="E59" s="151"/>
      <c r="F59" s="152">
        <f>'SO 09 1 Pol'!AE119</f>
        <v>0</v>
      </c>
      <c r="G59" s="153">
        <f>'SO 09 1 Pol'!AF119</f>
        <v>0</v>
      </c>
      <c r="H59" s="153">
        <f>(F59*SazbaDPH1/100)+(G59*SazbaDPH2/100)</f>
        <v>0</v>
      </c>
      <c r="I59" s="153">
        <f>F59+G59+H59</f>
        <v>0</v>
      </c>
      <c r="J59" s="154" t="str">
        <f>IF(CenaCelkemVypocet=0,"",I59/CenaCelkemVypocet*100)</f>
        <v/>
      </c>
    </row>
    <row r="60" spans="1:10" ht="25.5" customHeight="1" x14ac:dyDescent="0.2">
      <c r="A60" s="134">
        <v>3</v>
      </c>
      <c r="B60" s="155" t="s">
        <v>61</v>
      </c>
      <c r="C60" s="145" t="s">
        <v>80</v>
      </c>
      <c r="D60" s="145"/>
      <c r="E60" s="145"/>
      <c r="F60" s="156">
        <f>'SO 09 1 Pol'!AE119</f>
        <v>0</v>
      </c>
      <c r="G60" s="148">
        <f>'SO 09 1 Pol'!AF119</f>
        <v>0</v>
      </c>
      <c r="H60" s="148">
        <f>(F60*SazbaDPH1/100)+(G60*SazbaDPH2/100)</f>
        <v>0</v>
      </c>
      <c r="I60" s="148">
        <f>F60+G60+H60</f>
        <v>0</v>
      </c>
      <c r="J60" s="149" t="str">
        <f>IF(CenaCelkemVypocet=0,"",I60/CenaCelkemVypocet*100)</f>
        <v/>
      </c>
    </row>
    <row r="61" spans="1:10" ht="25.5" customHeight="1" x14ac:dyDescent="0.2">
      <c r="A61" s="134">
        <v>2</v>
      </c>
      <c r="B61" s="150" t="s">
        <v>81</v>
      </c>
      <c r="C61" s="151" t="s">
        <v>82</v>
      </c>
      <c r="D61" s="151"/>
      <c r="E61" s="151"/>
      <c r="F61" s="152">
        <f>'SO 10 1 Pol'!AE120</f>
        <v>0</v>
      </c>
      <c r="G61" s="153">
        <f>'SO 10 1 Pol'!AF120</f>
        <v>0</v>
      </c>
      <c r="H61" s="153">
        <f>(F61*SazbaDPH1/100)+(G61*SazbaDPH2/100)</f>
        <v>0</v>
      </c>
      <c r="I61" s="153">
        <f>F61+G61+H61</f>
        <v>0</v>
      </c>
      <c r="J61" s="154" t="str">
        <f>IF(CenaCelkemVypocet=0,"",I61/CenaCelkemVypocet*100)</f>
        <v/>
      </c>
    </row>
    <row r="62" spans="1:10" ht="25.5" customHeight="1" x14ac:dyDescent="0.2">
      <c r="A62" s="134">
        <v>3</v>
      </c>
      <c r="B62" s="155" t="s">
        <v>61</v>
      </c>
      <c r="C62" s="145" t="s">
        <v>82</v>
      </c>
      <c r="D62" s="145"/>
      <c r="E62" s="145"/>
      <c r="F62" s="156">
        <f>'SO 10 1 Pol'!AE120</f>
        <v>0</v>
      </c>
      <c r="G62" s="148">
        <f>'SO 10 1 Pol'!AF120</f>
        <v>0</v>
      </c>
      <c r="H62" s="148">
        <f>(F62*SazbaDPH1/100)+(G62*SazbaDPH2/100)</f>
        <v>0</v>
      </c>
      <c r="I62" s="148">
        <f>F62+G62+H62</f>
        <v>0</v>
      </c>
      <c r="J62" s="149" t="str">
        <f>IF(CenaCelkemVypocet=0,"",I62/CenaCelkemVypocet*100)</f>
        <v/>
      </c>
    </row>
    <row r="63" spans="1:10" ht="25.5" customHeight="1" x14ac:dyDescent="0.2">
      <c r="A63" s="134">
        <v>2</v>
      </c>
      <c r="B63" s="150" t="s">
        <v>83</v>
      </c>
      <c r="C63" s="151" t="s">
        <v>84</v>
      </c>
      <c r="D63" s="151"/>
      <c r="E63" s="151"/>
      <c r="F63" s="152">
        <f>'SO 11 1 Pol'!AE76</f>
        <v>0</v>
      </c>
      <c r="G63" s="153">
        <f>'SO 11 1 Pol'!AF76</f>
        <v>0</v>
      </c>
      <c r="H63" s="153">
        <f>(F63*SazbaDPH1/100)+(G63*SazbaDPH2/100)</f>
        <v>0</v>
      </c>
      <c r="I63" s="153">
        <f>F63+G63+H63</f>
        <v>0</v>
      </c>
      <c r="J63" s="154" t="str">
        <f>IF(CenaCelkemVypocet=0,"",I63/CenaCelkemVypocet*100)</f>
        <v/>
      </c>
    </row>
    <row r="64" spans="1:10" ht="25.5" customHeight="1" x14ac:dyDescent="0.2">
      <c r="A64" s="134">
        <v>3</v>
      </c>
      <c r="B64" s="155" t="s">
        <v>61</v>
      </c>
      <c r="C64" s="145" t="s">
        <v>84</v>
      </c>
      <c r="D64" s="145"/>
      <c r="E64" s="145"/>
      <c r="F64" s="156">
        <f>'SO 11 1 Pol'!AE76</f>
        <v>0</v>
      </c>
      <c r="G64" s="148">
        <f>'SO 11 1 Pol'!AF76</f>
        <v>0</v>
      </c>
      <c r="H64" s="148">
        <f>(F64*SazbaDPH1/100)+(G64*SazbaDPH2/100)</f>
        <v>0</v>
      </c>
      <c r="I64" s="148">
        <f>F64+G64+H64</f>
        <v>0</v>
      </c>
      <c r="J64" s="149" t="str">
        <f>IF(CenaCelkemVypocet=0,"",I64/CenaCelkemVypocet*100)</f>
        <v/>
      </c>
    </row>
    <row r="65" spans="1:10" ht="25.5" customHeight="1" x14ac:dyDescent="0.2">
      <c r="A65" s="134">
        <v>2</v>
      </c>
      <c r="B65" s="150" t="s">
        <v>85</v>
      </c>
      <c r="C65" s="151" t="s">
        <v>86</v>
      </c>
      <c r="D65" s="151"/>
      <c r="E65" s="151"/>
      <c r="F65" s="152">
        <f>'SO VRN 1 Pol'!AE26</f>
        <v>0</v>
      </c>
      <c r="G65" s="153">
        <f>'SO VRN 1 Pol'!AF26</f>
        <v>0</v>
      </c>
      <c r="H65" s="153">
        <f>(F65*SazbaDPH1/100)+(G65*SazbaDPH2/100)</f>
        <v>0</v>
      </c>
      <c r="I65" s="153">
        <f>F65+G65+H65</f>
        <v>0</v>
      </c>
      <c r="J65" s="154" t="str">
        <f>IF(CenaCelkemVypocet=0,"",I65/CenaCelkemVypocet*100)</f>
        <v/>
      </c>
    </row>
    <row r="66" spans="1:10" ht="25.5" customHeight="1" x14ac:dyDescent="0.2">
      <c r="A66" s="134">
        <v>3</v>
      </c>
      <c r="B66" s="155" t="s">
        <v>61</v>
      </c>
      <c r="C66" s="145" t="s">
        <v>86</v>
      </c>
      <c r="D66" s="145"/>
      <c r="E66" s="145"/>
      <c r="F66" s="156">
        <f>'SO VRN 1 Pol'!AE26</f>
        <v>0</v>
      </c>
      <c r="G66" s="148">
        <f>'SO VRN 1 Pol'!AF26</f>
        <v>0</v>
      </c>
      <c r="H66" s="148">
        <f>(F66*SazbaDPH1/100)+(G66*SazbaDPH2/100)</f>
        <v>0</v>
      </c>
      <c r="I66" s="148">
        <f>F66+G66+H66</f>
        <v>0</v>
      </c>
      <c r="J66" s="149" t="str">
        <f>IF(CenaCelkemVypocet=0,"",I66/CenaCelkemVypocet*100)</f>
        <v/>
      </c>
    </row>
    <row r="67" spans="1:10" ht="25.5" customHeight="1" x14ac:dyDescent="0.2">
      <c r="A67" s="134"/>
      <c r="B67" s="157" t="s">
        <v>87</v>
      </c>
      <c r="C67" s="158"/>
      <c r="D67" s="158"/>
      <c r="E67" s="159"/>
      <c r="F67" s="160">
        <f>SUMIF(A39:A66,"=1",F39:F66)</f>
        <v>0</v>
      </c>
      <c r="G67" s="161">
        <f>SUMIF(A39:A66,"=1",G39:G66)</f>
        <v>0</v>
      </c>
      <c r="H67" s="161">
        <f>SUMIF(A39:A66,"=1",H39:H66)</f>
        <v>0</v>
      </c>
      <c r="I67" s="161">
        <f>SUMIF(A39:A66,"=1",I39:I66)</f>
        <v>0</v>
      </c>
      <c r="J67" s="162">
        <f>SUMIF(A39:A66,"=1",J39:J66)</f>
        <v>0</v>
      </c>
    </row>
    <row r="71" spans="1:10" ht="15.75" x14ac:dyDescent="0.25">
      <c r="B71" s="173" t="s">
        <v>89</v>
      </c>
    </row>
    <row r="73" spans="1:10" ht="25.5" customHeight="1" x14ac:dyDescent="0.2">
      <c r="A73" s="175"/>
      <c r="B73" s="178" t="s">
        <v>18</v>
      </c>
      <c r="C73" s="178" t="s">
        <v>6</v>
      </c>
      <c r="D73" s="179"/>
      <c r="E73" s="179"/>
      <c r="F73" s="180" t="s">
        <v>90</v>
      </c>
      <c r="G73" s="180"/>
      <c r="H73" s="180"/>
      <c r="I73" s="180" t="s">
        <v>31</v>
      </c>
      <c r="J73" s="180" t="s">
        <v>0</v>
      </c>
    </row>
    <row r="74" spans="1:10" ht="36.75" customHeight="1" x14ac:dyDescent="0.2">
      <c r="A74" s="176"/>
      <c r="B74" s="181" t="s">
        <v>61</v>
      </c>
      <c r="C74" s="182" t="s">
        <v>91</v>
      </c>
      <c r="D74" s="183"/>
      <c r="E74" s="183"/>
      <c r="F74" s="190" t="s">
        <v>26</v>
      </c>
      <c r="G74" s="191"/>
      <c r="H74" s="191"/>
      <c r="I74" s="191">
        <f>'SO 01 1 Pol'!G8+'SO 01 2 Pol'!G8+'SO 02 1 Pol'!G8+'SO 02 2 Pol'!G8+'SO 03 1 Pol'!G8+'SO 03 2 Pol'!G8+'SO 04 1 Pol'!G8+'SO 05 1 Pol'!G8+'SO 06 1 Pol'!G8+'SO 08 1 Pol'!G8+'SO 09 1 Pol'!G8+'SO 10 1 Pol'!G8+'SO 11 1 Pol'!G8</f>
        <v>0</v>
      </c>
      <c r="J74" s="187" t="str">
        <f>IF(I93=0,"",I74/I93*100)</f>
        <v/>
      </c>
    </row>
    <row r="75" spans="1:10" ht="36.75" customHeight="1" x14ac:dyDescent="0.2">
      <c r="A75" s="176"/>
      <c r="B75" s="181" t="s">
        <v>62</v>
      </c>
      <c r="C75" s="182" t="s">
        <v>92</v>
      </c>
      <c r="D75" s="183"/>
      <c r="E75" s="183"/>
      <c r="F75" s="190" t="s">
        <v>26</v>
      </c>
      <c r="G75" s="191"/>
      <c r="H75" s="191"/>
      <c r="I75" s="191">
        <f>'SO 01 1 Pol'!G74+'SO 01 2 Pol'!G26+'SO 02 2 Pol'!G21+'SO 03 2 Pol'!G21+'SO 05 1 Pol'!G56+'SO 06 1 Pol'!G22+'SO 08 1 Pol'!G48+'SO 09 1 Pol'!G53+'SO 10 1 Pol'!G22+'SO 11 1 Pol'!G66</f>
        <v>0</v>
      </c>
      <c r="J75" s="187" t="str">
        <f>IF(I93=0,"",I75/I93*100)</f>
        <v/>
      </c>
    </row>
    <row r="76" spans="1:10" ht="36.75" customHeight="1" x14ac:dyDescent="0.2">
      <c r="A76" s="176"/>
      <c r="B76" s="181" t="s">
        <v>62</v>
      </c>
      <c r="C76" s="182" t="s">
        <v>93</v>
      </c>
      <c r="D76" s="183"/>
      <c r="E76" s="183"/>
      <c r="F76" s="190" t="s">
        <v>26</v>
      </c>
      <c r="G76" s="191"/>
      <c r="H76" s="191"/>
      <c r="I76" s="191">
        <f>'SO 02 1 Pol'!G62+'SO 03 1 Pol'!G63</f>
        <v>0</v>
      </c>
      <c r="J76" s="187" t="str">
        <f>IF(I93=0,"",I76/I93*100)</f>
        <v/>
      </c>
    </row>
    <row r="77" spans="1:10" ht="36.75" customHeight="1" x14ac:dyDescent="0.2">
      <c r="A77" s="176"/>
      <c r="B77" s="181" t="s">
        <v>94</v>
      </c>
      <c r="C77" s="182" t="s">
        <v>95</v>
      </c>
      <c r="D77" s="183"/>
      <c r="E77" s="183"/>
      <c r="F77" s="190" t="s">
        <v>26</v>
      </c>
      <c r="G77" s="191"/>
      <c r="H77" s="191"/>
      <c r="I77" s="191">
        <f>'SO 05 1 Pol'!G75+'SO 09 1 Pol'!G58+'SO 10 1 Pol'!G29</f>
        <v>0</v>
      </c>
      <c r="J77" s="187" t="str">
        <f>IF(I93=0,"",I77/I93*100)</f>
        <v/>
      </c>
    </row>
    <row r="78" spans="1:10" ht="36.75" customHeight="1" x14ac:dyDescent="0.2">
      <c r="A78" s="176"/>
      <c r="B78" s="181" t="s">
        <v>96</v>
      </c>
      <c r="C78" s="182" t="s">
        <v>97</v>
      </c>
      <c r="D78" s="183"/>
      <c r="E78" s="183"/>
      <c r="F78" s="190" t="s">
        <v>26</v>
      </c>
      <c r="G78" s="191"/>
      <c r="H78" s="191"/>
      <c r="I78" s="191">
        <f>'SO 05 1 Pol'!G86+'SO 09 1 Pol'!G63+'SO 10 1 Pol'!G43</f>
        <v>0</v>
      </c>
      <c r="J78" s="187" t="str">
        <f>IF(I93=0,"",I78/I93*100)</f>
        <v/>
      </c>
    </row>
    <row r="79" spans="1:10" ht="36.75" customHeight="1" x14ac:dyDescent="0.2">
      <c r="A79" s="176"/>
      <c r="B79" s="181" t="s">
        <v>98</v>
      </c>
      <c r="C79" s="182" t="s">
        <v>99</v>
      </c>
      <c r="D79" s="183"/>
      <c r="E79" s="183"/>
      <c r="F79" s="190" t="s">
        <v>26</v>
      </c>
      <c r="G79" s="191"/>
      <c r="H79" s="191"/>
      <c r="I79" s="191">
        <f>'SO 01 1 Pol'!G91+'SO 02 1 Pol'!G71+'SO 02 2 Pol'!G26+'SO 03 1 Pol'!G72+'SO 03 2 Pol'!G26+'SO 09 1 Pol'!G80</f>
        <v>0</v>
      </c>
      <c r="J79" s="187" t="str">
        <f>IF(I93=0,"",I79/I93*100)</f>
        <v/>
      </c>
    </row>
    <row r="80" spans="1:10" ht="36.75" customHeight="1" x14ac:dyDescent="0.2">
      <c r="A80" s="176"/>
      <c r="B80" s="181" t="s">
        <v>100</v>
      </c>
      <c r="C80" s="182" t="s">
        <v>101</v>
      </c>
      <c r="D80" s="183"/>
      <c r="E80" s="183"/>
      <c r="F80" s="190" t="s">
        <v>26</v>
      </c>
      <c r="G80" s="191"/>
      <c r="H80" s="191"/>
      <c r="I80" s="191">
        <f>'SO 10 1 Pol'!G53</f>
        <v>0</v>
      </c>
      <c r="J80" s="187" t="str">
        <f>IF(I93=0,"",I80/I93*100)</f>
        <v/>
      </c>
    </row>
    <row r="81" spans="1:10" ht="36.75" customHeight="1" x14ac:dyDescent="0.2">
      <c r="A81" s="176"/>
      <c r="B81" s="181" t="s">
        <v>102</v>
      </c>
      <c r="C81" s="182" t="s">
        <v>103</v>
      </c>
      <c r="D81" s="183"/>
      <c r="E81" s="183"/>
      <c r="F81" s="190" t="s">
        <v>26</v>
      </c>
      <c r="G81" s="191"/>
      <c r="H81" s="191"/>
      <c r="I81" s="191">
        <f>'SO 01 1 Pol'!G142+'SO 02 1 Pol'!G91+'SO 03 1 Pol'!G94+'SO 05 1 Pol'!G97+'SO 07 1 Pol'!G8</f>
        <v>0</v>
      </c>
      <c r="J81" s="187" t="str">
        <f>IF(I93=0,"",I81/I93*100)</f>
        <v/>
      </c>
    </row>
    <row r="82" spans="1:10" ht="36.75" customHeight="1" x14ac:dyDescent="0.2">
      <c r="A82" s="176"/>
      <c r="B82" s="181" t="s">
        <v>104</v>
      </c>
      <c r="C82" s="182" t="s">
        <v>105</v>
      </c>
      <c r="D82" s="183"/>
      <c r="E82" s="183"/>
      <c r="F82" s="190" t="s">
        <v>26</v>
      </c>
      <c r="G82" s="191"/>
      <c r="H82" s="191"/>
      <c r="I82" s="191">
        <f>'SO 02 1 Pol'!G97+'SO 03 1 Pol'!G99+'SO 05 1 Pol'!G102+'SO 08 1 Pol'!G51</f>
        <v>0</v>
      </c>
      <c r="J82" s="187" t="str">
        <f>IF(I93=0,"",I82/I93*100)</f>
        <v/>
      </c>
    </row>
    <row r="83" spans="1:10" ht="36.75" customHeight="1" x14ac:dyDescent="0.2">
      <c r="A83" s="176"/>
      <c r="B83" s="181" t="s">
        <v>106</v>
      </c>
      <c r="C83" s="182" t="s">
        <v>107</v>
      </c>
      <c r="D83" s="183"/>
      <c r="E83" s="183"/>
      <c r="F83" s="190" t="s">
        <v>26</v>
      </c>
      <c r="G83" s="191"/>
      <c r="H83" s="191"/>
      <c r="I83" s="191">
        <f>'SO 01 1 Pol'!G151+'SO 02 1 Pol'!G102+'SO 03 1 Pol'!G104+'SO 06 1 Pol'!G26+'SO 09 1 Pol'!G101</f>
        <v>0</v>
      </c>
      <c r="J83" s="187" t="str">
        <f>IF(I93=0,"",I83/I93*100)</f>
        <v/>
      </c>
    </row>
    <row r="84" spans="1:10" ht="36.75" customHeight="1" x14ac:dyDescent="0.2">
      <c r="A84" s="176"/>
      <c r="B84" s="181" t="s">
        <v>108</v>
      </c>
      <c r="C84" s="182" t="s">
        <v>109</v>
      </c>
      <c r="D84" s="183"/>
      <c r="E84" s="183"/>
      <c r="F84" s="190" t="s">
        <v>26</v>
      </c>
      <c r="G84" s="191"/>
      <c r="H84" s="191"/>
      <c r="I84" s="191">
        <f>'SO 02 1 Pol'!G119+'SO 03 1 Pol'!G121</f>
        <v>0</v>
      </c>
      <c r="J84" s="187" t="str">
        <f>IF(I93=0,"",I84/I93*100)</f>
        <v/>
      </c>
    </row>
    <row r="85" spans="1:10" ht="36.75" customHeight="1" x14ac:dyDescent="0.2">
      <c r="A85" s="176"/>
      <c r="B85" s="181" t="s">
        <v>110</v>
      </c>
      <c r="C85" s="182" t="s">
        <v>111</v>
      </c>
      <c r="D85" s="183"/>
      <c r="E85" s="183"/>
      <c r="F85" s="190" t="s">
        <v>26</v>
      </c>
      <c r="G85" s="191"/>
      <c r="H85" s="191"/>
      <c r="I85" s="191">
        <f>'SO 07 1 Pol'!G13</f>
        <v>0</v>
      </c>
      <c r="J85" s="187" t="str">
        <f>IF(I93=0,"",I85/I93*100)</f>
        <v/>
      </c>
    </row>
    <row r="86" spans="1:10" ht="36.75" customHeight="1" x14ac:dyDescent="0.2">
      <c r="A86" s="176"/>
      <c r="B86" s="181" t="s">
        <v>112</v>
      </c>
      <c r="C86" s="182" t="s">
        <v>113</v>
      </c>
      <c r="D86" s="183"/>
      <c r="E86" s="183"/>
      <c r="F86" s="190" t="s">
        <v>26</v>
      </c>
      <c r="G86" s="191"/>
      <c r="H86" s="191"/>
      <c r="I86" s="191">
        <f>'SO 04 1 Pol'!G81+'SO 10 1 Pol'!G61</f>
        <v>0</v>
      </c>
      <c r="J86" s="187" t="str">
        <f>IF(I93=0,"",I86/I93*100)</f>
        <v/>
      </c>
    </row>
    <row r="87" spans="1:10" ht="36.75" customHeight="1" x14ac:dyDescent="0.2">
      <c r="A87" s="176"/>
      <c r="B87" s="181" t="s">
        <v>114</v>
      </c>
      <c r="C87" s="182" t="s">
        <v>115</v>
      </c>
      <c r="D87" s="183"/>
      <c r="E87" s="183"/>
      <c r="F87" s="190" t="s">
        <v>26</v>
      </c>
      <c r="G87" s="191"/>
      <c r="H87" s="191"/>
      <c r="I87" s="191">
        <f>'SO 01 1 Pol'!G163+'SO 02 1 Pol'!G126+'SO 02 2 Pol'!G28+'SO 03 1 Pol'!G128+'SO 03 2 Pol'!G30+'SO 05 1 Pol'!G105+'SO 07 1 Pol'!G18+'SO 08 1 Pol'!G65+'SO 09 1 Pol'!G115+'SO 10 1 Pol'!G84+'SO 11 1 Pol'!G73</f>
        <v>0</v>
      </c>
      <c r="J87" s="187" t="str">
        <f>IF(I93=0,"",I87/I93*100)</f>
        <v/>
      </c>
    </row>
    <row r="88" spans="1:10" ht="36.75" customHeight="1" x14ac:dyDescent="0.2">
      <c r="A88" s="176"/>
      <c r="B88" s="181" t="s">
        <v>116</v>
      </c>
      <c r="C88" s="182" t="s">
        <v>117</v>
      </c>
      <c r="D88" s="183"/>
      <c r="E88" s="183"/>
      <c r="F88" s="190" t="s">
        <v>27</v>
      </c>
      <c r="G88" s="191"/>
      <c r="H88" s="191"/>
      <c r="I88" s="191">
        <f>'SO 05 1 Pol'!G107</f>
        <v>0</v>
      </c>
      <c r="J88" s="187" t="str">
        <f>IF(I93=0,"",I88/I93*100)</f>
        <v/>
      </c>
    </row>
    <row r="89" spans="1:10" ht="36.75" customHeight="1" x14ac:dyDescent="0.2">
      <c r="A89" s="176"/>
      <c r="B89" s="181" t="s">
        <v>118</v>
      </c>
      <c r="C89" s="182" t="s">
        <v>119</v>
      </c>
      <c r="D89" s="183"/>
      <c r="E89" s="183"/>
      <c r="F89" s="190" t="s">
        <v>27</v>
      </c>
      <c r="G89" s="191"/>
      <c r="H89" s="191"/>
      <c r="I89" s="191">
        <f>'SO 03 2 Pol'!G32</f>
        <v>0</v>
      </c>
      <c r="J89" s="187" t="str">
        <f>IF(I93=0,"",I89/I93*100)</f>
        <v/>
      </c>
    </row>
    <row r="90" spans="1:10" ht="36.75" customHeight="1" x14ac:dyDescent="0.2">
      <c r="A90" s="176"/>
      <c r="B90" s="181" t="s">
        <v>120</v>
      </c>
      <c r="C90" s="182" t="s">
        <v>121</v>
      </c>
      <c r="D90" s="183"/>
      <c r="E90" s="183"/>
      <c r="F90" s="190" t="s">
        <v>27</v>
      </c>
      <c r="G90" s="191"/>
      <c r="H90" s="191"/>
      <c r="I90" s="191">
        <f>'SO 01 2 Pol'!G31+'SO 02 2 Pol'!G30+'SO 03 2 Pol'!G42+'SO 04 1 Pol'!G89+'SO 05 1 Pol'!G114+'SO 10 1 Pol'!G86</f>
        <v>0</v>
      </c>
      <c r="J90" s="187" t="str">
        <f>IF(I93=0,"",I90/I93*100)</f>
        <v/>
      </c>
    </row>
    <row r="91" spans="1:10" ht="36.75" customHeight="1" x14ac:dyDescent="0.2">
      <c r="A91" s="176"/>
      <c r="B91" s="181" t="s">
        <v>122</v>
      </c>
      <c r="C91" s="182" t="s">
        <v>123</v>
      </c>
      <c r="D91" s="183"/>
      <c r="E91" s="183"/>
      <c r="F91" s="190" t="s">
        <v>124</v>
      </c>
      <c r="G91" s="191"/>
      <c r="H91" s="191"/>
      <c r="I91" s="191">
        <f>'SO 04 1 Pol'!G93+'SO 10 1 Pol'!G105</f>
        <v>0</v>
      </c>
      <c r="J91" s="187" t="str">
        <f>IF(I93=0,"",I91/I93*100)</f>
        <v/>
      </c>
    </row>
    <row r="92" spans="1:10" ht="36.75" customHeight="1" x14ac:dyDescent="0.2">
      <c r="A92" s="176"/>
      <c r="B92" s="181" t="s">
        <v>125</v>
      </c>
      <c r="C92" s="182" t="s">
        <v>29</v>
      </c>
      <c r="D92" s="183"/>
      <c r="E92" s="183"/>
      <c r="F92" s="190" t="s">
        <v>125</v>
      </c>
      <c r="G92" s="191"/>
      <c r="H92" s="191"/>
      <c r="I92" s="191">
        <f>'SO VRN 1 Pol'!G8</f>
        <v>0</v>
      </c>
      <c r="J92" s="187" t="str">
        <f>IF(I93=0,"",I92/I93*100)</f>
        <v/>
      </c>
    </row>
    <row r="93" spans="1:10" ht="25.5" customHeight="1" x14ac:dyDescent="0.2">
      <c r="A93" s="177"/>
      <c r="B93" s="184" t="s">
        <v>1</v>
      </c>
      <c r="C93" s="185"/>
      <c r="D93" s="186"/>
      <c r="E93" s="186"/>
      <c r="F93" s="192"/>
      <c r="G93" s="193"/>
      <c r="H93" s="193"/>
      <c r="I93" s="193">
        <f>SUM(I74:I92)</f>
        <v>0</v>
      </c>
      <c r="J93" s="188">
        <f>SUM(J74:J92)</f>
        <v>0</v>
      </c>
    </row>
    <row r="94" spans="1:10" x14ac:dyDescent="0.2">
      <c r="F94" s="133"/>
      <c r="G94" s="133"/>
      <c r="H94" s="133"/>
      <c r="I94" s="133"/>
      <c r="J94" s="189"/>
    </row>
    <row r="95" spans="1:10" x14ac:dyDescent="0.2">
      <c r="F95" s="133"/>
      <c r="G95" s="133"/>
      <c r="H95" s="133"/>
      <c r="I95" s="133"/>
      <c r="J95" s="189"/>
    </row>
    <row r="96" spans="1:10" x14ac:dyDescent="0.2">
      <c r="F96" s="133"/>
      <c r="G96" s="133"/>
      <c r="H96" s="133"/>
      <c r="I96" s="133"/>
      <c r="J96" s="1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9">
    <mergeCell ref="C90:E90"/>
    <mergeCell ref="C91:E91"/>
    <mergeCell ref="C92:E92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64:E64"/>
    <mergeCell ref="C65:E65"/>
    <mergeCell ref="C66:E66"/>
    <mergeCell ref="B67:E67"/>
    <mergeCell ref="C74:E74"/>
    <mergeCell ref="C59:E59"/>
    <mergeCell ref="C60:E60"/>
    <mergeCell ref="C61:E61"/>
    <mergeCell ref="C62:E62"/>
    <mergeCell ref="C63:E63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49" t="s">
        <v>8</v>
      </c>
      <c r="B2" s="48"/>
      <c r="C2" s="102"/>
      <c r="D2" s="102"/>
      <c r="E2" s="102"/>
      <c r="F2" s="102"/>
      <c r="G2" s="103"/>
    </row>
    <row r="3" spans="1:7" ht="24.95" customHeight="1" x14ac:dyDescent="0.2">
      <c r="A3" s="49" t="s">
        <v>9</v>
      </c>
      <c r="B3" s="48"/>
      <c r="C3" s="102"/>
      <c r="D3" s="102"/>
      <c r="E3" s="102"/>
      <c r="F3" s="102"/>
      <c r="G3" s="103"/>
    </row>
    <row r="4" spans="1:7" ht="24.95" customHeight="1" x14ac:dyDescent="0.2">
      <c r="A4" s="49" t="s">
        <v>10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3D6E-0A1B-48E4-BA78-B95DD20A473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59</v>
      </c>
      <c r="C3" s="199" t="s">
        <v>60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60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SUMIF(AG9:AG73,"&lt;&gt;NOR",G9:G73)</f>
        <v>0</v>
      </c>
      <c r="H8" s="237"/>
      <c r="I8" s="237">
        <f>SUM(I9:I73)</f>
        <v>0</v>
      </c>
      <c r="J8" s="237"/>
      <c r="K8" s="237">
        <f>SUM(K9:K73)</f>
        <v>0</v>
      </c>
      <c r="L8" s="237"/>
      <c r="M8" s="237">
        <f>SUM(M9:M73)</f>
        <v>0</v>
      </c>
      <c r="N8" s="236"/>
      <c r="O8" s="236">
        <f>SUM(O9:O73)</f>
        <v>83.53</v>
      </c>
      <c r="P8" s="236"/>
      <c r="Q8" s="236">
        <f>SUM(Q9:Q73)</f>
        <v>0</v>
      </c>
      <c r="R8" s="237"/>
      <c r="S8" s="237"/>
      <c r="T8" s="237"/>
      <c r="U8" s="237"/>
      <c r="V8" s="237">
        <f>SUM(V9:V73)</f>
        <v>27779.439999999999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155</v>
      </c>
      <c r="C9" s="258" t="s">
        <v>156</v>
      </c>
      <c r="D9" s="247" t="s">
        <v>157</v>
      </c>
      <c r="E9" s="248">
        <v>2430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0.20899999999999999</v>
      </c>
      <c r="V9" s="230">
        <f>ROUND(E9*U9,2)</f>
        <v>507.87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163</v>
      </c>
      <c r="D10" s="232"/>
      <c r="E10" s="233">
        <v>2430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5">
        <v>2</v>
      </c>
      <c r="B11" s="246" t="s">
        <v>165</v>
      </c>
      <c r="C11" s="258" t="s">
        <v>166</v>
      </c>
      <c r="D11" s="247" t="s">
        <v>167</v>
      </c>
      <c r="E11" s="248">
        <v>244.74804</v>
      </c>
      <c r="F11" s="249"/>
      <c r="G11" s="250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158</v>
      </c>
      <c r="T11" s="230" t="s">
        <v>159</v>
      </c>
      <c r="U11" s="230">
        <v>0.11700000000000001</v>
      </c>
      <c r="V11" s="230">
        <f>ROUND(E11*U11,2)</f>
        <v>28.64</v>
      </c>
      <c r="W11" s="230"/>
      <c r="X11" s="230" t="s">
        <v>160</v>
      </c>
      <c r="Y11" s="230" t="s">
        <v>161</v>
      </c>
      <c r="Z11" s="210"/>
      <c r="AA11" s="210"/>
      <c r="AB11" s="210"/>
      <c r="AC11" s="210"/>
      <c r="AD11" s="210"/>
      <c r="AE11" s="210"/>
      <c r="AF11" s="210"/>
      <c r="AG11" s="210" t="s">
        <v>168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">
      <c r="A12" s="227"/>
      <c r="B12" s="228"/>
      <c r="C12" s="259" t="s">
        <v>169</v>
      </c>
      <c r="D12" s="232"/>
      <c r="E12" s="233">
        <v>230.4324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27"/>
      <c r="B13" s="228"/>
      <c r="C13" s="259" t="s">
        <v>170</v>
      </c>
      <c r="D13" s="232"/>
      <c r="E13" s="233"/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27"/>
      <c r="B14" s="228"/>
      <c r="C14" s="259" t="s">
        <v>171</v>
      </c>
      <c r="D14" s="232"/>
      <c r="E14" s="233">
        <v>0.71564000000000005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3" x14ac:dyDescent="0.2">
      <c r="A15" s="227"/>
      <c r="B15" s="228"/>
      <c r="C15" s="259" t="s">
        <v>172</v>
      </c>
      <c r="D15" s="232"/>
      <c r="E15" s="233">
        <v>13.6</v>
      </c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164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5">
        <v>3</v>
      </c>
      <c r="B16" s="246" t="s">
        <v>173</v>
      </c>
      <c r="C16" s="258" t="s">
        <v>174</v>
      </c>
      <c r="D16" s="247" t="s">
        <v>167</v>
      </c>
      <c r="E16" s="248">
        <v>244.74804</v>
      </c>
      <c r="F16" s="249"/>
      <c r="G16" s="250">
        <f>ROUND(E16*F16,2)</f>
        <v>0</v>
      </c>
      <c r="H16" s="231"/>
      <c r="I16" s="230">
        <f>ROUND(E16*H16,2)</f>
        <v>0</v>
      </c>
      <c r="J16" s="231"/>
      <c r="K16" s="230">
        <f>ROUND(E16*J16,2)</f>
        <v>0</v>
      </c>
      <c r="L16" s="230">
        <v>21</v>
      </c>
      <c r="M16" s="230">
        <f>G16*(1+L16/100)</f>
        <v>0</v>
      </c>
      <c r="N16" s="229">
        <v>0</v>
      </c>
      <c r="O16" s="229">
        <f>ROUND(E16*N16,2)</f>
        <v>0</v>
      </c>
      <c r="P16" s="229">
        <v>0</v>
      </c>
      <c r="Q16" s="229">
        <f>ROUND(E16*P16,2)</f>
        <v>0</v>
      </c>
      <c r="R16" s="230"/>
      <c r="S16" s="230" t="s">
        <v>158</v>
      </c>
      <c r="T16" s="230" t="s">
        <v>159</v>
      </c>
      <c r="U16" s="230">
        <v>5.8000000000000003E-2</v>
      </c>
      <c r="V16" s="230">
        <f>ROUND(E16*U16,2)</f>
        <v>14.2</v>
      </c>
      <c r="W16" s="230"/>
      <c r="X16" s="230" t="s">
        <v>160</v>
      </c>
      <c r="Y16" s="230" t="s">
        <v>161</v>
      </c>
      <c r="Z16" s="210"/>
      <c r="AA16" s="210"/>
      <c r="AB16" s="210"/>
      <c r="AC16" s="210"/>
      <c r="AD16" s="210"/>
      <c r="AE16" s="210"/>
      <c r="AF16" s="210"/>
      <c r="AG16" s="210" t="s">
        <v>168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27"/>
      <c r="B17" s="228"/>
      <c r="C17" s="259" t="s">
        <v>175</v>
      </c>
      <c r="D17" s="232"/>
      <c r="E17" s="233">
        <v>244.74804</v>
      </c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>
        <v>5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1" x14ac:dyDescent="0.2">
      <c r="A18" s="245">
        <v>4</v>
      </c>
      <c r="B18" s="246" t="s">
        <v>176</v>
      </c>
      <c r="C18" s="258" t="s">
        <v>177</v>
      </c>
      <c r="D18" s="247" t="s">
        <v>167</v>
      </c>
      <c r="E18" s="248">
        <v>95.2</v>
      </c>
      <c r="F18" s="249"/>
      <c r="G18" s="250">
        <f>ROUND(E18*F18,2)</f>
        <v>0</v>
      </c>
      <c r="H18" s="231"/>
      <c r="I18" s="230">
        <f>ROUND(E18*H18,2)</f>
        <v>0</v>
      </c>
      <c r="J18" s="231"/>
      <c r="K18" s="230">
        <f>ROUND(E18*J18,2)</f>
        <v>0</v>
      </c>
      <c r="L18" s="230">
        <v>21</v>
      </c>
      <c r="M18" s="230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30"/>
      <c r="S18" s="230" t="s">
        <v>158</v>
      </c>
      <c r="T18" s="230" t="s">
        <v>159</v>
      </c>
      <c r="U18" s="230">
        <v>0.23</v>
      </c>
      <c r="V18" s="230">
        <f>ROUND(E18*U18,2)</f>
        <v>21.9</v>
      </c>
      <c r="W18" s="230"/>
      <c r="X18" s="230" t="s">
        <v>160</v>
      </c>
      <c r="Y18" s="230" t="s">
        <v>161</v>
      </c>
      <c r="Z18" s="210"/>
      <c r="AA18" s="210"/>
      <c r="AB18" s="210"/>
      <c r="AC18" s="210"/>
      <c r="AD18" s="210"/>
      <c r="AE18" s="210"/>
      <c r="AF18" s="210"/>
      <c r="AG18" s="210" t="s">
        <v>168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27"/>
      <c r="B19" s="228"/>
      <c r="C19" s="259" t="s">
        <v>178</v>
      </c>
      <c r="D19" s="232"/>
      <c r="E19" s="233"/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164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3" x14ac:dyDescent="0.2">
      <c r="A20" s="227"/>
      <c r="B20" s="228"/>
      <c r="C20" s="259" t="s">
        <v>179</v>
      </c>
      <c r="D20" s="232"/>
      <c r="E20" s="233">
        <v>68.8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164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3" x14ac:dyDescent="0.2">
      <c r="A21" s="227"/>
      <c r="B21" s="228"/>
      <c r="C21" s="259" t="s">
        <v>180</v>
      </c>
      <c r="D21" s="232"/>
      <c r="E21" s="233">
        <v>26.4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5">
        <v>5</v>
      </c>
      <c r="B22" s="246" t="s">
        <v>181</v>
      </c>
      <c r="C22" s="258" t="s">
        <v>182</v>
      </c>
      <c r="D22" s="247" t="s">
        <v>167</v>
      </c>
      <c r="E22" s="248">
        <v>95.2</v>
      </c>
      <c r="F22" s="249"/>
      <c r="G22" s="250">
        <f>ROUND(E22*F22,2)</f>
        <v>0</v>
      </c>
      <c r="H22" s="231"/>
      <c r="I22" s="230">
        <f>ROUND(E22*H22,2)</f>
        <v>0</v>
      </c>
      <c r="J22" s="231"/>
      <c r="K22" s="230">
        <f>ROUND(E22*J22,2)</f>
        <v>0</v>
      </c>
      <c r="L22" s="230">
        <v>21</v>
      </c>
      <c r="M22" s="230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30"/>
      <c r="S22" s="230" t="s">
        <v>158</v>
      </c>
      <c r="T22" s="230" t="s">
        <v>159</v>
      </c>
      <c r="U22" s="230">
        <v>0.38979999999999998</v>
      </c>
      <c r="V22" s="230">
        <f>ROUND(E22*U22,2)</f>
        <v>37.11</v>
      </c>
      <c r="W22" s="230"/>
      <c r="X22" s="230" t="s">
        <v>160</v>
      </c>
      <c r="Y22" s="230" t="s">
        <v>161</v>
      </c>
      <c r="Z22" s="210"/>
      <c r="AA22" s="210"/>
      <c r="AB22" s="210"/>
      <c r="AC22" s="210"/>
      <c r="AD22" s="210"/>
      <c r="AE22" s="210"/>
      <c r="AF22" s="210"/>
      <c r="AG22" s="210" t="s">
        <v>168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27"/>
      <c r="B23" s="228"/>
      <c r="C23" s="259" t="s">
        <v>183</v>
      </c>
      <c r="D23" s="232"/>
      <c r="E23" s="233">
        <v>95.2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5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5">
        <v>6</v>
      </c>
      <c r="B24" s="246" t="s">
        <v>184</v>
      </c>
      <c r="C24" s="258" t="s">
        <v>185</v>
      </c>
      <c r="D24" s="247" t="s">
        <v>167</v>
      </c>
      <c r="E24" s="248">
        <v>0.32400000000000001</v>
      </c>
      <c r="F24" s="249"/>
      <c r="G24" s="25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30"/>
      <c r="S24" s="230" t="s">
        <v>158</v>
      </c>
      <c r="T24" s="230" t="s">
        <v>159</v>
      </c>
      <c r="U24" s="230">
        <v>3.1309999999999998</v>
      </c>
      <c r="V24" s="230">
        <f>ROUND(E24*U24,2)</f>
        <v>1.01</v>
      </c>
      <c r="W24" s="230"/>
      <c r="X24" s="230" t="s">
        <v>160</v>
      </c>
      <c r="Y24" s="230" t="s">
        <v>161</v>
      </c>
      <c r="Z24" s="210"/>
      <c r="AA24" s="210"/>
      <c r="AB24" s="210"/>
      <c r="AC24" s="210"/>
      <c r="AD24" s="210"/>
      <c r="AE24" s="210"/>
      <c r="AF24" s="210"/>
      <c r="AG24" s="210" t="s">
        <v>168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27"/>
      <c r="B25" s="228"/>
      <c r="C25" s="259" t="s">
        <v>186</v>
      </c>
      <c r="D25" s="232"/>
      <c r="E25" s="233">
        <v>0.32400000000000001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5">
        <v>7</v>
      </c>
      <c r="B26" s="246" t="s">
        <v>187</v>
      </c>
      <c r="C26" s="258" t="s">
        <v>188</v>
      </c>
      <c r="D26" s="247" t="s">
        <v>167</v>
      </c>
      <c r="E26" s="248">
        <v>0.32400000000000001</v>
      </c>
      <c r="F26" s="249"/>
      <c r="G26" s="250">
        <f>ROUND(E26*F26,2)</f>
        <v>0</v>
      </c>
      <c r="H26" s="231"/>
      <c r="I26" s="230">
        <f>ROUND(E26*H26,2)</f>
        <v>0</v>
      </c>
      <c r="J26" s="231"/>
      <c r="K26" s="230">
        <f>ROUND(E26*J26,2)</f>
        <v>0</v>
      </c>
      <c r="L26" s="230">
        <v>21</v>
      </c>
      <c r="M26" s="230">
        <f>G26*(1+L26/100)</f>
        <v>0</v>
      </c>
      <c r="N26" s="229">
        <v>0</v>
      </c>
      <c r="O26" s="229">
        <f>ROUND(E26*N26,2)</f>
        <v>0</v>
      </c>
      <c r="P26" s="229">
        <v>0</v>
      </c>
      <c r="Q26" s="229">
        <f>ROUND(E26*P26,2)</f>
        <v>0</v>
      </c>
      <c r="R26" s="230"/>
      <c r="S26" s="230" t="s">
        <v>158</v>
      </c>
      <c r="T26" s="230" t="s">
        <v>159</v>
      </c>
      <c r="U26" s="230">
        <v>0.47399999999999998</v>
      </c>
      <c r="V26" s="230">
        <f>ROUND(E26*U26,2)</f>
        <v>0.15</v>
      </c>
      <c r="W26" s="230"/>
      <c r="X26" s="230" t="s">
        <v>160</v>
      </c>
      <c r="Y26" s="230" t="s">
        <v>161</v>
      </c>
      <c r="Z26" s="210"/>
      <c r="AA26" s="210"/>
      <c r="AB26" s="210"/>
      <c r="AC26" s="210"/>
      <c r="AD26" s="210"/>
      <c r="AE26" s="210"/>
      <c r="AF26" s="210"/>
      <c r="AG26" s="210" t="s">
        <v>168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27"/>
      <c r="B27" s="228"/>
      <c r="C27" s="259" t="s">
        <v>189</v>
      </c>
      <c r="D27" s="232"/>
      <c r="E27" s="233">
        <v>0.32400000000000001</v>
      </c>
      <c r="F27" s="230"/>
      <c r="G27" s="230"/>
      <c r="H27" s="230"/>
      <c r="I27" s="230"/>
      <c r="J27" s="230"/>
      <c r="K27" s="230"/>
      <c r="L27" s="230"/>
      <c r="M27" s="230"/>
      <c r="N27" s="229"/>
      <c r="O27" s="229"/>
      <c r="P27" s="229"/>
      <c r="Q27" s="229"/>
      <c r="R27" s="230"/>
      <c r="S27" s="230"/>
      <c r="T27" s="230"/>
      <c r="U27" s="230"/>
      <c r="V27" s="230"/>
      <c r="W27" s="230"/>
      <c r="X27" s="230"/>
      <c r="Y27" s="230"/>
      <c r="Z27" s="210"/>
      <c r="AA27" s="210"/>
      <c r="AB27" s="210"/>
      <c r="AC27" s="210"/>
      <c r="AD27" s="210"/>
      <c r="AE27" s="210"/>
      <c r="AF27" s="210"/>
      <c r="AG27" s="210" t="s">
        <v>164</v>
      </c>
      <c r="AH27" s="210">
        <v>5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45">
        <v>8</v>
      </c>
      <c r="B28" s="246" t="s">
        <v>190</v>
      </c>
      <c r="C28" s="258" t="s">
        <v>191</v>
      </c>
      <c r="D28" s="247" t="s">
        <v>167</v>
      </c>
      <c r="E28" s="248">
        <v>515.75703999999996</v>
      </c>
      <c r="F28" s="249"/>
      <c r="G28" s="250">
        <f>ROUND(E28*F28,2)</f>
        <v>0</v>
      </c>
      <c r="H28" s="231"/>
      <c r="I28" s="230">
        <f>ROUND(E28*H28,2)</f>
        <v>0</v>
      </c>
      <c r="J28" s="231"/>
      <c r="K28" s="230">
        <f>ROUND(E28*J28,2)</f>
        <v>0</v>
      </c>
      <c r="L28" s="230">
        <v>21</v>
      </c>
      <c r="M28" s="230">
        <f>G28*(1+L28/100)</f>
        <v>0</v>
      </c>
      <c r="N28" s="229">
        <v>0</v>
      </c>
      <c r="O28" s="229">
        <f>ROUND(E28*N28,2)</f>
        <v>0</v>
      </c>
      <c r="P28" s="229">
        <v>0</v>
      </c>
      <c r="Q28" s="229">
        <f>ROUND(E28*P28,2)</f>
        <v>0</v>
      </c>
      <c r="R28" s="230"/>
      <c r="S28" s="230" t="s">
        <v>158</v>
      </c>
      <c r="T28" s="230" t="s">
        <v>159</v>
      </c>
      <c r="U28" s="230">
        <v>2.1999999999999999E-2</v>
      </c>
      <c r="V28" s="230">
        <f>ROUND(E28*U28,2)</f>
        <v>11.35</v>
      </c>
      <c r="W28" s="230"/>
      <c r="X28" s="230" t="s">
        <v>160</v>
      </c>
      <c r="Y28" s="230" t="s">
        <v>161</v>
      </c>
      <c r="Z28" s="210"/>
      <c r="AA28" s="210"/>
      <c r="AB28" s="210"/>
      <c r="AC28" s="210"/>
      <c r="AD28" s="210"/>
      <c r="AE28" s="210"/>
      <c r="AF28" s="210"/>
      <c r="AG28" s="210" t="s">
        <v>162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27"/>
      <c r="B29" s="228"/>
      <c r="C29" s="259" t="s">
        <v>192</v>
      </c>
      <c r="D29" s="232"/>
      <c r="E29" s="233">
        <v>243</v>
      </c>
      <c r="F29" s="230"/>
      <c r="G29" s="230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27"/>
      <c r="B30" s="228"/>
      <c r="C30" s="259" t="s">
        <v>175</v>
      </c>
      <c r="D30" s="232"/>
      <c r="E30" s="233">
        <v>244.74804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>
        <v>5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27"/>
      <c r="B31" s="228"/>
      <c r="C31" s="259" t="s">
        <v>183</v>
      </c>
      <c r="D31" s="232"/>
      <c r="E31" s="233">
        <v>95.2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164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27"/>
      <c r="B32" s="228"/>
      <c r="C32" s="259" t="s">
        <v>189</v>
      </c>
      <c r="D32" s="232"/>
      <c r="E32" s="233">
        <v>0.32400000000000001</v>
      </c>
      <c r="F32" s="230"/>
      <c r="G32" s="230"/>
      <c r="H32" s="230"/>
      <c r="I32" s="230"/>
      <c r="J32" s="230"/>
      <c r="K32" s="230"/>
      <c r="L32" s="230"/>
      <c r="M32" s="230"/>
      <c r="N32" s="229"/>
      <c r="O32" s="229"/>
      <c r="P32" s="229"/>
      <c r="Q32" s="229"/>
      <c r="R32" s="230"/>
      <c r="S32" s="230"/>
      <c r="T32" s="230"/>
      <c r="U32" s="230"/>
      <c r="V32" s="230"/>
      <c r="W32" s="230"/>
      <c r="X32" s="230"/>
      <c r="Y32" s="23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27"/>
      <c r="B33" s="228"/>
      <c r="C33" s="259" t="s">
        <v>193</v>
      </c>
      <c r="D33" s="232"/>
      <c r="E33" s="233">
        <v>-67.515000000000001</v>
      </c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164</v>
      </c>
      <c r="AH33" s="210">
        <v>5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5">
        <v>9</v>
      </c>
      <c r="B34" s="246" t="s">
        <v>194</v>
      </c>
      <c r="C34" s="258" t="s">
        <v>195</v>
      </c>
      <c r="D34" s="247" t="s">
        <v>167</v>
      </c>
      <c r="E34" s="248">
        <v>5157.5704100000003</v>
      </c>
      <c r="F34" s="249"/>
      <c r="G34" s="250">
        <f>ROUND(E34*F34,2)</f>
        <v>0</v>
      </c>
      <c r="H34" s="231"/>
      <c r="I34" s="230">
        <f>ROUND(E34*H34,2)</f>
        <v>0</v>
      </c>
      <c r="J34" s="231"/>
      <c r="K34" s="230">
        <f>ROUND(E34*J34,2)</f>
        <v>0</v>
      </c>
      <c r="L34" s="230">
        <v>21</v>
      </c>
      <c r="M34" s="230">
        <f>G34*(1+L34/100)</f>
        <v>0</v>
      </c>
      <c r="N34" s="229">
        <v>0</v>
      </c>
      <c r="O34" s="229">
        <f>ROUND(E34*N34,2)</f>
        <v>0</v>
      </c>
      <c r="P34" s="229">
        <v>0</v>
      </c>
      <c r="Q34" s="229">
        <f>ROUND(E34*P34,2)</f>
        <v>0</v>
      </c>
      <c r="R34" s="230"/>
      <c r="S34" s="230" t="s">
        <v>158</v>
      </c>
      <c r="T34" s="230" t="s">
        <v>159</v>
      </c>
      <c r="U34" s="230">
        <v>0</v>
      </c>
      <c r="V34" s="230">
        <f>ROUND(E34*U34,2)</f>
        <v>0</v>
      </c>
      <c r="W34" s="230"/>
      <c r="X34" s="230" t="s">
        <v>160</v>
      </c>
      <c r="Y34" s="230" t="s">
        <v>161</v>
      </c>
      <c r="Z34" s="210"/>
      <c r="AA34" s="210"/>
      <c r="AB34" s="210"/>
      <c r="AC34" s="210"/>
      <c r="AD34" s="210"/>
      <c r="AE34" s="210"/>
      <c r="AF34" s="210"/>
      <c r="AG34" s="210" t="s">
        <v>162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27"/>
      <c r="B35" s="228"/>
      <c r="C35" s="259" t="s">
        <v>196</v>
      </c>
      <c r="D35" s="232"/>
      <c r="E35" s="233">
        <v>5157.5704100000003</v>
      </c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164</v>
      </c>
      <c r="AH35" s="210">
        <v>5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5">
        <v>10</v>
      </c>
      <c r="B36" s="246" t="s">
        <v>197</v>
      </c>
      <c r="C36" s="258" t="s">
        <v>198</v>
      </c>
      <c r="D36" s="247" t="s">
        <v>167</v>
      </c>
      <c r="E36" s="248">
        <v>67.515000000000001</v>
      </c>
      <c r="F36" s="249"/>
      <c r="G36" s="250">
        <f>ROUND(E36*F36,2)</f>
        <v>0</v>
      </c>
      <c r="H36" s="231"/>
      <c r="I36" s="230">
        <f>ROUND(E36*H36,2)</f>
        <v>0</v>
      </c>
      <c r="J36" s="231"/>
      <c r="K36" s="230">
        <f>ROUND(E36*J36,2)</f>
        <v>0</v>
      </c>
      <c r="L36" s="230">
        <v>21</v>
      </c>
      <c r="M36" s="230">
        <f>G36*(1+L36/100)</f>
        <v>0</v>
      </c>
      <c r="N36" s="229">
        <v>0</v>
      </c>
      <c r="O36" s="229">
        <f>ROUND(E36*N36,2)</f>
        <v>0</v>
      </c>
      <c r="P36" s="229">
        <v>0</v>
      </c>
      <c r="Q36" s="229">
        <f>ROUND(E36*P36,2)</f>
        <v>0</v>
      </c>
      <c r="R36" s="230"/>
      <c r="S36" s="230" t="s">
        <v>158</v>
      </c>
      <c r="T36" s="230" t="s">
        <v>159</v>
      </c>
      <c r="U36" s="230">
        <v>5.3999999999999999E-2</v>
      </c>
      <c r="V36" s="230">
        <f>ROUND(E36*U36,2)</f>
        <v>3.65</v>
      </c>
      <c r="W36" s="230"/>
      <c r="X36" s="230" t="s">
        <v>160</v>
      </c>
      <c r="Y36" s="230" t="s">
        <v>161</v>
      </c>
      <c r="Z36" s="210"/>
      <c r="AA36" s="210"/>
      <c r="AB36" s="210"/>
      <c r="AC36" s="210"/>
      <c r="AD36" s="210"/>
      <c r="AE36" s="210"/>
      <c r="AF36" s="210"/>
      <c r="AG36" s="210" t="s">
        <v>168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27"/>
      <c r="B37" s="228"/>
      <c r="C37" s="259" t="s">
        <v>199</v>
      </c>
      <c r="D37" s="232"/>
      <c r="E37" s="233">
        <v>67.515000000000001</v>
      </c>
      <c r="F37" s="230"/>
      <c r="G37" s="230"/>
      <c r="H37" s="230"/>
      <c r="I37" s="230"/>
      <c r="J37" s="230"/>
      <c r="K37" s="230"/>
      <c r="L37" s="230"/>
      <c r="M37" s="230"/>
      <c r="N37" s="229"/>
      <c r="O37" s="229"/>
      <c r="P37" s="229"/>
      <c r="Q37" s="229"/>
      <c r="R37" s="230"/>
      <c r="S37" s="230"/>
      <c r="T37" s="230"/>
      <c r="U37" s="230"/>
      <c r="V37" s="230"/>
      <c r="W37" s="230"/>
      <c r="X37" s="230"/>
      <c r="Y37" s="230"/>
      <c r="Z37" s="210"/>
      <c r="AA37" s="210"/>
      <c r="AB37" s="210"/>
      <c r="AC37" s="210"/>
      <c r="AD37" s="210"/>
      <c r="AE37" s="210"/>
      <c r="AF37" s="210"/>
      <c r="AG37" s="210" t="s">
        <v>164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5">
        <v>11</v>
      </c>
      <c r="B38" s="246" t="s">
        <v>200</v>
      </c>
      <c r="C38" s="258" t="s">
        <v>201</v>
      </c>
      <c r="D38" s="247" t="s">
        <v>167</v>
      </c>
      <c r="E38" s="248">
        <v>515.75703999999996</v>
      </c>
      <c r="F38" s="249"/>
      <c r="G38" s="250">
        <f>ROUND(E38*F38,2)</f>
        <v>0</v>
      </c>
      <c r="H38" s="231"/>
      <c r="I38" s="230">
        <f>ROUND(E38*H38,2)</f>
        <v>0</v>
      </c>
      <c r="J38" s="231"/>
      <c r="K38" s="230">
        <f>ROUND(E38*J38,2)</f>
        <v>0</v>
      </c>
      <c r="L38" s="230">
        <v>21</v>
      </c>
      <c r="M38" s="230">
        <f>G38*(1+L38/100)</f>
        <v>0</v>
      </c>
      <c r="N38" s="229">
        <v>0</v>
      </c>
      <c r="O38" s="229">
        <f>ROUND(E38*N38,2)</f>
        <v>0</v>
      </c>
      <c r="P38" s="229">
        <v>0</v>
      </c>
      <c r="Q38" s="229">
        <f>ROUND(E38*P38,2)</f>
        <v>0</v>
      </c>
      <c r="R38" s="230"/>
      <c r="S38" s="230" t="s">
        <v>158</v>
      </c>
      <c r="T38" s="230" t="s">
        <v>159</v>
      </c>
      <c r="U38" s="230">
        <v>1.7999999999999999E-2</v>
      </c>
      <c r="V38" s="230">
        <f>ROUND(E38*U38,2)</f>
        <v>9.2799999999999994</v>
      </c>
      <c r="W38" s="230"/>
      <c r="X38" s="230" t="s">
        <v>160</v>
      </c>
      <c r="Y38" s="230" t="s">
        <v>161</v>
      </c>
      <c r="Z38" s="210"/>
      <c r="AA38" s="210"/>
      <c r="AB38" s="210"/>
      <c r="AC38" s="210"/>
      <c r="AD38" s="210"/>
      <c r="AE38" s="210"/>
      <c r="AF38" s="210"/>
      <c r="AG38" s="210" t="s">
        <v>168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27"/>
      <c r="B39" s="228"/>
      <c r="C39" s="259" t="s">
        <v>202</v>
      </c>
      <c r="D39" s="232"/>
      <c r="E39" s="233">
        <v>515.75703999999996</v>
      </c>
      <c r="F39" s="230"/>
      <c r="G39" s="230"/>
      <c r="H39" s="230"/>
      <c r="I39" s="230"/>
      <c r="J39" s="230"/>
      <c r="K39" s="230"/>
      <c r="L39" s="230"/>
      <c r="M39" s="230"/>
      <c r="N39" s="229"/>
      <c r="O39" s="229"/>
      <c r="P39" s="229"/>
      <c r="Q39" s="229"/>
      <c r="R39" s="230"/>
      <c r="S39" s="230"/>
      <c r="T39" s="230"/>
      <c r="U39" s="230"/>
      <c r="V39" s="230"/>
      <c r="W39" s="230"/>
      <c r="X39" s="230"/>
      <c r="Y39" s="230"/>
      <c r="Z39" s="210"/>
      <c r="AA39" s="210"/>
      <c r="AB39" s="210"/>
      <c r="AC39" s="210"/>
      <c r="AD39" s="210"/>
      <c r="AE39" s="210"/>
      <c r="AF39" s="210"/>
      <c r="AG39" s="210" t="s">
        <v>164</v>
      </c>
      <c r="AH39" s="210">
        <v>5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5">
        <v>12</v>
      </c>
      <c r="B40" s="246" t="s">
        <v>203</v>
      </c>
      <c r="C40" s="258" t="s">
        <v>204</v>
      </c>
      <c r="D40" s="247" t="s">
        <v>157</v>
      </c>
      <c r="E40" s="248">
        <v>1242.5</v>
      </c>
      <c r="F40" s="249"/>
      <c r="G40" s="250">
        <f>ROUND(E40*F40,2)</f>
        <v>0</v>
      </c>
      <c r="H40" s="231"/>
      <c r="I40" s="230">
        <f>ROUND(E40*H40,2)</f>
        <v>0</v>
      </c>
      <c r="J40" s="231"/>
      <c r="K40" s="230">
        <f>ROUND(E40*J40,2)</f>
        <v>0</v>
      </c>
      <c r="L40" s="230">
        <v>21</v>
      </c>
      <c r="M40" s="230">
        <f>G40*(1+L40/100)</f>
        <v>0</v>
      </c>
      <c r="N40" s="229">
        <v>0</v>
      </c>
      <c r="O40" s="229">
        <f>ROUND(E40*N40,2)</f>
        <v>0</v>
      </c>
      <c r="P40" s="229">
        <v>0</v>
      </c>
      <c r="Q40" s="229">
        <f>ROUND(E40*P40,2)</f>
        <v>0</v>
      </c>
      <c r="R40" s="230"/>
      <c r="S40" s="230" t="s">
        <v>158</v>
      </c>
      <c r="T40" s="230" t="s">
        <v>159</v>
      </c>
      <c r="U40" s="230">
        <v>0.20300000000000001</v>
      </c>
      <c r="V40" s="230">
        <f>ROUND(E40*U40,2)</f>
        <v>252.23</v>
      </c>
      <c r="W40" s="230"/>
      <c r="X40" s="230" t="s">
        <v>160</v>
      </c>
      <c r="Y40" s="230" t="s">
        <v>161</v>
      </c>
      <c r="Z40" s="210"/>
      <c r="AA40" s="210"/>
      <c r="AB40" s="210"/>
      <c r="AC40" s="210"/>
      <c r="AD40" s="210"/>
      <c r="AE40" s="210"/>
      <c r="AF40" s="210"/>
      <c r="AG40" s="210" t="s">
        <v>168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27"/>
      <c r="B41" s="228"/>
      <c r="C41" s="259" t="s">
        <v>205</v>
      </c>
      <c r="D41" s="232"/>
      <c r="E41" s="233">
        <v>1242.5</v>
      </c>
      <c r="F41" s="230"/>
      <c r="G41" s="230"/>
      <c r="H41" s="230"/>
      <c r="I41" s="230"/>
      <c r="J41" s="230"/>
      <c r="K41" s="230"/>
      <c r="L41" s="230"/>
      <c r="M41" s="230"/>
      <c r="N41" s="229"/>
      <c r="O41" s="229"/>
      <c r="P41" s="229"/>
      <c r="Q41" s="229"/>
      <c r="R41" s="230"/>
      <c r="S41" s="230"/>
      <c r="T41" s="230"/>
      <c r="U41" s="230"/>
      <c r="V41" s="230"/>
      <c r="W41" s="230"/>
      <c r="X41" s="230"/>
      <c r="Y41" s="23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5">
        <v>13</v>
      </c>
      <c r="B42" s="246" t="s">
        <v>206</v>
      </c>
      <c r="C42" s="258" t="s">
        <v>207</v>
      </c>
      <c r="D42" s="247" t="s">
        <v>157</v>
      </c>
      <c r="E42" s="248">
        <v>333.26</v>
      </c>
      <c r="F42" s="249"/>
      <c r="G42" s="250">
        <f>ROUND(E42*F42,2)</f>
        <v>0</v>
      </c>
      <c r="H42" s="231"/>
      <c r="I42" s="230">
        <f>ROUND(E42*H42,2)</f>
        <v>0</v>
      </c>
      <c r="J42" s="231"/>
      <c r="K42" s="230">
        <f>ROUND(E42*J42,2)</f>
        <v>0</v>
      </c>
      <c r="L42" s="230">
        <v>21</v>
      </c>
      <c r="M42" s="230">
        <f>G42*(1+L42/100)</f>
        <v>0</v>
      </c>
      <c r="N42" s="229">
        <v>0</v>
      </c>
      <c r="O42" s="229">
        <f>ROUND(E42*N42,2)</f>
        <v>0</v>
      </c>
      <c r="P42" s="229">
        <v>0</v>
      </c>
      <c r="Q42" s="229">
        <f>ROUND(E42*P42,2)</f>
        <v>0</v>
      </c>
      <c r="R42" s="230"/>
      <c r="S42" s="230" t="s">
        <v>158</v>
      </c>
      <c r="T42" s="230" t="s">
        <v>159</v>
      </c>
      <c r="U42" s="230">
        <v>0.06</v>
      </c>
      <c r="V42" s="230">
        <f>ROUND(E42*U42,2)</f>
        <v>20</v>
      </c>
      <c r="W42" s="230"/>
      <c r="X42" s="230" t="s">
        <v>160</v>
      </c>
      <c r="Y42" s="230" t="s">
        <v>161</v>
      </c>
      <c r="Z42" s="210"/>
      <c r="AA42" s="210"/>
      <c r="AB42" s="210"/>
      <c r="AC42" s="210"/>
      <c r="AD42" s="210"/>
      <c r="AE42" s="210"/>
      <c r="AF42" s="210"/>
      <c r="AG42" s="210" t="s">
        <v>168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27"/>
      <c r="B43" s="228"/>
      <c r="C43" s="259" t="s">
        <v>208</v>
      </c>
      <c r="D43" s="232"/>
      <c r="E43" s="233">
        <v>333.26</v>
      </c>
      <c r="F43" s="230"/>
      <c r="G43" s="230"/>
      <c r="H43" s="230"/>
      <c r="I43" s="230"/>
      <c r="J43" s="230"/>
      <c r="K43" s="230"/>
      <c r="L43" s="230"/>
      <c r="M43" s="230"/>
      <c r="N43" s="229"/>
      <c r="O43" s="229"/>
      <c r="P43" s="229"/>
      <c r="Q43" s="229"/>
      <c r="R43" s="230"/>
      <c r="S43" s="230"/>
      <c r="T43" s="230"/>
      <c r="U43" s="230"/>
      <c r="V43" s="230"/>
      <c r="W43" s="230"/>
      <c r="X43" s="230"/>
      <c r="Y43" s="230"/>
      <c r="Z43" s="210"/>
      <c r="AA43" s="210"/>
      <c r="AB43" s="210"/>
      <c r="AC43" s="210"/>
      <c r="AD43" s="210"/>
      <c r="AE43" s="210"/>
      <c r="AF43" s="210"/>
      <c r="AG43" s="210" t="s">
        <v>164</v>
      </c>
      <c r="AH43" s="210">
        <v>5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5">
        <v>14</v>
      </c>
      <c r="B44" s="246" t="s">
        <v>209</v>
      </c>
      <c r="C44" s="258" t="s">
        <v>210</v>
      </c>
      <c r="D44" s="247" t="s">
        <v>157</v>
      </c>
      <c r="E44" s="248">
        <v>2174.0250000000001</v>
      </c>
      <c r="F44" s="249"/>
      <c r="G44" s="250">
        <f>ROUND(E44*F44,2)</f>
        <v>0</v>
      </c>
      <c r="H44" s="231"/>
      <c r="I44" s="230">
        <f>ROUND(E44*H44,2)</f>
        <v>0</v>
      </c>
      <c r="J44" s="231"/>
      <c r="K44" s="230">
        <f>ROUND(E44*J44,2)</f>
        <v>0</v>
      </c>
      <c r="L44" s="230">
        <v>21</v>
      </c>
      <c r="M44" s="230">
        <f>G44*(1+L44/100)</f>
        <v>0</v>
      </c>
      <c r="N44" s="229">
        <v>0</v>
      </c>
      <c r="O44" s="229">
        <f>ROUND(E44*N44,2)</f>
        <v>0</v>
      </c>
      <c r="P44" s="229">
        <v>0</v>
      </c>
      <c r="Q44" s="229">
        <f>ROUND(E44*P44,2)</f>
        <v>0</v>
      </c>
      <c r="R44" s="230"/>
      <c r="S44" s="230" t="s">
        <v>158</v>
      </c>
      <c r="T44" s="230" t="s">
        <v>159</v>
      </c>
      <c r="U44" s="230">
        <v>1.7999999999999999E-2</v>
      </c>
      <c r="V44" s="230">
        <f>ROUND(E44*U44,2)</f>
        <v>39.130000000000003</v>
      </c>
      <c r="W44" s="230"/>
      <c r="X44" s="230" t="s">
        <v>160</v>
      </c>
      <c r="Y44" s="230" t="s">
        <v>161</v>
      </c>
      <c r="Z44" s="210"/>
      <c r="AA44" s="210"/>
      <c r="AB44" s="210"/>
      <c r="AC44" s="210"/>
      <c r="AD44" s="210"/>
      <c r="AE44" s="210"/>
      <c r="AF44" s="210"/>
      <c r="AG44" s="210" t="s">
        <v>168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27"/>
      <c r="B45" s="228"/>
      <c r="C45" s="259" t="s">
        <v>211</v>
      </c>
      <c r="D45" s="232"/>
      <c r="E45" s="233">
        <v>2174.0250000000001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5">
        <v>15</v>
      </c>
      <c r="B46" s="246" t="s">
        <v>212</v>
      </c>
      <c r="C46" s="258" t="s">
        <v>213</v>
      </c>
      <c r="D46" s="247" t="s">
        <v>157</v>
      </c>
      <c r="E46" s="248">
        <v>333.26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0</v>
      </c>
      <c r="O46" s="229">
        <f>ROUND(E46*N46,2)</f>
        <v>0</v>
      </c>
      <c r="P46" s="229">
        <v>0</v>
      </c>
      <c r="Q46" s="229">
        <f>ROUND(E46*P46,2)</f>
        <v>0</v>
      </c>
      <c r="R46" s="230"/>
      <c r="S46" s="230" t="s">
        <v>158</v>
      </c>
      <c r="T46" s="230" t="s">
        <v>159</v>
      </c>
      <c r="U46" s="230">
        <v>0.17699999999999999</v>
      </c>
      <c r="V46" s="230">
        <f>ROUND(E46*U46,2)</f>
        <v>58.99</v>
      </c>
      <c r="W46" s="230"/>
      <c r="X46" s="230" t="s">
        <v>160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168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214</v>
      </c>
      <c r="D47" s="232"/>
      <c r="E47" s="233"/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3" x14ac:dyDescent="0.2">
      <c r="A48" s="227"/>
      <c r="B48" s="228"/>
      <c r="C48" s="259" t="s">
        <v>215</v>
      </c>
      <c r="D48" s="232"/>
      <c r="E48" s="233">
        <v>2430</v>
      </c>
      <c r="F48" s="230"/>
      <c r="G48" s="230"/>
      <c r="H48" s="230"/>
      <c r="I48" s="230"/>
      <c r="J48" s="230"/>
      <c r="K48" s="230"/>
      <c r="L48" s="230"/>
      <c r="M48" s="230"/>
      <c r="N48" s="229"/>
      <c r="O48" s="229"/>
      <c r="P48" s="229"/>
      <c r="Q48" s="229"/>
      <c r="R48" s="230"/>
      <c r="S48" s="230"/>
      <c r="T48" s="230"/>
      <c r="U48" s="230"/>
      <c r="V48" s="230"/>
      <c r="W48" s="230"/>
      <c r="X48" s="230"/>
      <c r="Y48" s="230"/>
      <c r="Z48" s="210"/>
      <c r="AA48" s="210"/>
      <c r="AB48" s="210"/>
      <c r="AC48" s="210"/>
      <c r="AD48" s="210"/>
      <c r="AE48" s="210"/>
      <c r="AF48" s="210"/>
      <c r="AG48" s="210" t="s">
        <v>164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3" x14ac:dyDescent="0.2">
      <c r="A49" s="227"/>
      <c r="B49" s="228"/>
      <c r="C49" s="259" t="s">
        <v>216</v>
      </c>
      <c r="D49" s="232"/>
      <c r="E49" s="233">
        <v>-2096.7399999999998</v>
      </c>
      <c r="F49" s="230"/>
      <c r="G49" s="230"/>
      <c r="H49" s="230"/>
      <c r="I49" s="230"/>
      <c r="J49" s="230"/>
      <c r="K49" s="230"/>
      <c r="L49" s="230"/>
      <c r="M49" s="230"/>
      <c r="N49" s="229"/>
      <c r="O49" s="229"/>
      <c r="P49" s="229"/>
      <c r="Q49" s="229"/>
      <c r="R49" s="230"/>
      <c r="S49" s="230"/>
      <c r="T49" s="230"/>
      <c r="U49" s="230"/>
      <c r="V49" s="230"/>
      <c r="W49" s="230"/>
      <c r="X49" s="230"/>
      <c r="Y49" s="230"/>
      <c r="Z49" s="210"/>
      <c r="AA49" s="210"/>
      <c r="AB49" s="210"/>
      <c r="AC49" s="210"/>
      <c r="AD49" s="210"/>
      <c r="AE49" s="210"/>
      <c r="AF49" s="210"/>
      <c r="AG49" s="210" t="s">
        <v>164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5">
        <v>16</v>
      </c>
      <c r="B50" s="246" t="s">
        <v>217</v>
      </c>
      <c r="C50" s="258" t="s">
        <v>218</v>
      </c>
      <c r="D50" s="247" t="s">
        <v>157</v>
      </c>
      <c r="E50" s="248">
        <v>1575.76</v>
      </c>
      <c r="F50" s="249"/>
      <c r="G50" s="250">
        <f>ROUND(E50*F50,2)</f>
        <v>0</v>
      </c>
      <c r="H50" s="231"/>
      <c r="I50" s="230">
        <f>ROUND(E50*H50,2)</f>
        <v>0</v>
      </c>
      <c r="J50" s="231"/>
      <c r="K50" s="230">
        <f>ROUND(E50*J50,2)</f>
        <v>0</v>
      </c>
      <c r="L50" s="230">
        <v>21</v>
      </c>
      <c r="M50" s="230">
        <f>G50*(1+L50/100)</f>
        <v>0</v>
      </c>
      <c r="N50" s="229">
        <v>0</v>
      </c>
      <c r="O50" s="229">
        <f>ROUND(E50*N50,2)</f>
        <v>0</v>
      </c>
      <c r="P50" s="229">
        <v>0</v>
      </c>
      <c r="Q50" s="229">
        <f>ROUND(E50*P50,2)</f>
        <v>0</v>
      </c>
      <c r="R50" s="230"/>
      <c r="S50" s="230" t="s">
        <v>158</v>
      </c>
      <c r="T50" s="230" t="s">
        <v>159</v>
      </c>
      <c r="U50" s="230">
        <v>0.09</v>
      </c>
      <c r="V50" s="230">
        <f>ROUND(E50*U50,2)</f>
        <v>141.82</v>
      </c>
      <c r="W50" s="230"/>
      <c r="X50" s="230" t="s">
        <v>160</v>
      </c>
      <c r="Y50" s="230" t="s">
        <v>161</v>
      </c>
      <c r="Z50" s="210"/>
      <c r="AA50" s="210"/>
      <c r="AB50" s="210"/>
      <c r="AC50" s="210"/>
      <c r="AD50" s="210"/>
      <c r="AE50" s="210"/>
      <c r="AF50" s="210"/>
      <c r="AG50" s="210" t="s">
        <v>168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2" x14ac:dyDescent="0.2">
      <c r="A51" s="227"/>
      <c r="B51" s="228"/>
      <c r="C51" s="259" t="s">
        <v>219</v>
      </c>
      <c r="D51" s="232"/>
      <c r="E51" s="233">
        <v>1242.5</v>
      </c>
      <c r="F51" s="230"/>
      <c r="G51" s="230"/>
      <c r="H51" s="230"/>
      <c r="I51" s="230"/>
      <c r="J51" s="230"/>
      <c r="K51" s="230"/>
      <c r="L51" s="230"/>
      <c r="M51" s="230"/>
      <c r="N51" s="229"/>
      <c r="O51" s="229"/>
      <c r="P51" s="229"/>
      <c r="Q51" s="229"/>
      <c r="R51" s="230"/>
      <c r="S51" s="230"/>
      <c r="T51" s="230"/>
      <c r="U51" s="230"/>
      <c r="V51" s="230"/>
      <c r="W51" s="230"/>
      <c r="X51" s="230"/>
      <c r="Y51" s="230"/>
      <c r="Z51" s="210"/>
      <c r="AA51" s="210"/>
      <c r="AB51" s="210"/>
      <c r="AC51" s="210"/>
      <c r="AD51" s="210"/>
      <c r="AE51" s="210"/>
      <c r="AF51" s="210"/>
      <c r="AG51" s="210" t="s">
        <v>164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3" x14ac:dyDescent="0.2">
      <c r="A52" s="227"/>
      <c r="B52" s="228"/>
      <c r="C52" s="259" t="s">
        <v>214</v>
      </c>
      <c r="D52" s="232"/>
      <c r="E52" s="233"/>
      <c r="F52" s="230"/>
      <c r="G52" s="230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164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3" x14ac:dyDescent="0.2">
      <c r="A53" s="227"/>
      <c r="B53" s="228"/>
      <c r="C53" s="259" t="s">
        <v>215</v>
      </c>
      <c r="D53" s="232"/>
      <c r="E53" s="233">
        <v>2430</v>
      </c>
      <c r="F53" s="230"/>
      <c r="G53" s="230"/>
      <c r="H53" s="230"/>
      <c r="I53" s="230"/>
      <c r="J53" s="230"/>
      <c r="K53" s="230"/>
      <c r="L53" s="230"/>
      <c r="M53" s="230"/>
      <c r="N53" s="229"/>
      <c r="O53" s="229"/>
      <c r="P53" s="229"/>
      <c r="Q53" s="229"/>
      <c r="R53" s="230"/>
      <c r="S53" s="230"/>
      <c r="T53" s="230"/>
      <c r="U53" s="230"/>
      <c r="V53" s="230"/>
      <c r="W53" s="230"/>
      <c r="X53" s="230"/>
      <c r="Y53" s="230"/>
      <c r="Z53" s="210"/>
      <c r="AA53" s="210"/>
      <c r="AB53" s="210"/>
      <c r="AC53" s="210"/>
      <c r="AD53" s="210"/>
      <c r="AE53" s="210"/>
      <c r="AF53" s="210"/>
      <c r="AG53" s="210" t="s">
        <v>164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3" x14ac:dyDescent="0.2">
      <c r="A54" s="227"/>
      <c r="B54" s="228"/>
      <c r="C54" s="259" t="s">
        <v>216</v>
      </c>
      <c r="D54" s="232"/>
      <c r="E54" s="233">
        <v>-2096.7399999999998</v>
      </c>
      <c r="F54" s="230"/>
      <c r="G54" s="230"/>
      <c r="H54" s="230"/>
      <c r="I54" s="230"/>
      <c r="J54" s="230"/>
      <c r="K54" s="230"/>
      <c r="L54" s="230"/>
      <c r="M54" s="230"/>
      <c r="N54" s="229"/>
      <c r="O54" s="229"/>
      <c r="P54" s="229"/>
      <c r="Q54" s="229"/>
      <c r="R54" s="230"/>
      <c r="S54" s="230"/>
      <c r="T54" s="230"/>
      <c r="U54" s="230"/>
      <c r="V54" s="230"/>
      <c r="W54" s="230"/>
      <c r="X54" s="230"/>
      <c r="Y54" s="230"/>
      <c r="Z54" s="210"/>
      <c r="AA54" s="210"/>
      <c r="AB54" s="210"/>
      <c r="AC54" s="210"/>
      <c r="AD54" s="210"/>
      <c r="AE54" s="210"/>
      <c r="AF54" s="210"/>
      <c r="AG54" s="210" t="s">
        <v>164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5">
        <v>17</v>
      </c>
      <c r="B55" s="246" t="s">
        <v>220</v>
      </c>
      <c r="C55" s="258" t="s">
        <v>221</v>
      </c>
      <c r="D55" s="247" t="s">
        <v>157</v>
      </c>
      <c r="E55" s="248">
        <v>333.26</v>
      </c>
      <c r="F55" s="249"/>
      <c r="G55" s="250">
        <f>ROUND(E55*F55,2)</f>
        <v>0</v>
      </c>
      <c r="H55" s="231"/>
      <c r="I55" s="230">
        <f>ROUND(E55*H55,2)</f>
        <v>0</v>
      </c>
      <c r="J55" s="231"/>
      <c r="K55" s="230">
        <f>ROUND(E55*J55,2)</f>
        <v>0</v>
      </c>
      <c r="L55" s="230">
        <v>21</v>
      </c>
      <c r="M55" s="230">
        <f>G55*(1+L55/100)</f>
        <v>0</v>
      </c>
      <c r="N55" s="229">
        <v>0</v>
      </c>
      <c r="O55" s="229">
        <f>ROUND(E55*N55,2)</f>
        <v>0</v>
      </c>
      <c r="P55" s="229">
        <v>0</v>
      </c>
      <c r="Q55" s="229">
        <f>ROUND(E55*P55,2)</f>
        <v>0</v>
      </c>
      <c r="R55" s="230"/>
      <c r="S55" s="230" t="s">
        <v>158</v>
      </c>
      <c r="T55" s="230" t="s">
        <v>222</v>
      </c>
      <c r="U55" s="230">
        <v>1E-3</v>
      </c>
      <c r="V55" s="230">
        <f>ROUND(E55*U55,2)</f>
        <v>0.33</v>
      </c>
      <c r="W55" s="230"/>
      <c r="X55" s="230" t="s">
        <v>160</v>
      </c>
      <c r="Y55" s="230" t="s">
        <v>161</v>
      </c>
      <c r="Z55" s="210"/>
      <c r="AA55" s="210"/>
      <c r="AB55" s="210"/>
      <c r="AC55" s="210"/>
      <c r="AD55" s="210"/>
      <c r="AE55" s="210"/>
      <c r="AF55" s="210"/>
      <c r="AG55" s="210" t="s">
        <v>162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2" x14ac:dyDescent="0.2">
      <c r="A56" s="227"/>
      <c r="B56" s="228"/>
      <c r="C56" s="259" t="s">
        <v>208</v>
      </c>
      <c r="D56" s="232"/>
      <c r="E56" s="233">
        <v>333.26</v>
      </c>
      <c r="F56" s="230"/>
      <c r="G56" s="230"/>
      <c r="H56" s="230"/>
      <c r="I56" s="230"/>
      <c r="J56" s="230"/>
      <c r="K56" s="230"/>
      <c r="L56" s="230"/>
      <c r="M56" s="230"/>
      <c r="N56" s="229"/>
      <c r="O56" s="229"/>
      <c r="P56" s="229"/>
      <c r="Q56" s="229"/>
      <c r="R56" s="230"/>
      <c r="S56" s="230"/>
      <c r="T56" s="230"/>
      <c r="U56" s="230"/>
      <c r="V56" s="230"/>
      <c r="W56" s="230"/>
      <c r="X56" s="230"/>
      <c r="Y56" s="230"/>
      <c r="Z56" s="210"/>
      <c r="AA56" s="210"/>
      <c r="AB56" s="210"/>
      <c r="AC56" s="210"/>
      <c r="AD56" s="210"/>
      <c r="AE56" s="210"/>
      <c r="AF56" s="210"/>
      <c r="AG56" s="210" t="s">
        <v>164</v>
      </c>
      <c r="AH56" s="210">
        <v>5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5">
        <v>18</v>
      </c>
      <c r="B57" s="246" t="s">
        <v>223</v>
      </c>
      <c r="C57" s="258" t="s">
        <v>224</v>
      </c>
      <c r="D57" s="247" t="s">
        <v>157</v>
      </c>
      <c r="E57" s="248">
        <v>333.26</v>
      </c>
      <c r="F57" s="249"/>
      <c r="G57" s="250">
        <f>ROUND(E57*F57,2)</f>
        <v>0</v>
      </c>
      <c r="H57" s="231"/>
      <c r="I57" s="230">
        <f>ROUND(E57*H57,2)</f>
        <v>0</v>
      </c>
      <c r="J57" s="231"/>
      <c r="K57" s="230">
        <f>ROUND(E57*J57,2)</f>
        <v>0</v>
      </c>
      <c r="L57" s="230">
        <v>21</v>
      </c>
      <c r="M57" s="230">
        <f>G57*(1+L57/100)</f>
        <v>0</v>
      </c>
      <c r="N57" s="229">
        <v>0</v>
      </c>
      <c r="O57" s="229">
        <f>ROUND(E57*N57,2)</f>
        <v>0</v>
      </c>
      <c r="P57" s="229">
        <v>0</v>
      </c>
      <c r="Q57" s="229">
        <f>ROUND(E57*P57,2)</f>
        <v>0</v>
      </c>
      <c r="R57" s="230"/>
      <c r="S57" s="230" t="s">
        <v>158</v>
      </c>
      <c r="T57" s="230" t="s">
        <v>222</v>
      </c>
      <c r="U57" s="230">
        <v>1.4999999999999999E-2</v>
      </c>
      <c r="V57" s="230">
        <f>ROUND(E57*U57,2)</f>
        <v>5</v>
      </c>
      <c r="W57" s="230"/>
      <c r="X57" s="230" t="s">
        <v>160</v>
      </c>
      <c r="Y57" s="230" t="s">
        <v>161</v>
      </c>
      <c r="Z57" s="210"/>
      <c r="AA57" s="210"/>
      <c r="AB57" s="210"/>
      <c r="AC57" s="210"/>
      <c r="AD57" s="210"/>
      <c r="AE57" s="210"/>
      <c r="AF57" s="210"/>
      <c r="AG57" s="210" t="s">
        <v>162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2" x14ac:dyDescent="0.2">
      <c r="A58" s="227"/>
      <c r="B58" s="228"/>
      <c r="C58" s="259" t="s">
        <v>208</v>
      </c>
      <c r="D58" s="232"/>
      <c r="E58" s="233">
        <v>333.26</v>
      </c>
      <c r="F58" s="230"/>
      <c r="G58" s="230"/>
      <c r="H58" s="230"/>
      <c r="I58" s="230"/>
      <c r="J58" s="230"/>
      <c r="K58" s="230"/>
      <c r="L58" s="230"/>
      <c r="M58" s="230"/>
      <c r="N58" s="229"/>
      <c r="O58" s="229"/>
      <c r="P58" s="229"/>
      <c r="Q58" s="229"/>
      <c r="R58" s="230"/>
      <c r="S58" s="230"/>
      <c r="T58" s="230"/>
      <c r="U58" s="230"/>
      <c r="V58" s="230"/>
      <c r="W58" s="230"/>
      <c r="X58" s="230"/>
      <c r="Y58" s="230"/>
      <c r="Z58" s="210"/>
      <c r="AA58" s="210"/>
      <c r="AB58" s="210"/>
      <c r="AC58" s="210"/>
      <c r="AD58" s="210"/>
      <c r="AE58" s="210"/>
      <c r="AF58" s="210"/>
      <c r="AG58" s="210" t="s">
        <v>164</v>
      </c>
      <c r="AH58" s="210">
        <v>5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5">
        <v>19</v>
      </c>
      <c r="B59" s="246" t="s">
        <v>225</v>
      </c>
      <c r="C59" s="258" t="s">
        <v>226</v>
      </c>
      <c r="D59" s="247" t="s">
        <v>157</v>
      </c>
      <c r="E59" s="248">
        <v>1242.5</v>
      </c>
      <c r="F59" s="249"/>
      <c r="G59" s="250">
        <f>ROUND(E59*F59,2)</f>
        <v>0</v>
      </c>
      <c r="H59" s="231"/>
      <c r="I59" s="230">
        <f>ROUND(E59*H59,2)</f>
        <v>0</v>
      </c>
      <c r="J59" s="231"/>
      <c r="K59" s="230">
        <f>ROUND(E59*J59,2)</f>
        <v>0</v>
      </c>
      <c r="L59" s="230">
        <v>21</v>
      </c>
      <c r="M59" s="230">
        <f>G59*(1+L59/100)</f>
        <v>0</v>
      </c>
      <c r="N59" s="229">
        <v>0</v>
      </c>
      <c r="O59" s="229">
        <f>ROUND(E59*N59,2)</f>
        <v>0</v>
      </c>
      <c r="P59" s="229">
        <v>0</v>
      </c>
      <c r="Q59" s="229">
        <f>ROUND(E59*P59,2)</f>
        <v>0</v>
      </c>
      <c r="R59" s="230"/>
      <c r="S59" s="230" t="s">
        <v>158</v>
      </c>
      <c r="T59" s="230" t="s">
        <v>227</v>
      </c>
      <c r="U59" s="230">
        <v>21.43</v>
      </c>
      <c r="V59" s="230">
        <f>ROUND(E59*U59,2)</f>
        <v>26626.78</v>
      </c>
      <c r="W59" s="230"/>
      <c r="X59" s="230" t="s">
        <v>160</v>
      </c>
      <c r="Y59" s="230" t="s">
        <v>161</v>
      </c>
      <c r="Z59" s="210"/>
      <c r="AA59" s="210"/>
      <c r="AB59" s="210"/>
      <c r="AC59" s="210"/>
      <c r="AD59" s="210"/>
      <c r="AE59" s="210"/>
      <c r="AF59" s="210"/>
      <c r="AG59" s="210" t="s">
        <v>168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2" x14ac:dyDescent="0.2">
      <c r="A60" s="227"/>
      <c r="B60" s="228"/>
      <c r="C60" s="259" t="s">
        <v>228</v>
      </c>
      <c r="D60" s="232"/>
      <c r="E60" s="233">
        <v>1242.5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ht="22.5" outlineLevel="1" x14ac:dyDescent="0.2">
      <c r="A61" s="245">
        <v>20</v>
      </c>
      <c r="B61" s="246" t="s">
        <v>229</v>
      </c>
      <c r="C61" s="258" t="s">
        <v>230</v>
      </c>
      <c r="D61" s="247" t="s">
        <v>167</v>
      </c>
      <c r="E61" s="248">
        <v>515.75703999999996</v>
      </c>
      <c r="F61" s="249"/>
      <c r="G61" s="250">
        <f>ROUND(E61*F61,2)</f>
        <v>0</v>
      </c>
      <c r="H61" s="231"/>
      <c r="I61" s="230">
        <f>ROUND(E61*H61,2)</f>
        <v>0</v>
      </c>
      <c r="J61" s="231"/>
      <c r="K61" s="230">
        <f>ROUND(E61*J61,2)</f>
        <v>0</v>
      </c>
      <c r="L61" s="230">
        <v>21</v>
      </c>
      <c r="M61" s="230">
        <f>G61*(1+L61/100)</f>
        <v>0</v>
      </c>
      <c r="N61" s="229">
        <v>0</v>
      </c>
      <c r="O61" s="229">
        <f>ROUND(E61*N61,2)</f>
        <v>0</v>
      </c>
      <c r="P61" s="229">
        <v>0</v>
      </c>
      <c r="Q61" s="229">
        <f>ROUND(E61*P61,2)</f>
        <v>0</v>
      </c>
      <c r="R61" s="230"/>
      <c r="S61" s="230" t="s">
        <v>158</v>
      </c>
      <c r="T61" s="230" t="s">
        <v>159</v>
      </c>
      <c r="U61" s="230">
        <v>0</v>
      </c>
      <c r="V61" s="230">
        <f>ROUND(E61*U61,2)</f>
        <v>0</v>
      </c>
      <c r="W61" s="230"/>
      <c r="X61" s="230" t="s">
        <v>160</v>
      </c>
      <c r="Y61" s="230" t="s">
        <v>161</v>
      </c>
      <c r="Z61" s="210"/>
      <c r="AA61" s="210"/>
      <c r="AB61" s="210"/>
      <c r="AC61" s="210"/>
      <c r="AD61" s="210"/>
      <c r="AE61" s="210"/>
      <c r="AF61" s="210"/>
      <c r="AG61" s="210" t="s">
        <v>162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2" x14ac:dyDescent="0.2">
      <c r="A62" s="227"/>
      <c r="B62" s="228"/>
      <c r="C62" s="259" t="s">
        <v>202</v>
      </c>
      <c r="D62" s="232"/>
      <c r="E62" s="233">
        <v>515.75703999999996</v>
      </c>
      <c r="F62" s="230"/>
      <c r="G62" s="230"/>
      <c r="H62" s="230"/>
      <c r="I62" s="230"/>
      <c r="J62" s="230"/>
      <c r="K62" s="230"/>
      <c r="L62" s="230"/>
      <c r="M62" s="230"/>
      <c r="N62" s="229"/>
      <c r="O62" s="229"/>
      <c r="P62" s="229"/>
      <c r="Q62" s="229"/>
      <c r="R62" s="230"/>
      <c r="S62" s="230"/>
      <c r="T62" s="230"/>
      <c r="U62" s="230"/>
      <c r="V62" s="230"/>
      <c r="W62" s="230"/>
      <c r="X62" s="230"/>
      <c r="Y62" s="230"/>
      <c r="Z62" s="210"/>
      <c r="AA62" s="210"/>
      <c r="AB62" s="210"/>
      <c r="AC62" s="210"/>
      <c r="AD62" s="210"/>
      <c r="AE62" s="210"/>
      <c r="AF62" s="210"/>
      <c r="AG62" s="210" t="s">
        <v>164</v>
      </c>
      <c r="AH62" s="210">
        <v>5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5">
        <v>21</v>
      </c>
      <c r="B63" s="246" t="s">
        <v>231</v>
      </c>
      <c r="C63" s="258" t="s">
        <v>232</v>
      </c>
      <c r="D63" s="247" t="s">
        <v>157</v>
      </c>
      <c r="E63" s="248">
        <v>1242.5</v>
      </c>
      <c r="F63" s="249"/>
      <c r="G63" s="250">
        <f>ROUND(E63*F63,2)</f>
        <v>0</v>
      </c>
      <c r="H63" s="231"/>
      <c r="I63" s="230">
        <f>ROUND(E63*H63,2)</f>
        <v>0</v>
      </c>
      <c r="J63" s="231"/>
      <c r="K63" s="230">
        <f>ROUND(E63*J63,2)</f>
        <v>0</v>
      </c>
      <c r="L63" s="230">
        <v>21</v>
      </c>
      <c r="M63" s="230">
        <f>G63*(1+L63/100)</f>
        <v>0</v>
      </c>
      <c r="N63" s="229">
        <v>0</v>
      </c>
      <c r="O63" s="229">
        <f>ROUND(E63*N63,2)</f>
        <v>0</v>
      </c>
      <c r="P63" s="229">
        <v>0</v>
      </c>
      <c r="Q63" s="229">
        <f>ROUND(E63*P63,2)</f>
        <v>0</v>
      </c>
      <c r="R63" s="230"/>
      <c r="S63" s="230" t="s">
        <v>233</v>
      </c>
      <c r="T63" s="230" t="s">
        <v>227</v>
      </c>
      <c r="U63" s="230">
        <v>0</v>
      </c>
      <c r="V63" s="230">
        <f>ROUND(E63*U63,2)</f>
        <v>0</v>
      </c>
      <c r="W63" s="230"/>
      <c r="X63" s="230" t="s">
        <v>160</v>
      </c>
      <c r="Y63" s="230" t="s">
        <v>161</v>
      </c>
      <c r="Z63" s="210"/>
      <c r="AA63" s="210"/>
      <c r="AB63" s="210"/>
      <c r="AC63" s="210"/>
      <c r="AD63" s="210"/>
      <c r="AE63" s="210"/>
      <c r="AF63" s="210"/>
      <c r="AG63" s="210" t="s">
        <v>168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2" x14ac:dyDescent="0.2">
      <c r="A64" s="227"/>
      <c r="B64" s="228"/>
      <c r="C64" s="259" t="s">
        <v>234</v>
      </c>
      <c r="D64" s="232"/>
      <c r="E64" s="233"/>
      <c r="F64" s="230"/>
      <c r="G64" s="230"/>
      <c r="H64" s="230"/>
      <c r="I64" s="230"/>
      <c r="J64" s="230"/>
      <c r="K64" s="230"/>
      <c r="L64" s="230"/>
      <c r="M64" s="230"/>
      <c r="N64" s="229"/>
      <c r="O64" s="229"/>
      <c r="P64" s="229"/>
      <c r="Q64" s="229"/>
      <c r="R64" s="230"/>
      <c r="S64" s="230"/>
      <c r="T64" s="230"/>
      <c r="U64" s="230"/>
      <c r="V64" s="230"/>
      <c r="W64" s="230"/>
      <c r="X64" s="230"/>
      <c r="Y64" s="230"/>
      <c r="Z64" s="210"/>
      <c r="AA64" s="210"/>
      <c r="AB64" s="210"/>
      <c r="AC64" s="210"/>
      <c r="AD64" s="210"/>
      <c r="AE64" s="210"/>
      <c r="AF64" s="210"/>
      <c r="AG64" s="210" t="s">
        <v>164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3" x14ac:dyDescent="0.2">
      <c r="A65" s="227"/>
      <c r="B65" s="228"/>
      <c r="C65" s="259" t="s">
        <v>205</v>
      </c>
      <c r="D65" s="232"/>
      <c r="E65" s="233">
        <v>1242.5</v>
      </c>
      <c r="F65" s="230"/>
      <c r="G65" s="230"/>
      <c r="H65" s="230"/>
      <c r="I65" s="230"/>
      <c r="J65" s="230"/>
      <c r="K65" s="230"/>
      <c r="L65" s="230"/>
      <c r="M65" s="230"/>
      <c r="N65" s="229"/>
      <c r="O65" s="229"/>
      <c r="P65" s="229"/>
      <c r="Q65" s="229"/>
      <c r="R65" s="230"/>
      <c r="S65" s="230"/>
      <c r="T65" s="230"/>
      <c r="U65" s="230"/>
      <c r="V65" s="230"/>
      <c r="W65" s="230"/>
      <c r="X65" s="230"/>
      <c r="Y65" s="230"/>
      <c r="Z65" s="210"/>
      <c r="AA65" s="210"/>
      <c r="AB65" s="210"/>
      <c r="AC65" s="210"/>
      <c r="AD65" s="210"/>
      <c r="AE65" s="210"/>
      <c r="AF65" s="210"/>
      <c r="AG65" s="210" t="s">
        <v>164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5">
        <v>22</v>
      </c>
      <c r="B66" s="246" t="s">
        <v>235</v>
      </c>
      <c r="C66" s="258" t="s">
        <v>236</v>
      </c>
      <c r="D66" s="247" t="s">
        <v>237</v>
      </c>
      <c r="E66" s="248">
        <v>3.7280000000000001E-2</v>
      </c>
      <c r="F66" s="249"/>
      <c r="G66" s="250">
        <f>ROUND(E66*F66,2)</f>
        <v>0</v>
      </c>
      <c r="H66" s="231"/>
      <c r="I66" s="230">
        <f>ROUND(E66*H66,2)</f>
        <v>0</v>
      </c>
      <c r="J66" s="231"/>
      <c r="K66" s="230">
        <f>ROUND(E66*J66,2)</f>
        <v>0</v>
      </c>
      <c r="L66" s="230">
        <v>21</v>
      </c>
      <c r="M66" s="230">
        <f>G66*(1+L66/100)</f>
        <v>0</v>
      </c>
      <c r="N66" s="229">
        <v>0</v>
      </c>
      <c r="O66" s="229">
        <f>ROUND(E66*N66,2)</f>
        <v>0</v>
      </c>
      <c r="P66" s="229">
        <v>0</v>
      </c>
      <c r="Q66" s="229">
        <f>ROUND(E66*P66,2)</f>
        <v>0</v>
      </c>
      <c r="R66" s="230"/>
      <c r="S66" s="230" t="s">
        <v>233</v>
      </c>
      <c r="T66" s="230" t="s">
        <v>227</v>
      </c>
      <c r="U66" s="230">
        <v>0</v>
      </c>
      <c r="V66" s="230">
        <f>ROUND(E66*U66,2)</f>
        <v>0</v>
      </c>
      <c r="W66" s="230"/>
      <c r="X66" s="230" t="s">
        <v>160</v>
      </c>
      <c r="Y66" s="230" t="s">
        <v>161</v>
      </c>
      <c r="Z66" s="210"/>
      <c r="AA66" s="210"/>
      <c r="AB66" s="210"/>
      <c r="AC66" s="210"/>
      <c r="AD66" s="210"/>
      <c r="AE66" s="210"/>
      <c r="AF66" s="210"/>
      <c r="AG66" s="210" t="s">
        <v>168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2" x14ac:dyDescent="0.2">
      <c r="A67" s="227"/>
      <c r="B67" s="228"/>
      <c r="C67" s="259" t="s">
        <v>238</v>
      </c>
      <c r="D67" s="232"/>
      <c r="E67" s="233">
        <v>3.7280000000000001E-2</v>
      </c>
      <c r="F67" s="230"/>
      <c r="G67" s="230"/>
      <c r="H67" s="230"/>
      <c r="I67" s="230"/>
      <c r="J67" s="230"/>
      <c r="K67" s="230"/>
      <c r="L67" s="230"/>
      <c r="M67" s="230"/>
      <c r="N67" s="229"/>
      <c r="O67" s="229"/>
      <c r="P67" s="229"/>
      <c r="Q67" s="229"/>
      <c r="R67" s="230"/>
      <c r="S67" s="230"/>
      <c r="T67" s="230"/>
      <c r="U67" s="230"/>
      <c r="V67" s="230"/>
      <c r="W67" s="230"/>
      <c r="X67" s="230"/>
      <c r="Y67" s="230"/>
      <c r="Z67" s="210"/>
      <c r="AA67" s="210"/>
      <c r="AB67" s="210"/>
      <c r="AC67" s="210"/>
      <c r="AD67" s="210"/>
      <c r="AE67" s="210"/>
      <c r="AF67" s="210"/>
      <c r="AG67" s="210" t="s">
        <v>164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5">
        <v>23</v>
      </c>
      <c r="B68" s="246" t="s">
        <v>239</v>
      </c>
      <c r="C68" s="258" t="s">
        <v>240</v>
      </c>
      <c r="D68" s="247" t="s">
        <v>241</v>
      </c>
      <c r="E68" s="248">
        <v>9.9977999999999998</v>
      </c>
      <c r="F68" s="249"/>
      <c r="G68" s="250">
        <f>ROUND(E68*F68,2)</f>
        <v>0</v>
      </c>
      <c r="H68" s="231"/>
      <c r="I68" s="230">
        <f>ROUND(E68*H68,2)</f>
        <v>0</v>
      </c>
      <c r="J68" s="231"/>
      <c r="K68" s="230">
        <f>ROUND(E68*J68,2)</f>
        <v>0</v>
      </c>
      <c r="L68" s="230">
        <v>21</v>
      </c>
      <c r="M68" s="230">
        <f>G68*(1+L68/100)</f>
        <v>0</v>
      </c>
      <c r="N68" s="229">
        <v>1E-3</v>
      </c>
      <c r="O68" s="229">
        <f>ROUND(E68*N68,2)</f>
        <v>0.01</v>
      </c>
      <c r="P68" s="229">
        <v>0</v>
      </c>
      <c r="Q68" s="229">
        <f>ROUND(E68*P68,2)</f>
        <v>0</v>
      </c>
      <c r="R68" s="230" t="s">
        <v>242</v>
      </c>
      <c r="S68" s="230" t="s">
        <v>158</v>
      </c>
      <c r="T68" s="230" t="s">
        <v>159</v>
      </c>
      <c r="U68" s="230">
        <v>0</v>
      </c>
      <c r="V68" s="230">
        <f>ROUND(E68*U68,2)</f>
        <v>0</v>
      </c>
      <c r="W68" s="230"/>
      <c r="X68" s="230" t="s">
        <v>243</v>
      </c>
      <c r="Y68" s="230" t="s">
        <v>161</v>
      </c>
      <c r="Z68" s="210"/>
      <c r="AA68" s="210"/>
      <c r="AB68" s="210"/>
      <c r="AC68" s="210"/>
      <c r="AD68" s="210"/>
      <c r="AE68" s="210"/>
      <c r="AF68" s="210"/>
      <c r="AG68" s="210" t="s">
        <v>244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2" x14ac:dyDescent="0.2">
      <c r="A69" s="227"/>
      <c r="B69" s="228"/>
      <c r="C69" s="259" t="s">
        <v>245</v>
      </c>
      <c r="D69" s="232"/>
      <c r="E69" s="233">
        <v>9.9977999999999998</v>
      </c>
      <c r="F69" s="230"/>
      <c r="G69" s="230"/>
      <c r="H69" s="230"/>
      <c r="I69" s="230"/>
      <c r="J69" s="230"/>
      <c r="K69" s="230"/>
      <c r="L69" s="230"/>
      <c r="M69" s="230"/>
      <c r="N69" s="229"/>
      <c r="O69" s="229"/>
      <c r="P69" s="229"/>
      <c r="Q69" s="229"/>
      <c r="R69" s="230"/>
      <c r="S69" s="230"/>
      <c r="T69" s="230"/>
      <c r="U69" s="230"/>
      <c r="V69" s="230"/>
      <c r="W69" s="230"/>
      <c r="X69" s="230"/>
      <c r="Y69" s="230"/>
      <c r="Z69" s="210"/>
      <c r="AA69" s="210"/>
      <c r="AB69" s="210"/>
      <c r="AC69" s="210"/>
      <c r="AD69" s="210"/>
      <c r="AE69" s="210"/>
      <c r="AF69" s="210"/>
      <c r="AG69" s="210" t="s">
        <v>164</v>
      </c>
      <c r="AH69" s="210">
        <v>5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5">
        <v>24</v>
      </c>
      <c r="B70" s="246" t="s">
        <v>246</v>
      </c>
      <c r="C70" s="258" t="s">
        <v>247</v>
      </c>
      <c r="D70" s="247" t="s">
        <v>241</v>
      </c>
      <c r="E70" s="248">
        <v>37.274999999999999</v>
      </c>
      <c r="F70" s="249"/>
      <c r="G70" s="250">
        <f>ROUND(E70*F70,2)</f>
        <v>0</v>
      </c>
      <c r="H70" s="231"/>
      <c r="I70" s="230">
        <f>ROUND(E70*H70,2)</f>
        <v>0</v>
      </c>
      <c r="J70" s="231"/>
      <c r="K70" s="230">
        <f>ROUND(E70*J70,2)</f>
        <v>0</v>
      </c>
      <c r="L70" s="230">
        <v>21</v>
      </c>
      <c r="M70" s="230">
        <f>G70*(1+L70/100)</f>
        <v>0</v>
      </c>
      <c r="N70" s="229">
        <v>1E-3</v>
      </c>
      <c r="O70" s="229">
        <f>ROUND(E70*N70,2)</f>
        <v>0.04</v>
      </c>
      <c r="P70" s="229">
        <v>0</v>
      </c>
      <c r="Q70" s="229">
        <f>ROUND(E70*P70,2)</f>
        <v>0</v>
      </c>
      <c r="R70" s="230" t="s">
        <v>242</v>
      </c>
      <c r="S70" s="230" t="s">
        <v>158</v>
      </c>
      <c r="T70" s="230" t="s">
        <v>159</v>
      </c>
      <c r="U70" s="230">
        <v>0</v>
      </c>
      <c r="V70" s="230">
        <f>ROUND(E70*U70,2)</f>
        <v>0</v>
      </c>
      <c r="W70" s="230"/>
      <c r="X70" s="230" t="s">
        <v>243</v>
      </c>
      <c r="Y70" s="230" t="s">
        <v>161</v>
      </c>
      <c r="Z70" s="210"/>
      <c r="AA70" s="210"/>
      <c r="AB70" s="210"/>
      <c r="AC70" s="210"/>
      <c r="AD70" s="210"/>
      <c r="AE70" s="210"/>
      <c r="AF70" s="210"/>
      <c r="AG70" s="210" t="s">
        <v>244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2" x14ac:dyDescent="0.2">
      <c r="A71" s="227"/>
      <c r="B71" s="228"/>
      <c r="C71" s="259" t="s">
        <v>248</v>
      </c>
      <c r="D71" s="232"/>
      <c r="E71" s="233">
        <v>37.274999999999999</v>
      </c>
      <c r="F71" s="230"/>
      <c r="G71" s="230"/>
      <c r="H71" s="230"/>
      <c r="I71" s="230"/>
      <c r="J71" s="230"/>
      <c r="K71" s="230"/>
      <c r="L71" s="230"/>
      <c r="M71" s="230"/>
      <c r="N71" s="229"/>
      <c r="O71" s="229"/>
      <c r="P71" s="229"/>
      <c r="Q71" s="229"/>
      <c r="R71" s="230"/>
      <c r="S71" s="230"/>
      <c r="T71" s="230"/>
      <c r="U71" s="230"/>
      <c r="V71" s="230"/>
      <c r="W71" s="230"/>
      <c r="X71" s="230"/>
      <c r="Y71" s="230"/>
      <c r="Z71" s="210"/>
      <c r="AA71" s="210"/>
      <c r="AB71" s="210"/>
      <c r="AC71" s="210"/>
      <c r="AD71" s="210"/>
      <c r="AE71" s="210"/>
      <c r="AF71" s="210"/>
      <c r="AG71" s="210" t="s">
        <v>164</v>
      </c>
      <c r="AH71" s="210">
        <v>5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5">
        <v>25</v>
      </c>
      <c r="B72" s="246" t="s">
        <v>249</v>
      </c>
      <c r="C72" s="258" t="s">
        <v>250</v>
      </c>
      <c r="D72" s="247" t="s">
        <v>167</v>
      </c>
      <c r="E72" s="248">
        <v>49.988999999999997</v>
      </c>
      <c r="F72" s="249"/>
      <c r="G72" s="250">
        <f>ROUND(E72*F72,2)</f>
        <v>0</v>
      </c>
      <c r="H72" s="231"/>
      <c r="I72" s="230">
        <f>ROUND(E72*H72,2)</f>
        <v>0</v>
      </c>
      <c r="J72" s="231"/>
      <c r="K72" s="230">
        <f>ROUND(E72*J72,2)</f>
        <v>0</v>
      </c>
      <c r="L72" s="230">
        <v>21</v>
      </c>
      <c r="M72" s="230">
        <f>G72*(1+L72/100)</f>
        <v>0</v>
      </c>
      <c r="N72" s="229">
        <v>1.67</v>
      </c>
      <c r="O72" s="229">
        <f>ROUND(E72*N72,2)</f>
        <v>83.48</v>
      </c>
      <c r="P72" s="229">
        <v>0</v>
      </c>
      <c r="Q72" s="229">
        <f>ROUND(E72*P72,2)</f>
        <v>0</v>
      </c>
      <c r="R72" s="230" t="s">
        <v>242</v>
      </c>
      <c r="S72" s="230" t="s">
        <v>251</v>
      </c>
      <c r="T72" s="230" t="s">
        <v>159</v>
      </c>
      <c r="U72" s="230">
        <v>0</v>
      </c>
      <c r="V72" s="230">
        <f>ROUND(E72*U72,2)</f>
        <v>0</v>
      </c>
      <c r="W72" s="230"/>
      <c r="X72" s="230" t="s">
        <v>243</v>
      </c>
      <c r="Y72" s="230" t="s">
        <v>161</v>
      </c>
      <c r="Z72" s="210"/>
      <c r="AA72" s="210"/>
      <c r="AB72" s="210"/>
      <c r="AC72" s="210"/>
      <c r="AD72" s="210"/>
      <c r="AE72" s="210"/>
      <c r="AF72" s="210"/>
      <c r="AG72" s="210" t="s">
        <v>252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2" x14ac:dyDescent="0.2">
      <c r="A73" s="227"/>
      <c r="B73" s="228"/>
      <c r="C73" s="259" t="s">
        <v>253</v>
      </c>
      <c r="D73" s="232"/>
      <c r="E73" s="233">
        <v>49.988999999999997</v>
      </c>
      <c r="F73" s="230"/>
      <c r="G73" s="230"/>
      <c r="H73" s="230"/>
      <c r="I73" s="230"/>
      <c r="J73" s="230"/>
      <c r="K73" s="230"/>
      <c r="L73" s="230"/>
      <c r="M73" s="230"/>
      <c r="N73" s="229"/>
      <c r="O73" s="229"/>
      <c r="P73" s="229"/>
      <c r="Q73" s="229"/>
      <c r="R73" s="230"/>
      <c r="S73" s="230"/>
      <c r="T73" s="230"/>
      <c r="U73" s="230"/>
      <c r="V73" s="230"/>
      <c r="W73" s="230"/>
      <c r="X73" s="230"/>
      <c r="Y73" s="230"/>
      <c r="Z73" s="210"/>
      <c r="AA73" s="210"/>
      <c r="AB73" s="210"/>
      <c r="AC73" s="210"/>
      <c r="AD73" s="210"/>
      <c r="AE73" s="210"/>
      <c r="AF73" s="210"/>
      <c r="AG73" s="210" t="s">
        <v>164</v>
      </c>
      <c r="AH73" s="210">
        <v>5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x14ac:dyDescent="0.2">
      <c r="A74" s="238" t="s">
        <v>153</v>
      </c>
      <c r="B74" s="239" t="s">
        <v>62</v>
      </c>
      <c r="C74" s="257" t="s">
        <v>92</v>
      </c>
      <c r="D74" s="240"/>
      <c r="E74" s="241"/>
      <c r="F74" s="242"/>
      <c r="G74" s="243">
        <f>SUMIF(AG75:AG90,"&lt;&gt;NOR",G75:G90)</f>
        <v>0</v>
      </c>
      <c r="H74" s="237"/>
      <c r="I74" s="237">
        <f>SUM(I75:I90)</f>
        <v>0</v>
      </c>
      <c r="J74" s="237"/>
      <c r="K74" s="237">
        <f>SUM(K75:K90)</f>
        <v>0</v>
      </c>
      <c r="L74" s="237"/>
      <c r="M74" s="237">
        <f>SUM(M75:M90)</f>
        <v>0</v>
      </c>
      <c r="N74" s="236"/>
      <c r="O74" s="236">
        <f>SUM(O75:O90)</f>
        <v>260.75</v>
      </c>
      <c r="P74" s="236"/>
      <c r="Q74" s="236">
        <f>SUM(Q75:Q90)</f>
        <v>0</v>
      </c>
      <c r="R74" s="237"/>
      <c r="S74" s="237"/>
      <c r="T74" s="237"/>
      <c r="U74" s="237"/>
      <c r="V74" s="237">
        <f>SUM(V75:V90)</f>
        <v>1583.35</v>
      </c>
      <c r="W74" s="237"/>
      <c r="X74" s="237"/>
      <c r="Y74" s="237"/>
      <c r="AG74" t="s">
        <v>154</v>
      </c>
    </row>
    <row r="75" spans="1:60" outlineLevel="1" x14ac:dyDescent="0.2">
      <c r="A75" s="245">
        <v>26</v>
      </c>
      <c r="B75" s="246" t="s">
        <v>254</v>
      </c>
      <c r="C75" s="258" t="s">
        <v>255</v>
      </c>
      <c r="D75" s="247" t="s">
        <v>167</v>
      </c>
      <c r="E75" s="248">
        <v>0.36</v>
      </c>
      <c r="F75" s="249"/>
      <c r="G75" s="250">
        <f>ROUND(E75*F75,2)</f>
        <v>0</v>
      </c>
      <c r="H75" s="231"/>
      <c r="I75" s="230">
        <f>ROUND(E75*H75,2)</f>
        <v>0</v>
      </c>
      <c r="J75" s="231"/>
      <c r="K75" s="230">
        <f>ROUND(E75*J75,2)</f>
        <v>0</v>
      </c>
      <c r="L75" s="230">
        <v>21</v>
      </c>
      <c r="M75" s="230">
        <f>G75*(1+L75/100)</f>
        <v>0</v>
      </c>
      <c r="N75" s="229">
        <v>2.5249999999999999</v>
      </c>
      <c r="O75" s="229">
        <f>ROUND(E75*N75,2)</f>
        <v>0.91</v>
      </c>
      <c r="P75" s="229">
        <v>0</v>
      </c>
      <c r="Q75" s="229">
        <f>ROUND(E75*P75,2)</f>
        <v>0</v>
      </c>
      <c r="R75" s="230"/>
      <c r="S75" s="230" t="s">
        <v>158</v>
      </c>
      <c r="T75" s="230" t="s">
        <v>159</v>
      </c>
      <c r="U75" s="230">
        <v>0.47699999999999998</v>
      </c>
      <c r="V75" s="230">
        <f>ROUND(E75*U75,2)</f>
        <v>0.17</v>
      </c>
      <c r="W75" s="230"/>
      <c r="X75" s="230" t="s">
        <v>160</v>
      </c>
      <c r="Y75" s="230" t="s">
        <v>161</v>
      </c>
      <c r="Z75" s="210"/>
      <c r="AA75" s="210"/>
      <c r="AB75" s="210"/>
      <c r="AC75" s="210"/>
      <c r="AD75" s="210"/>
      <c r="AE75" s="210"/>
      <c r="AF75" s="210"/>
      <c r="AG75" s="210" t="s">
        <v>168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2" x14ac:dyDescent="0.2">
      <c r="A76" s="227"/>
      <c r="B76" s="228"/>
      <c r="C76" s="259" t="s">
        <v>256</v>
      </c>
      <c r="D76" s="232"/>
      <c r="E76" s="233">
        <v>0.36</v>
      </c>
      <c r="F76" s="230"/>
      <c r="G76" s="230"/>
      <c r="H76" s="230"/>
      <c r="I76" s="230"/>
      <c r="J76" s="230"/>
      <c r="K76" s="230"/>
      <c r="L76" s="230"/>
      <c r="M76" s="230"/>
      <c r="N76" s="229"/>
      <c r="O76" s="229"/>
      <c r="P76" s="229"/>
      <c r="Q76" s="229"/>
      <c r="R76" s="230"/>
      <c r="S76" s="230"/>
      <c r="T76" s="230"/>
      <c r="U76" s="230"/>
      <c r="V76" s="230"/>
      <c r="W76" s="230"/>
      <c r="X76" s="230"/>
      <c r="Y76" s="230"/>
      <c r="Z76" s="210"/>
      <c r="AA76" s="210"/>
      <c r="AB76" s="210"/>
      <c r="AC76" s="210"/>
      <c r="AD76" s="210"/>
      <c r="AE76" s="210"/>
      <c r="AF76" s="210"/>
      <c r="AG76" s="210" t="s">
        <v>164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5">
        <v>27</v>
      </c>
      <c r="B77" s="246" t="s">
        <v>257</v>
      </c>
      <c r="C77" s="258" t="s">
        <v>258</v>
      </c>
      <c r="D77" s="247" t="s">
        <v>259</v>
      </c>
      <c r="E77" s="248">
        <v>5</v>
      </c>
      <c r="F77" s="249"/>
      <c r="G77" s="250">
        <f>ROUND(E77*F77,2)</f>
        <v>0</v>
      </c>
      <c r="H77" s="231"/>
      <c r="I77" s="230">
        <f>ROUND(E77*H77,2)</f>
        <v>0</v>
      </c>
      <c r="J77" s="231"/>
      <c r="K77" s="230">
        <f>ROUND(E77*J77,2)</f>
        <v>0</v>
      </c>
      <c r="L77" s="230">
        <v>21</v>
      </c>
      <c r="M77" s="230">
        <f>G77*(1+L77/100)</f>
        <v>0</v>
      </c>
      <c r="N77" s="229">
        <v>9.4199999999999996E-3</v>
      </c>
      <c r="O77" s="229">
        <f>ROUND(E77*N77,2)</f>
        <v>0.05</v>
      </c>
      <c r="P77" s="229">
        <v>0</v>
      </c>
      <c r="Q77" s="229">
        <f>ROUND(E77*P77,2)</f>
        <v>0</v>
      </c>
      <c r="R77" s="230"/>
      <c r="S77" s="230" t="s">
        <v>158</v>
      </c>
      <c r="T77" s="230" t="s">
        <v>159</v>
      </c>
      <c r="U77" s="230">
        <v>0.89800000000000002</v>
      </c>
      <c r="V77" s="230">
        <f>ROUND(E77*U77,2)</f>
        <v>4.49</v>
      </c>
      <c r="W77" s="230"/>
      <c r="X77" s="230" t="s">
        <v>160</v>
      </c>
      <c r="Y77" s="230" t="s">
        <v>161</v>
      </c>
      <c r="Z77" s="210"/>
      <c r="AA77" s="210"/>
      <c r="AB77" s="210"/>
      <c r="AC77" s="210"/>
      <c r="AD77" s="210"/>
      <c r="AE77" s="210"/>
      <c r="AF77" s="210"/>
      <c r="AG77" s="210" t="s">
        <v>168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2" x14ac:dyDescent="0.2">
      <c r="A78" s="227"/>
      <c r="B78" s="228"/>
      <c r="C78" s="259" t="s">
        <v>260</v>
      </c>
      <c r="D78" s="232"/>
      <c r="E78" s="233"/>
      <c r="F78" s="230"/>
      <c r="G78" s="230"/>
      <c r="H78" s="230"/>
      <c r="I78" s="230"/>
      <c r="J78" s="230"/>
      <c r="K78" s="230"/>
      <c r="L78" s="230"/>
      <c r="M78" s="230"/>
      <c r="N78" s="229"/>
      <c r="O78" s="229"/>
      <c r="P78" s="229"/>
      <c r="Q78" s="229"/>
      <c r="R78" s="230"/>
      <c r="S78" s="230"/>
      <c r="T78" s="230"/>
      <c r="U78" s="230"/>
      <c r="V78" s="230"/>
      <c r="W78" s="230"/>
      <c r="X78" s="230"/>
      <c r="Y78" s="230"/>
      <c r="Z78" s="210"/>
      <c r="AA78" s="210"/>
      <c r="AB78" s="210"/>
      <c r="AC78" s="210"/>
      <c r="AD78" s="210"/>
      <c r="AE78" s="210"/>
      <c r="AF78" s="210"/>
      <c r="AG78" s="210" t="s">
        <v>164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3" x14ac:dyDescent="0.2">
      <c r="A79" s="227"/>
      <c r="B79" s="228"/>
      <c r="C79" s="259" t="s">
        <v>261</v>
      </c>
      <c r="D79" s="232"/>
      <c r="E79" s="233">
        <v>4</v>
      </c>
      <c r="F79" s="230"/>
      <c r="G79" s="230"/>
      <c r="H79" s="230"/>
      <c r="I79" s="230"/>
      <c r="J79" s="230"/>
      <c r="K79" s="230"/>
      <c r="L79" s="230"/>
      <c r="M79" s="230"/>
      <c r="N79" s="229"/>
      <c r="O79" s="229"/>
      <c r="P79" s="229"/>
      <c r="Q79" s="229"/>
      <c r="R79" s="230"/>
      <c r="S79" s="230"/>
      <c r="T79" s="230"/>
      <c r="U79" s="230"/>
      <c r="V79" s="230"/>
      <c r="W79" s="230"/>
      <c r="X79" s="230"/>
      <c r="Y79" s="230"/>
      <c r="Z79" s="210"/>
      <c r="AA79" s="210"/>
      <c r="AB79" s="210"/>
      <c r="AC79" s="210"/>
      <c r="AD79" s="210"/>
      <c r="AE79" s="210"/>
      <c r="AF79" s="210"/>
      <c r="AG79" s="210" t="s">
        <v>164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3" x14ac:dyDescent="0.2">
      <c r="A80" s="227"/>
      <c r="B80" s="228"/>
      <c r="C80" s="259" t="s">
        <v>262</v>
      </c>
      <c r="D80" s="232"/>
      <c r="E80" s="233">
        <v>1</v>
      </c>
      <c r="F80" s="230"/>
      <c r="G80" s="230"/>
      <c r="H80" s="230"/>
      <c r="I80" s="230"/>
      <c r="J80" s="230"/>
      <c r="K80" s="230"/>
      <c r="L80" s="230"/>
      <c r="M80" s="230"/>
      <c r="N80" s="229"/>
      <c r="O80" s="229"/>
      <c r="P80" s="229"/>
      <c r="Q80" s="229"/>
      <c r="R80" s="230"/>
      <c r="S80" s="230"/>
      <c r="T80" s="230"/>
      <c r="U80" s="230"/>
      <c r="V80" s="230"/>
      <c r="W80" s="230"/>
      <c r="X80" s="230"/>
      <c r="Y80" s="230"/>
      <c r="Z80" s="210"/>
      <c r="AA80" s="210"/>
      <c r="AB80" s="210"/>
      <c r="AC80" s="210"/>
      <c r="AD80" s="210"/>
      <c r="AE80" s="210"/>
      <c r="AF80" s="210"/>
      <c r="AG80" s="210" t="s">
        <v>164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5">
        <v>28</v>
      </c>
      <c r="B81" s="246" t="s">
        <v>263</v>
      </c>
      <c r="C81" s="258" t="s">
        <v>264</v>
      </c>
      <c r="D81" s="247" t="s">
        <v>157</v>
      </c>
      <c r="E81" s="248">
        <v>24</v>
      </c>
      <c r="F81" s="249"/>
      <c r="G81" s="250">
        <f>ROUND(E81*F81,2)</f>
        <v>0</v>
      </c>
      <c r="H81" s="231"/>
      <c r="I81" s="230">
        <f>ROUND(E81*H81,2)</f>
        <v>0</v>
      </c>
      <c r="J81" s="231"/>
      <c r="K81" s="230">
        <f>ROUND(E81*J81,2)</f>
        <v>0</v>
      </c>
      <c r="L81" s="230">
        <v>21</v>
      </c>
      <c r="M81" s="230">
        <f>G81*(1+L81/100)</f>
        <v>0</v>
      </c>
      <c r="N81" s="229">
        <v>3.0000000000000001E-5</v>
      </c>
      <c r="O81" s="229">
        <f>ROUND(E81*N81,2)</f>
        <v>0</v>
      </c>
      <c r="P81" s="229">
        <v>0</v>
      </c>
      <c r="Q81" s="229">
        <f>ROUND(E81*P81,2)</f>
        <v>0</v>
      </c>
      <c r="R81" s="230"/>
      <c r="S81" s="230" t="s">
        <v>158</v>
      </c>
      <c r="T81" s="230" t="s">
        <v>159</v>
      </c>
      <c r="U81" s="230">
        <v>5.7000000000000002E-2</v>
      </c>
      <c r="V81" s="230">
        <f>ROUND(E81*U81,2)</f>
        <v>1.37</v>
      </c>
      <c r="W81" s="230"/>
      <c r="X81" s="230" t="s">
        <v>160</v>
      </c>
      <c r="Y81" s="230" t="s">
        <v>161</v>
      </c>
      <c r="Z81" s="210"/>
      <c r="AA81" s="210"/>
      <c r="AB81" s="210"/>
      <c r="AC81" s="210"/>
      <c r="AD81" s="210"/>
      <c r="AE81" s="210"/>
      <c r="AF81" s="210"/>
      <c r="AG81" s="210" t="s">
        <v>168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2" x14ac:dyDescent="0.2">
      <c r="A82" s="227"/>
      <c r="B82" s="228"/>
      <c r="C82" s="259" t="s">
        <v>265</v>
      </c>
      <c r="D82" s="232"/>
      <c r="E82" s="233">
        <v>24</v>
      </c>
      <c r="F82" s="230"/>
      <c r="G82" s="230"/>
      <c r="H82" s="230"/>
      <c r="I82" s="230"/>
      <c r="J82" s="230"/>
      <c r="K82" s="230"/>
      <c r="L82" s="230"/>
      <c r="M82" s="230"/>
      <c r="N82" s="229"/>
      <c r="O82" s="229"/>
      <c r="P82" s="229"/>
      <c r="Q82" s="229"/>
      <c r="R82" s="230"/>
      <c r="S82" s="230"/>
      <c r="T82" s="230"/>
      <c r="U82" s="230"/>
      <c r="V82" s="230"/>
      <c r="W82" s="230"/>
      <c r="X82" s="230"/>
      <c r="Y82" s="230"/>
      <c r="Z82" s="210"/>
      <c r="AA82" s="210"/>
      <c r="AB82" s="210"/>
      <c r="AC82" s="210"/>
      <c r="AD82" s="210"/>
      <c r="AE82" s="210"/>
      <c r="AF82" s="210"/>
      <c r="AG82" s="210" t="s">
        <v>164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45">
        <v>29</v>
      </c>
      <c r="B83" s="246" t="s">
        <v>266</v>
      </c>
      <c r="C83" s="258" t="s">
        <v>267</v>
      </c>
      <c r="D83" s="247" t="s">
        <v>268</v>
      </c>
      <c r="E83" s="248">
        <v>430</v>
      </c>
      <c r="F83" s="249"/>
      <c r="G83" s="250">
        <f>ROUND(E83*F83,2)</f>
        <v>0</v>
      </c>
      <c r="H83" s="231"/>
      <c r="I83" s="230">
        <f>ROUND(E83*H83,2)</f>
        <v>0</v>
      </c>
      <c r="J83" s="231"/>
      <c r="K83" s="230">
        <f>ROUND(E83*J83,2)</f>
        <v>0</v>
      </c>
      <c r="L83" s="230">
        <v>21</v>
      </c>
      <c r="M83" s="230">
        <f>G83*(1+L83/100)</f>
        <v>0</v>
      </c>
      <c r="N83" s="229">
        <v>0.43651000000000001</v>
      </c>
      <c r="O83" s="229">
        <f>ROUND(E83*N83,2)</f>
        <v>187.7</v>
      </c>
      <c r="P83" s="229">
        <v>0</v>
      </c>
      <c r="Q83" s="229">
        <f>ROUND(E83*P83,2)</f>
        <v>0</v>
      </c>
      <c r="R83" s="230"/>
      <c r="S83" s="230" t="s">
        <v>158</v>
      </c>
      <c r="T83" s="230" t="s">
        <v>159</v>
      </c>
      <c r="U83" s="230">
        <v>2.6505200000000002</v>
      </c>
      <c r="V83" s="230">
        <f>ROUND(E83*U83,2)</f>
        <v>1139.72</v>
      </c>
      <c r="W83" s="230"/>
      <c r="X83" s="230" t="s">
        <v>269</v>
      </c>
      <c r="Y83" s="230" t="s">
        <v>161</v>
      </c>
      <c r="Z83" s="210"/>
      <c r="AA83" s="210"/>
      <c r="AB83" s="210"/>
      <c r="AC83" s="210"/>
      <c r="AD83" s="210"/>
      <c r="AE83" s="210"/>
      <c r="AF83" s="210"/>
      <c r="AG83" s="210" t="s">
        <v>270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2" x14ac:dyDescent="0.2">
      <c r="A84" s="227"/>
      <c r="B84" s="228"/>
      <c r="C84" s="259" t="s">
        <v>271</v>
      </c>
      <c r="D84" s="232"/>
      <c r="E84" s="233">
        <v>430</v>
      </c>
      <c r="F84" s="230"/>
      <c r="G84" s="230"/>
      <c r="H84" s="230"/>
      <c r="I84" s="230"/>
      <c r="J84" s="230"/>
      <c r="K84" s="230"/>
      <c r="L84" s="230"/>
      <c r="M84" s="230"/>
      <c r="N84" s="229"/>
      <c r="O84" s="229"/>
      <c r="P84" s="229"/>
      <c r="Q84" s="229"/>
      <c r="R84" s="230"/>
      <c r="S84" s="230"/>
      <c r="T84" s="230"/>
      <c r="U84" s="230"/>
      <c r="V84" s="230"/>
      <c r="W84" s="230"/>
      <c r="X84" s="230"/>
      <c r="Y84" s="230"/>
      <c r="Z84" s="210"/>
      <c r="AA84" s="210"/>
      <c r="AB84" s="210"/>
      <c r="AC84" s="210"/>
      <c r="AD84" s="210"/>
      <c r="AE84" s="210"/>
      <c r="AF84" s="210"/>
      <c r="AG84" s="210" t="s">
        <v>164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ht="22.5" outlineLevel="1" x14ac:dyDescent="0.2">
      <c r="A85" s="245">
        <v>30</v>
      </c>
      <c r="B85" s="246" t="s">
        <v>272</v>
      </c>
      <c r="C85" s="258" t="s">
        <v>273</v>
      </c>
      <c r="D85" s="247" t="s">
        <v>268</v>
      </c>
      <c r="E85" s="248">
        <v>165</v>
      </c>
      <c r="F85" s="249"/>
      <c r="G85" s="250">
        <f>ROUND(E85*F85,2)</f>
        <v>0</v>
      </c>
      <c r="H85" s="231"/>
      <c r="I85" s="230">
        <f>ROUND(E85*H85,2)</f>
        <v>0</v>
      </c>
      <c r="J85" s="231"/>
      <c r="K85" s="230">
        <f>ROUND(E85*J85,2)</f>
        <v>0</v>
      </c>
      <c r="L85" s="230">
        <v>21</v>
      </c>
      <c r="M85" s="230">
        <f>G85*(1+L85/100)</f>
        <v>0</v>
      </c>
      <c r="N85" s="229">
        <v>0.43683</v>
      </c>
      <c r="O85" s="229">
        <f>ROUND(E85*N85,2)</f>
        <v>72.08</v>
      </c>
      <c r="P85" s="229">
        <v>0</v>
      </c>
      <c r="Q85" s="229">
        <f>ROUND(E85*P85,2)</f>
        <v>0</v>
      </c>
      <c r="R85" s="230"/>
      <c r="S85" s="230" t="s">
        <v>158</v>
      </c>
      <c r="T85" s="230" t="s">
        <v>159</v>
      </c>
      <c r="U85" s="230">
        <v>2.6520999999999999</v>
      </c>
      <c r="V85" s="230">
        <f>ROUND(E85*U85,2)</f>
        <v>437.6</v>
      </c>
      <c r="W85" s="230"/>
      <c r="X85" s="230" t="s">
        <v>269</v>
      </c>
      <c r="Y85" s="230" t="s">
        <v>161</v>
      </c>
      <c r="Z85" s="210"/>
      <c r="AA85" s="210"/>
      <c r="AB85" s="210"/>
      <c r="AC85" s="210"/>
      <c r="AD85" s="210"/>
      <c r="AE85" s="210"/>
      <c r="AF85" s="210"/>
      <c r="AG85" s="210" t="s">
        <v>270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2" x14ac:dyDescent="0.2">
      <c r="A86" s="227"/>
      <c r="B86" s="228"/>
      <c r="C86" s="259" t="s">
        <v>274</v>
      </c>
      <c r="D86" s="232"/>
      <c r="E86" s="233">
        <v>165</v>
      </c>
      <c r="F86" s="230"/>
      <c r="G86" s="230"/>
      <c r="H86" s="230"/>
      <c r="I86" s="230"/>
      <c r="J86" s="230"/>
      <c r="K86" s="230"/>
      <c r="L86" s="230"/>
      <c r="M86" s="230"/>
      <c r="N86" s="229"/>
      <c r="O86" s="229"/>
      <c r="P86" s="229"/>
      <c r="Q86" s="229"/>
      <c r="R86" s="230"/>
      <c r="S86" s="230"/>
      <c r="T86" s="230"/>
      <c r="U86" s="230"/>
      <c r="V86" s="230"/>
      <c r="W86" s="230"/>
      <c r="X86" s="230"/>
      <c r="Y86" s="230"/>
      <c r="Z86" s="210"/>
      <c r="AA86" s="210"/>
      <c r="AB86" s="210"/>
      <c r="AC86" s="210"/>
      <c r="AD86" s="210"/>
      <c r="AE86" s="210"/>
      <c r="AF86" s="210"/>
      <c r="AG86" s="210" t="s">
        <v>164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5">
        <v>31</v>
      </c>
      <c r="B87" s="246" t="s">
        <v>275</v>
      </c>
      <c r="C87" s="258" t="s">
        <v>276</v>
      </c>
      <c r="D87" s="247" t="s">
        <v>259</v>
      </c>
      <c r="E87" s="248">
        <v>1</v>
      </c>
      <c r="F87" s="249"/>
      <c r="G87" s="250">
        <f>ROUND(E87*F87,2)</f>
        <v>0</v>
      </c>
      <c r="H87" s="231"/>
      <c r="I87" s="230">
        <f>ROUND(E87*H87,2)</f>
        <v>0</v>
      </c>
      <c r="J87" s="231"/>
      <c r="K87" s="230">
        <f>ROUND(E87*J87,2)</f>
        <v>0</v>
      </c>
      <c r="L87" s="230">
        <v>21</v>
      </c>
      <c r="M87" s="230">
        <f>G87*(1+L87/100)</f>
        <v>0</v>
      </c>
      <c r="N87" s="229">
        <v>6.0000000000000002E-5</v>
      </c>
      <c r="O87" s="229">
        <f>ROUND(E87*N87,2)</f>
        <v>0</v>
      </c>
      <c r="P87" s="229">
        <v>0</v>
      </c>
      <c r="Q87" s="229">
        <f>ROUND(E87*P87,2)</f>
        <v>0</v>
      </c>
      <c r="R87" s="230" t="s">
        <v>242</v>
      </c>
      <c r="S87" s="230" t="s">
        <v>158</v>
      </c>
      <c r="T87" s="230" t="s">
        <v>159</v>
      </c>
      <c r="U87" s="230">
        <v>0</v>
      </c>
      <c r="V87" s="230">
        <f>ROUND(E87*U87,2)</f>
        <v>0</v>
      </c>
      <c r="W87" s="230"/>
      <c r="X87" s="230" t="s">
        <v>243</v>
      </c>
      <c r="Y87" s="230" t="s">
        <v>161</v>
      </c>
      <c r="Z87" s="210"/>
      <c r="AA87" s="210"/>
      <c r="AB87" s="210"/>
      <c r="AC87" s="210"/>
      <c r="AD87" s="210"/>
      <c r="AE87" s="210"/>
      <c r="AF87" s="210"/>
      <c r="AG87" s="210" t="s">
        <v>252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2" x14ac:dyDescent="0.2">
      <c r="A88" s="227"/>
      <c r="B88" s="228"/>
      <c r="C88" s="259" t="s">
        <v>262</v>
      </c>
      <c r="D88" s="232"/>
      <c r="E88" s="233">
        <v>1</v>
      </c>
      <c r="F88" s="230"/>
      <c r="G88" s="230"/>
      <c r="H88" s="230"/>
      <c r="I88" s="230"/>
      <c r="J88" s="230"/>
      <c r="K88" s="230"/>
      <c r="L88" s="230"/>
      <c r="M88" s="230"/>
      <c r="N88" s="229"/>
      <c r="O88" s="229"/>
      <c r="P88" s="229"/>
      <c r="Q88" s="229"/>
      <c r="R88" s="230"/>
      <c r="S88" s="230"/>
      <c r="T88" s="230"/>
      <c r="U88" s="230"/>
      <c r="V88" s="230"/>
      <c r="W88" s="230"/>
      <c r="X88" s="230"/>
      <c r="Y88" s="230"/>
      <c r="Z88" s="210"/>
      <c r="AA88" s="210"/>
      <c r="AB88" s="210"/>
      <c r="AC88" s="210"/>
      <c r="AD88" s="210"/>
      <c r="AE88" s="210"/>
      <c r="AF88" s="210"/>
      <c r="AG88" s="210" t="s">
        <v>164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5">
        <v>32</v>
      </c>
      <c r="B89" s="246" t="s">
        <v>277</v>
      </c>
      <c r="C89" s="258" t="s">
        <v>278</v>
      </c>
      <c r="D89" s="247" t="s">
        <v>157</v>
      </c>
      <c r="E89" s="248">
        <v>25.76</v>
      </c>
      <c r="F89" s="249"/>
      <c r="G89" s="250">
        <f>ROUND(E89*F89,2)</f>
        <v>0</v>
      </c>
      <c r="H89" s="231"/>
      <c r="I89" s="230">
        <f>ROUND(E89*H89,2)</f>
        <v>0</v>
      </c>
      <c r="J89" s="231"/>
      <c r="K89" s="230">
        <f>ROUND(E89*J89,2)</f>
        <v>0</v>
      </c>
      <c r="L89" s="230">
        <v>21</v>
      </c>
      <c r="M89" s="230">
        <f>G89*(1+L89/100)</f>
        <v>0</v>
      </c>
      <c r="N89" s="229">
        <v>4.0000000000000002E-4</v>
      </c>
      <c r="O89" s="229">
        <f>ROUND(E89*N89,2)</f>
        <v>0.01</v>
      </c>
      <c r="P89" s="229">
        <v>0</v>
      </c>
      <c r="Q89" s="229">
        <f>ROUND(E89*P89,2)</f>
        <v>0</v>
      </c>
      <c r="R89" s="230" t="s">
        <v>242</v>
      </c>
      <c r="S89" s="230" t="s">
        <v>158</v>
      </c>
      <c r="T89" s="230" t="s">
        <v>159</v>
      </c>
      <c r="U89" s="230">
        <v>0</v>
      </c>
      <c r="V89" s="230">
        <f>ROUND(E89*U89,2)</f>
        <v>0</v>
      </c>
      <c r="W89" s="230"/>
      <c r="X89" s="230" t="s">
        <v>243</v>
      </c>
      <c r="Y89" s="230" t="s">
        <v>161</v>
      </c>
      <c r="Z89" s="210"/>
      <c r="AA89" s="210"/>
      <c r="AB89" s="210"/>
      <c r="AC89" s="210"/>
      <c r="AD89" s="210"/>
      <c r="AE89" s="210"/>
      <c r="AF89" s="210"/>
      <c r="AG89" s="210" t="s">
        <v>244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2" x14ac:dyDescent="0.2">
      <c r="A90" s="227"/>
      <c r="B90" s="228"/>
      <c r="C90" s="259" t="s">
        <v>279</v>
      </c>
      <c r="D90" s="232"/>
      <c r="E90" s="233">
        <v>25.76</v>
      </c>
      <c r="F90" s="230"/>
      <c r="G90" s="230"/>
      <c r="H90" s="230"/>
      <c r="I90" s="230"/>
      <c r="J90" s="230"/>
      <c r="K90" s="230"/>
      <c r="L90" s="230"/>
      <c r="M90" s="230"/>
      <c r="N90" s="229"/>
      <c r="O90" s="229"/>
      <c r="P90" s="229"/>
      <c r="Q90" s="229"/>
      <c r="R90" s="230"/>
      <c r="S90" s="230"/>
      <c r="T90" s="230"/>
      <c r="U90" s="230"/>
      <c r="V90" s="230"/>
      <c r="W90" s="230"/>
      <c r="X90" s="230"/>
      <c r="Y90" s="230"/>
      <c r="Z90" s="210"/>
      <c r="AA90" s="210"/>
      <c r="AB90" s="210"/>
      <c r="AC90" s="210"/>
      <c r="AD90" s="210"/>
      <c r="AE90" s="210"/>
      <c r="AF90" s="210"/>
      <c r="AG90" s="210" t="s">
        <v>164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x14ac:dyDescent="0.2">
      <c r="A91" s="238" t="s">
        <v>153</v>
      </c>
      <c r="B91" s="239" t="s">
        <v>98</v>
      </c>
      <c r="C91" s="257" t="s">
        <v>99</v>
      </c>
      <c r="D91" s="240"/>
      <c r="E91" s="241"/>
      <c r="F91" s="242"/>
      <c r="G91" s="243">
        <f>SUMIF(AG92:AG141,"&lt;&gt;NOR",G92:G141)</f>
        <v>0</v>
      </c>
      <c r="H91" s="237"/>
      <c r="I91" s="237">
        <f>SUM(I92:I141)</f>
        <v>0</v>
      </c>
      <c r="J91" s="237"/>
      <c r="K91" s="237">
        <f>SUM(K92:K141)</f>
        <v>0</v>
      </c>
      <c r="L91" s="237"/>
      <c r="M91" s="237">
        <f>SUM(M92:M141)</f>
        <v>0</v>
      </c>
      <c r="N91" s="236"/>
      <c r="O91" s="236">
        <f>SUM(O92:O141)</f>
        <v>587.75</v>
      </c>
      <c r="P91" s="236"/>
      <c r="Q91" s="236">
        <f>SUM(Q92:Q141)</f>
        <v>0</v>
      </c>
      <c r="R91" s="237"/>
      <c r="S91" s="237"/>
      <c r="T91" s="237"/>
      <c r="U91" s="237"/>
      <c r="V91" s="237">
        <f>SUM(V92:V141)</f>
        <v>200.83</v>
      </c>
      <c r="W91" s="237"/>
      <c r="X91" s="237"/>
      <c r="Y91" s="237"/>
      <c r="AG91" t="s">
        <v>154</v>
      </c>
    </row>
    <row r="92" spans="1:60" outlineLevel="1" x14ac:dyDescent="0.2">
      <c r="A92" s="245">
        <v>33</v>
      </c>
      <c r="B92" s="246" t="s">
        <v>280</v>
      </c>
      <c r="C92" s="258" t="s">
        <v>281</v>
      </c>
      <c r="D92" s="247" t="s">
        <v>157</v>
      </c>
      <c r="E92" s="248">
        <v>48</v>
      </c>
      <c r="F92" s="249"/>
      <c r="G92" s="250">
        <f>ROUND(E92*F92,2)</f>
        <v>0</v>
      </c>
      <c r="H92" s="231"/>
      <c r="I92" s="230">
        <f>ROUND(E92*H92,2)</f>
        <v>0</v>
      </c>
      <c r="J92" s="231"/>
      <c r="K92" s="230">
        <f>ROUND(E92*J92,2)</f>
        <v>0</v>
      </c>
      <c r="L92" s="230">
        <v>21</v>
      </c>
      <c r="M92" s="230">
        <f>G92*(1+L92/100)</f>
        <v>0</v>
      </c>
      <c r="N92" s="229">
        <v>0</v>
      </c>
      <c r="O92" s="229">
        <f>ROUND(E92*N92,2)</f>
        <v>0</v>
      </c>
      <c r="P92" s="229">
        <v>0</v>
      </c>
      <c r="Q92" s="229">
        <f>ROUND(E92*P92,2)</f>
        <v>0</v>
      </c>
      <c r="R92" s="230"/>
      <c r="S92" s="230" t="s">
        <v>158</v>
      </c>
      <c r="T92" s="230" t="s">
        <v>159</v>
      </c>
      <c r="U92" s="230">
        <v>1.9E-2</v>
      </c>
      <c r="V92" s="230">
        <f>ROUND(E92*U92,2)</f>
        <v>0.91</v>
      </c>
      <c r="W92" s="230"/>
      <c r="X92" s="230" t="s">
        <v>160</v>
      </c>
      <c r="Y92" s="230" t="s">
        <v>161</v>
      </c>
      <c r="Z92" s="210"/>
      <c r="AA92" s="210"/>
      <c r="AB92" s="210"/>
      <c r="AC92" s="210"/>
      <c r="AD92" s="210"/>
      <c r="AE92" s="210"/>
      <c r="AF92" s="210"/>
      <c r="AG92" s="210" t="s">
        <v>168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2" x14ac:dyDescent="0.2">
      <c r="A93" s="227"/>
      <c r="B93" s="228"/>
      <c r="C93" s="259" t="s">
        <v>282</v>
      </c>
      <c r="D93" s="232"/>
      <c r="E93" s="233">
        <v>48</v>
      </c>
      <c r="F93" s="230"/>
      <c r="G93" s="230"/>
      <c r="H93" s="230"/>
      <c r="I93" s="230"/>
      <c r="J93" s="230"/>
      <c r="K93" s="230"/>
      <c r="L93" s="230"/>
      <c r="M93" s="230"/>
      <c r="N93" s="229"/>
      <c r="O93" s="229"/>
      <c r="P93" s="229"/>
      <c r="Q93" s="229"/>
      <c r="R93" s="230"/>
      <c r="S93" s="230"/>
      <c r="T93" s="230"/>
      <c r="U93" s="230"/>
      <c r="V93" s="230"/>
      <c r="W93" s="230"/>
      <c r="X93" s="230"/>
      <c r="Y93" s="230"/>
      <c r="Z93" s="210"/>
      <c r="AA93" s="210"/>
      <c r="AB93" s="210"/>
      <c r="AC93" s="210"/>
      <c r="AD93" s="210"/>
      <c r="AE93" s="210"/>
      <c r="AF93" s="210"/>
      <c r="AG93" s="210" t="s">
        <v>164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45">
        <v>34</v>
      </c>
      <c r="B94" s="246" t="s">
        <v>283</v>
      </c>
      <c r="C94" s="258" t="s">
        <v>284</v>
      </c>
      <c r="D94" s="247" t="s">
        <v>157</v>
      </c>
      <c r="E94" s="248">
        <v>24</v>
      </c>
      <c r="F94" s="249"/>
      <c r="G94" s="250">
        <f>ROUND(E94*F94,2)</f>
        <v>0</v>
      </c>
      <c r="H94" s="231"/>
      <c r="I94" s="230">
        <f>ROUND(E94*H94,2)</f>
        <v>0</v>
      </c>
      <c r="J94" s="231"/>
      <c r="K94" s="230">
        <f>ROUND(E94*J94,2)</f>
        <v>0</v>
      </c>
      <c r="L94" s="230">
        <v>21</v>
      </c>
      <c r="M94" s="230">
        <f>G94*(1+L94/100)</f>
        <v>0</v>
      </c>
      <c r="N94" s="229">
        <v>0.30099999999999999</v>
      </c>
      <c r="O94" s="229">
        <f>ROUND(E94*N94,2)</f>
        <v>7.22</v>
      </c>
      <c r="P94" s="229">
        <v>0</v>
      </c>
      <c r="Q94" s="229">
        <f>ROUND(E94*P94,2)</f>
        <v>0</v>
      </c>
      <c r="R94" s="230"/>
      <c r="S94" s="230" t="s">
        <v>158</v>
      </c>
      <c r="T94" s="230" t="s">
        <v>159</v>
      </c>
      <c r="U94" s="230">
        <v>2.8000000000000001E-2</v>
      </c>
      <c r="V94" s="230">
        <f>ROUND(E94*U94,2)</f>
        <v>0.67</v>
      </c>
      <c r="W94" s="230"/>
      <c r="X94" s="230" t="s">
        <v>160</v>
      </c>
      <c r="Y94" s="230" t="s">
        <v>161</v>
      </c>
      <c r="Z94" s="210"/>
      <c r="AA94" s="210"/>
      <c r="AB94" s="210"/>
      <c r="AC94" s="210"/>
      <c r="AD94" s="210"/>
      <c r="AE94" s="210"/>
      <c r="AF94" s="210"/>
      <c r="AG94" s="210" t="s">
        <v>168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2" x14ac:dyDescent="0.2">
      <c r="A95" s="227"/>
      <c r="B95" s="228"/>
      <c r="C95" s="259" t="s">
        <v>265</v>
      </c>
      <c r="D95" s="232"/>
      <c r="E95" s="233">
        <v>24</v>
      </c>
      <c r="F95" s="230"/>
      <c r="G95" s="230"/>
      <c r="H95" s="230"/>
      <c r="I95" s="230"/>
      <c r="J95" s="230"/>
      <c r="K95" s="230"/>
      <c r="L95" s="230"/>
      <c r="M95" s="230"/>
      <c r="N95" s="229"/>
      <c r="O95" s="229"/>
      <c r="P95" s="229"/>
      <c r="Q95" s="229"/>
      <c r="R95" s="230"/>
      <c r="S95" s="230"/>
      <c r="T95" s="230"/>
      <c r="U95" s="230"/>
      <c r="V95" s="230"/>
      <c r="W95" s="230"/>
      <c r="X95" s="230"/>
      <c r="Y95" s="230"/>
      <c r="Z95" s="210"/>
      <c r="AA95" s="210"/>
      <c r="AB95" s="210"/>
      <c r="AC95" s="210"/>
      <c r="AD95" s="210"/>
      <c r="AE95" s="210"/>
      <c r="AF95" s="210"/>
      <c r="AG95" s="210" t="s">
        <v>164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45">
        <v>35</v>
      </c>
      <c r="B96" s="246" t="s">
        <v>285</v>
      </c>
      <c r="C96" s="258" t="s">
        <v>286</v>
      </c>
      <c r="D96" s="247" t="s">
        <v>157</v>
      </c>
      <c r="E96" s="248">
        <v>828</v>
      </c>
      <c r="F96" s="249"/>
      <c r="G96" s="250">
        <f>ROUND(E96*F96,2)</f>
        <v>0</v>
      </c>
      <c r="H96" s="231"/>
      <c r="I96" s="230">
        <f>ROUND(E96*H96,2)</f>
        <v>0</v>
      </c>
      <c r="J96" s="231"/>
      <c r="K96" s="230">
        <f>ROUND(E96*J96,2)</f>
        <v>0</v>
      </c>
      <c r="L96" s="230">
        <v>21</v>
      </c>
      <c r="M96" s="230">
        <f>G96*(1+L96/100)</f>
        <v>0</v>
      </c>
      <c r="N96" s="229">
        <v>0.43</v>
      </c>
      <c r="O96" s="229">
        <f>ROUND(E96*N96,2)</f>
        <v>356.04</v>
      </c>
      <c r="P96" s="229">
        <v>0</v>
      </c>
      <c r="Q96" s="229">
        <f>ROUND(E96*P96,2)</f>
        <v>0</v>
      </c>
      <c r="R96" s="230"/>
      <c r="S96" s="230" t="s">
        <v>158</v>
      </c>
      <c r="T96" s="230" t="s">
        <v>227</v>
      </c>
      <c r="U96" s="230">
        <v>2.8000000000000001E-2</v>
      </c>
      <c r="V96" s="230">
        <f>ROUND(E96*U96,2)</f>
        <v>23.18</v>
      </c>
      <c r="W96" s="230"/>
      <c r="X96" s="230" t="s">
        <v>160</v>
      </c>
      <c r="Y96" s="230" t="s">
        <v>161</v>
      </c>
      <c r="Z96" s="210"/>
      <c r="AA96" s="210"/>
      <c r="AB96" s="210"/>
      <c r="AC96" s="210"/>
      <c r="AD96" s="210"/>
      <c r="AE96" s="210"/>
      <c r="AF96" s="210"/>
      <c r="AG96" s="210" t="s">
        <v>168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2" x14ac:dyDescent="0.2">
      <c r="A97" s="227"/>
      <c r="B97" s="228"/>
      <c r="C97" s="259" t="s">
        <v>287</v>
      </c>
      <c r="D97" s="232"/>
      <c r="E97" s="233">
        <v>828</v>
      </c>
      <c r="F97" s="230"/>
      <c r="G97" s="230"/>
      <c r="H97" s="230"/>
      <c r="I97" s="230"/>
      <c r="J97" s="230"/>
      <c r="K97" s="230"/>
      <c r="L97" s="230"/>
      <c r="M97" s="230"/>
      <c r="N97" s="229"/>
      <c r="O97" s="229"/>
      <c r="P97" s="229"/>
      <c r="Q97" s="229"/>
      <c r="R97" s="230"/>
      <c r="S97" s="230"/>
      <c r="T97" s="230"/>
      <c r="U97" s="230"/>
      <c r="V97" s="230"/>
      <c r="W97" s="230"/>
      <c r="X97" s="230"/>
      <c r="Y97" s="230"/>
      <c r="Z97" s="210"/>
      <c r="AA97" s="210"/>
      <c r="AB97" s="210"/>
      <c r="AC97" s="210"/>
      <c r="AD97" s="210"/>
      <c r="AE97" s="210"/>
      <c r="AF97" s="210"/>
      <c r="AG97" s="210" t="s">
        <v>164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ht="22.5" outlineLevel="1" x14ac:dyDescent="0.2">
      <c r="A98" s="245">
        <v>36</v>
      </c>
      <c r="B98" s="246" t="s">
        <v>288</v>
      </c>
      <c r="C98" s="258" t="s">
        <v>289</v>
      </c>
      <c r="D98" s="247" t="s">
        <v>157</v>
      </c>
      <c r="E98" s="248">
        <v>828</v>
      </c>
      <c r="F98" s="249"/>
      <c r="G98" s="250">
        <f>ROUND(E98*F98,2)</f>
        <v>0</v>
      </c>
      <c r="H98" s="231"/>
      <c r="I98" s="230">
        <f>ROUND(E98*H98,2)</f>
        <v>0</v>
      </c>
      <c r="J98" s="231"/>
      <c r="K98" s="230">
        <f>ROUND(E98*J98,2)</f>
        <v>0</v>
      </c>
      <c r="L98" s="230">
        <v>21</v>
      </c>
      <c r="M98" s="230">
        <f>G98*(1+L98/100)</f>
        <v>0</v>
      </c>
      <c r="N98" s="229">
        <v>7.5600000000000001E-2</v>
      </c>
      <c r="O98" s="229">
        <f>ROUND(E98*N98,2)</f>
        <v>62.6</v>
      </c>
      <c r="P98" s="229">
        <v>0</v>
      </c>
      <c r="Q98" s="229">
        <f>ROUND(E98*P98,2)</f>
        <v>0</v>
      </c>
      <c r="R98" s="230"/>
      <c r="S98" s="230" t="s">
        <v>158</v>
      </c>
      <c r="T98" s="230" t="s">
        <v>159</v>
      </c>
      <c r="U98" s="230">
        <v>2.5000000000000001E-2</v>
      </c>
      <c r="V98" s="230">
        <f>ROUND(E98*U98,2)</f>
        <v>20.7</v>
      </c>
      <c r="W98" s="230"/>
      <c r="X98" s="230" t="s">
        <v>160</v>
      </c>
      <c r="Y98" s="230" t="s">
        <v>161</v>
      </c>
      <c r="Z98" s="210"/>
      <c r="AA98" s="210"/>
      <c r="AB98" s="210"/>
      <c r="AC98" s="210"/>
      <c r="AD98" s="210"/>
      <c r="AE98" s="210"/>
      <c r="AF98" s="210"/>
      <c r="AG98" s="210" t="s">
        <v>162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2" x14ac:dyDescent="0.2">
      <c r="A99" s="227"/>
      <c r="B99" s="228"/>
      <c r="C99" s="259" t="s">
        <v>287</v>
      </c>
      <c r="D99" s="232"/>
      <c r="E99" s="233">
        <v>828</v>
      </c>
      <c r="F99" s="230"/>
      <c r="G99" s="230"/>
      <c r="H99" s="230"/>
      <c r="I99" s="230"/>
      <c r="J99" s="230"/>
      <c r="K99" s="230"/>
      <c r="L99" s="230"/>
      <c r="M99" s="230"/>
      <c r="N99" s="229"/>
      <c r="O99" s="229"/>
      <c r="P99" s="229"/>
      <c r="Q99" s="229"/>
      <c r="R99" s="230"/>
      <c r="S99" s="230"/>
      <c r="T99" s="230"/>
      <c r="U99" s="230"/>
      <c r="V99" s="230"/>
      <c r="W99" s="230"/>
      <c r="X99" s="230"/>
      <c r="Y99" s="23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ht="22.5" outlineLevel="1" x14ac:dyDescent="0.2">
      <c r="A100" s="245">
        <v>37</v>
      </c>
      <c r="B100" s="246" t="s">
        <v>290</v>
      </c>
      <c r="C100" s="258" t="s">
        <v>291</v>
      </c>
      <c r="D100" s="247" t="s">
        <v>157</v>
      </c>
      <c r="E100" s="248">
        <v>852</v>
      </c>
      <c r="F100" s="249"/>
      <c r="G100" s="250">
        <f>ROUND(E100*F100,2)</f>
        <v>0</v>
      </c>
      <c r="H100" s="231"/>
      <c r="I100" s="230">
        <f>ROUND(E100*H100,2)</f>
        <v>0</v>
      </c>
      <c r="J100" s="231"/>
      <c r="K100" s="230">
        <f>ROUND(E100*J100,2)</f>
        <v>0</v>
      </c>
      <c r="L100" s="230">
        <v>21</v>
      </c>
      <c r="M100" s="230">
        <f>G100*(1+L100/100)</f>
        <v>0</v>
      </c>
      <c r="N100" s="229">
        <v>0.1512</v>
      </c>
      <c r="O100" s="229">
        <f>ROUND(E100*N100,2)</f>
        <v>128.82</v>
      </c>
      <c r="P100" s="229">
        <v>0</v>
      </c>
      <c r="Q100" s="229">
        <f>ROUND(E100*P100,2)</f>
        <v>0</v>
      </c>
      <c r="R100" s="230"/>
      <c r="S100" s="230" t="s">
        <v>158</v>
      </c>
      <c r="T100" s="230" t="s">
        <v>227</v>
      </c>
      <c r="U100" s="230">
        <v>2.3E-2</v>
      </c>
      <c r="V100" s="230">
        <f>ROUND(E100*U100,2)</f>
        <v>19.600000000000001</v>
      </c>
      <c r="W100" s="230"/>
      <c r="X100" s="230" t="s">
        <v>160</v>
      </c>
      <c r="Y100" s="230" t="s">
        <v>161</v>
      </c>
      <c r="Z100" s="210"/>
      <c r="AA100" s="210"/>
      <c r="AB100" s="210"/>
      <c r="AC100" s="210"/>
      <c r="AD100" s="210"/>
      <c r="AE100" s="210"/>
      <c r="AF100" s="210"/>
      <c r="AG100" s="210" t="s">
        <v>168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2" x14ac:dyDescent="0.2">
      <c r="A101" s="227"/>
      <c r="B101" s="228"/>
      <c r="C101" s="259" t="s">
        <v>287</v>
      </c>
      <c r="D101" s="232"/>
      <c r="E101" s="233">
        <v>828</v>
      </c>
      <c r="F101" s="230"/>
      <c r="G101" s="230"/>
      <c r="H101" s="230"/>
      <c r="I101" s="230"/>
      <c r="J101" s="230"/>
      <c r="K101" s="230"/>
      <c r="L101" s="230"/>
      <c r="M101" s="230"/>
      <c r="N101" s="229"/>
      <c r="O101" s="229"/>
      <c r="P101" s="229"/>
      <c r="Q101" s="229"/>
      <c r="R101" s="230"/>
      <c r="S101" s="230"/>
      <c r="T101" s="230"/>
      <c r="U101" s="230"/>
      <c r="V101" s="230"/>
      <c r="W101" s="230"/>
      <c r="X101" s="230"/>
      <c r="Y101" s="230"/>
      <c r="Z101" s="210"/>
      <c r="AA101" s="210"/>
      <c r="AB101" s="210"/>
      <c r="AC101" s="210"/>
      <c r="AD101" s="210"/>
      <c r="AE101" s="210"/>
      <c r="AF101" s="210"/>
      <c r="AG101" s="210" t="s">
        <v>164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3" x14ac:dyDescent="0.2">
      <c r="A102" s="227"/>
      <c r="B102" s="228"/>
      <c r="C102" s="259" t="s">
        <v>292</v>
      </c>
      <c r="D102" s="232"/>
      <c r="E102" s="233">
        <v>24</v>
      </c>
      <c r="F102" s="230"/>
      <c r="G102" s="230"/>
      <c r="H102" s="230"/>
      <c r="I102" s="230"/>
      <c r="J102" s="230"/>
      <c r="K102" s="230"/>
      <c r="L102" s="230"/>
      <c r="M102" s="230"/>
      <c r="N102" s="229"/>
      <c r="O102" s="229"/>
      <c r="P102" s="229"/>
      <c r="Q102" s="229"/>
      <c r="R102" s="230"/>
      <c r="S102" s="230"/>
      <c r="T102" s="230"/>
      <c r="U102" s="230"/>
      <c r="V102" s="230"/>
      <c r="W102" s="230"/>
      <c r="X102" s="230"/>
      <c r="Y102" s="230"/>
      <c r="Z102" s="210"/>
      <c r="AA102" s="210"/>
      <c r="AB102" s="210"/>
      <c r="AC102" s="210"/>
      <c r="AD102" s="210"/>
      <c r="AE102" s="210"/>
      <c r="AF102" s="210"/>
      <c r="AG102" s="210" t="s">
        <v>164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ht="22.5" outlineLevel="1" x14ac:dyDescent="0.2">
      <c r="A103" s="245">
        <v>38</v>
      </c>
      <c r="B103" s="246" t="s">
        <v>293</v>
      </c>
      <c r="C103" s="258" t="s">
        <v>294</v>
      </c>
      <c r="D103" s="247" t="s">
        <v>157</v>
      </c>
      <c r="E103" s="248">
        <v>3.6118000000000001</v>
      </c>
      <c r="F103" s="249"/>
      <c r="G103" s="250">
        <f>ROUND(E103*F103,2)</f>
        <v>0</v>
      </c>
      <c r="H103" s="231"/>
      <c r="I103" s="230">
        <f>ROUND(E103*H103,2)</f>
        <v>0</v>
      </c>
      <c r="J103" s="231"/>
      <c r="K103" s="230">
        <f>ROUND(E103*J103,2)</f>
        <v>0</v>
      </c>
      <c r="L103" s="230">
        <v>21</v>
      </c>
      <c r="M103" s="230">
        <f>G103*(1+L103/100)</f>
        <v>0</v>
      </c>
      <c r="N103" s="229">
        <v>0.441</v>
      </c>
      <c r="O103" s="229">
        <f>ROUND(E103*N103,2)</f>
        <v>1.59</v>
      </c>
      <c r="P103" s="229">
        <v>0</v>
      </c>
      <c r="Q103" s="229">
        <f>ROUND(E103*P103,2)</f>
        <v>0</v>
      </c>
      <c r="R103" s="230"/>
      <c r="S103" s="230" t="s">
        <v>158</v>
      </c>
      <c r="T103" s="230" t="s">
        <v>159</v>
      </c>
      <c r="U103" s="230">
        <v>2.9000000000000001E-2</v>
      </c>
      <c r="V103" s="230">
        <f>ROUND(E103*U103,2)</f>
        <v>0.1</v>
      </c>
      <c r="W103" s="230"/>
      <c r="X103" s="230" t="s">
        <v>160</v>
      </c>
      <c r="Y103" s="230" t="s">
        <v>161</v>
      </c>
      <c r="Z103" s="210"/>
      <c r="AA103" s="210"/>
      <c r="AB103" s="210"/>
      <c r="AC103" s="210"/>
      <c r="AD103" s="210"/>
      <c r="AE103" s="210"/>
      <c r="AF103" s="210"/>
      <c r="AG103" s="210" t="s">
        <v>168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2" x14ac:dyDescent="0.2">
      <c r="A104" s="227"/>
      <c r="B104" s="228"/>
      <c r="C104" s="259" t="s">
        <v>170</v>
      </c>
      <c r="D104" s="232"/>
      <c r="E104" s="233"/>
      <c r="F104" s="230"/>
      <c r="G104" s="230"/>
      <c r="H104" s="230"/>
      <c r="I104" s="230"/>
      <c r="J104" s="230"/>
      <c r="K104" s="230"/>
      <c r="L104" s="230"/>
      <c r="M104" s="230"/>
      <c r="N104" s="229"/>
      <c r="O104" s="229"/>
      <c r="P104" s="229"/>
      <c r="Q104" s="229"/>
      <c r="R104" s="230"/>
      <c r="S104" s="230"/>
      <c r="T104" s="230"/>
      <c r="U104" s="230"/>
      <c r="V104" s="230"/>
      <c r="W104" s="230"/>
      <c r="X104" s="230"/>
      <c r="Y104" s="230"/>
      <c r="Z104" s="210"/>
      <c r="AA104" s="210"/>
      <c r="AB104" s="210"/>
      <c r="AC104" s="210"/>
      <c r="AD104" s="210"/>
      <c r="AE104" s="210"/>
      <c r="AF104" s="210"/>
      <c r="AG104" s="210" t="s">
        <v>164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3" x14ac:dyDescent="0.2">
      <c r="A105" s="227"/>
      <c r="B105" s="228"/>
      <c r="C105" s="259" t="s">
        <v>295</v>
      </c>
      <c r="D105" s="232"/>
      <c r="E105" s="233">
        <v>3.6118000000000001</v>
      </c>
      <c r="F105" s="230"/>
      <c r="G105" s="230"/>
      <c r="H105" s="230"/>
      <c r="I105" s="230"/>
      <c r="J105" s="230"/>
      <c r="K105" s="230"/>
      <c r="L105" s="230"/>
      <c r="M105" s="230"/>
      <c r="N105" s="229"/>
      <c r="O105" s="229"/>
      <c r="P105" s="229"/>
      <c r="Q105" s="229"/>
      <c r="R105" s="230"/>
      <c r="S105" s="230"/>
      <c r="T105" s="230"/>
      <c r="U105" s="230"/>
      <c r="V105" s="230"/>
      <c r="W105" s="230"/>
      <c r="X105" s="230"/>
      <c r="Y105" s="230"/>
      <c r="Z105" s="210"/>
      <c r="AA105" s="210"/>
      <c r="AB105" s="210"/>
      <c r="AC105" s="210"/>
      <c r="AD105" s="210"/>
      <c r="AE105" s="210"/>
      <c r="AF105" s="210"/>
      <c r="AG105" s="210" t="s">
        <v>164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ht="22.5" outlineLevel="1" x14ac:dyDescent="0.2">
      <c r="A106" s="245">
        <v>39</v>
      </c>
      <c r="B106" s="246" t="s">
        <v>296</v>
      </c>
      <c r="C106" s="258" t="s">
        <v>297</v>
      </c>
      <c r="D106" s="247" t="s">
        <v>157</v>
      </c>
      <c r="E106" s="248">
        <v>828</v>
      </c>
      <c r="F106" s="249"/>
      <c r="G106" s="250">
        <f>ROUND(E106*F106,2)</f>
        <v>0</v>
      </c>
      <c r="H106" s="231"/>
      <c r="I106" s="230">
        <f>ROUND(E106*H106,2)</f>
        <v>0</v>
      </c>
      <c r="J106" s="231"/>
      <c r="K106" s="230">
        <f>ROUND(E106*J106,2)</f>
        <v>0</v>
      </c>
      <c r="L106" s="230">
        <v>21</v>
      </c>
      <c r="M106" s="230">
        <f>G106*(1+L106/100)</f>
        <v>0</v>
      </c>
      <c r="N106" s="229">
        <v>0.01</v>
      </c>
      <c r="O106" s="229">
        <f>ROUND(E106*N106,2)</f>
        <v>8.2799999999999994</v>
      </c>
      <c r="P106" s="229">
        <v>0</v>
      </c>
      <c r="Q106" s="229">
        <f>ROUND(E106*P106,2)</f>
        <v>0</v>
      </c>
      <c r="R106" s="230"/>
      <c r="S106" s="230" t="s">
        <v>158</v>
      </c>
      <c r="T106" s="230" t="s">
        <v>159</v>
      </c>
      <c r="U106" s="230">
        <v>0.04</v>
      </c>
      <c r="V106" s="230">
        <f>ROUND(E106*U106,2)</f>
        <v>33.119999999999997</v>
      </c>
      <c r="W106" s="230"/>
      <c r="X106" s="230" t="s">
        <v>160</v>
      </c>
      <c r="Y106" s="230" t="s">
        <v>161</v>
      </c>
      <c r="Z106" s="210"/>
      <c r="AA106" s="210"/>
      <c r="AB106" s="210"/>
      <c r="AC106" s="210"/>
      <c r="AD106" s="210"/>
      <c r="AE106" s="210"/>
      <c r="AF106" s="210"/>
      <c r="AG106" s="210" t="s">
        <v>162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2" x14ac:dyDescent="0.2">
      <c r="A107" s="227"/>
      <c r="B107" s="228"/>
      <c r="C107" s="259" t="s">
        <v>287</v>
      </c>
      <c r="D107" s="232"/>
      <c r="E107" s="233">
        <v>828</v>
      </c>
      <c r="F107" s="230"/>
      <c r="G107" s="230"/>
      <c r="H107" s="230"/>
      <c r="I107" s="230"/>
      <c r="J107" s="230"/>
      <c r="K107" s="230"/>
      <c r="L107" s="230"/>
      <c r="M107" s="230"/>
      <c r="N107" s="229"/>
      <c r="O107" s="229"/>
      <c r="P107" s="229"/>
      <c r="Q107" s="229"/>
      <c r="R107" s="230"/>
      <c r="S107" s="230"/>
      <c r="T107" s="230"/>
      <c r="U107" s="230"/>
      <c r="V107" s="230"/>
      <c r="W107" s="230"/>
      <c r="X107" s="230"/>
      <c r="Y107" s="230"/>
      <c r="Z107" s="210"/>
      <c r="AA107" s="210"/>
      <c r="AB107" s="210"/>
      <c r="AC107" s="210"/>
      <c r="AD107" s="210"/>
      <c r="AE107" s="210"/>
      <c r="AF107" s="210"/>
      <c r="AG107" s="210" t="s">
        <v>164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5">
        <v>40</v>
      </c>
      <c r="B108" s="246" t="s">
        <v>298</v>
      </c>
      <c r="C108" s="258" t="s">
        <v>299</v>
      </c>
      <c r="D108" s="247" t="s">
        <v>268</v>
      </c>
      <c r="E108" s="248">
        <v>722.26</v>
      </c>
      <c r="F108" s="249"/>
      <c r="G108" s="250">
        <f>ROUND(E108*F108,2)</f>
        <v>0</v>
      </c>
      <c r="H108" s="231"/>
      <c r="I108" s="230">
        <f>ROUND(E108*H108,2)</f>
        <v>0</v>
      </c>
      <c r="J108" s="231"/>
      <c r="K108" s="230">
        <f>ROUND(E108*J108,2)</f>
        <v>0</v>
      </c>
      <c r="L108" s="230">
        <v>21</v>
      </c>
      <c r="M108" s="230">
        <f>G108*(1+L108/100)</f>
        <v>0</v>
      </c>
      <c r="N108" s="229">
        <v>2.0000000000000002E-5</v>
      </c>
      <c r="O108" s="229">
        <f>ROUND(E108*N108,2)</f>
        <v>0.01</v>
      </c>
      <c r="P108" s="229">
        <v>0</v>
      </c>
      <c r="Q108" s="229">
        <f>ROUND(E108*P108,2)</f>
        <v>0</v>
      </c>
      <c r="R108" s="230"/>
      <c r="S108" s="230" t="s">
        <v>158</v>
      </c>
      <c r="T108" s="230" t="s">
        <v>227</v>
      </c>
      <c r="U108" s="230">
        <v>7.0000000000000007E-2</v>
      </c>
      <c r="V108" s="230">
        <f>ROUND(E108*U108,2)</f>
        <v>50.56</v>
      </c>
      <c r="W108" s="230"/>
      <c r="X108" s="230" t="s">
        <v>160</v>
      </c>
      <c r="Y108" s="230" t="s">
        <v>161</v>
      </c>
      <c r="Z108" s="210"/>
      <c r="AA108" s="210"/>
      <c r="AB108" s="210"/>
      <c r="AC108" s="210"/>
      <c r="AD108" s="210"/>
      <c r="AE108" s="210"/>
      <c r="AF108" s="210"/>
      <c r="AG108" s="210" t="s">
        <v>162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2" x14ac:dyDescent="0.2">
      <c r="A109" s="227"/>
      <c r="B109" s="228"/>
      <c r="C109" s="259" t="s">
        <v>300</v>
      </c>
      <c r="D109" s="232"/>
      <c r="E109" s="233">
        <v>313.62</v>
      </c>
      <c r="F109" s="230"/>
      <c r="G109" s="230"/>
      <c r="H109" s="230"/>
      <c r="I109" s="230"/>
      <c r="J109" s="230"/>
      <c r="K109" s="230"/>
      <c r="L109" s="230"/>
      <c r="M109" s="230"/>
      <c r="N109" s="229"/>
      <c r="O109" s="229"/>
      <c r="P109" s="229"/>
      <c r="Q109" s="229"/>
      <c r="R109" s="230"/>
      <c r="S109" s="230"/>
      <c r="T109" s="230"/>
      <c r="U109" s="230"/>
      <c r="V109" s="230"/>
      <c r="W109" s="230"/>
      <c r="X109" s="230"/>
      <c r="Y109" s="230"/>
      <c r="Z109" s="210"/>
      <c r="AA109" s="210"/>
      <c r="AB109" s="210"/>
      <c r="AC109" s="210"/>
      <c r="AD109" s="210"/>
      <c r="AE109" s="210"/>
      <c r="AF109" s="210"/>
      <c r="AG109" s="210" t="s">
        <v>164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3" x14ac:dyDescent="0.2">
      <c r="A110" s="227"/>
      <c r="B110" s="228"/>
      <c r="C110" s="259" t="s">
        <v>301</v>
      </c>
      <c r="D110" s="232"/>
      <c r="E110" s="233">
        <v>329.26</v>
      </c>
      <c r="F110" s="230"/>
      <c r="G110" s="230"/>
      <c r="H110" s="230"/>
      <c r="I110" s="230"/>
      <c r="J110" s="230"/>
      <c r="K110" s="230"/>
      <c r="L110" s="230"/>
      <c r="M110" s="230"/>
      <c r="N110" s="229"/>
      <c r="O110" s="229"/>
      <c r="P110" s="229"/>
      <c r="Q110" s="229"/>
      <c r="R110" s="230"/>
      <c r="S110" s="230"/>
      <c r="T110" s="230"/>
      <c r="U110" s="230"/>
      <c r="V110" s="230"/>
      <c r="W110" s="230"/>
      <c r="X110" s="230"/>
      <c r="Y110" s="23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3" x14ac:dyDescent="0.2">
      <c r="A111" s="227"/>
      <c r="B111" s="228"/>
      <c r="C111" s="259" t="s">
        <v>302</v>
      </c>
      <c r="D111" s="232"/>
      <c r="E111" s="233">
        <v>79.38</v>
      </c>
      <c r="F111" s="230"/>
      <c r="G111" s="230"/>
      <c r="H111" s="230"/>
      <c r="I111" s="230"/>
      <c r="J111" s="230"/>
      <c r="K111" s="230"/>
      <c r="L111" s="230"/>
      <c r="M111" s="230"/>
      <c r="N111" s="229"/>
      <c r="O111" s="229"/>
      <c r="P111" s="229"/>
      <c r="Q111" s="229"/>
      <c r="R111" s="230"/>
      <c r="S111" s="230"/>
      <c r="T111" s="230"/>
      <c r="U111" s="230"/>
      <c r="V111" s="230"/>
      <c r="W111" s="230"/>
      <c r="X111" s="230"/>
      <c r="Y111" s="230"/>
      <c r="Z111" s="210"/>
      <c r="AA111" s="210"/>
      <c r="AB111" s="210"/>
      <c r="AC111" s="210"/>
      <c r="AD111" s="210"/>
      <c r="AE111" s="210"/>
      <c r="AF111" s="210"/>
      <c r="AG111" s="210" t="s">
        <v>164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45">
        <v>41</v>
      </c>
      <c r="B112" s="246" t="s">
        <v>303</v>
      </c>
      <c r="C112" s="258" t="s">
        <v>304</v>
      </c>
      <c r="D112" s="247" t="s">
        <v>268</v>
      </c>
      <c r="E112" s="248">
        <v>231.262</v>
      </c>
      <c r="F112" s="249"/>
      <c r="G112" s="250">
        <f>ROUND(E112*F112,2)</f>
        <v>0</v>
      </c>
      <c r="H112" s="231"/>
      <c r="I112" s="230">
        <f>ROUND(E112*H112,2)</f>
        <v>0</v>
      </c>
      <c r="J112" s="231"/>
      <c r="K112" s="230">
        <f>ROUND(E112*J112,2)</f>
        <v>0</v>
      </c>
      <c r="L112" s="230">
        <v>21</v>
      </c>
      <c r="M112" s="230">
        <f>G112*(1+L112/100)</f>
        <v>0</v>
      </c>
      <c r="N112" s="229">
        <v>5.5000000000000003E-4</v>
      </c>
      <c r="O112" s="229">
        <f>ROUND(E112*N112,2)</f>
        <v>0.13</v>
      </c>
      <c r="P112" s="229">
        <v>0</v>
      </c>
      <c r="Q112" s="229">
        <f>ROUND(E112*P112,2)</f>
        <v>0</v>
      </c>
      <c r="R112" s="230"/>
      <c r="S112" s="230" t="s">
        <v>233</v>
      </c>
      <c r="T112" s="230" t="s">
        <v>222</v>
      </c>
      <c r="U112" s="230">
        <v>8.1600000000000006E-2</v>
      </c>
      <c r="V112" s="230">
        <f>ROUND(E112*U112,2)</f>
        <v>18.87</v>
      </c>
      <c r="W112" s="230"/>
      <c r="X112" s="230" t="s">
        <v>160</v>
      </c>
      <c r="Y112" s="230" t="s">
        <v>161</v>
      </c>
      <c r="Z112" s="210"/>
      <c r="AA112" s="210"/>
      <c r="AB112" s="210"/>
      <c r="AC112" s="210"/>
      <c r="AD112" s="210"/>
      <c r="AE112" s="210"/>
      <c r="AF112" s="210"/>
      <c r="AG112" s="210" t="s">
        <v>162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2" x14ac:dyDescent="0.2">
      <c r="A113" s="227"/>
      <c r="B113" s="228"/>
      <c r="C113" s="259" t="s">
        <v>305</v>
      </c>
      <c r="D113" s="232"/>
      <c r="E113" s="233">
        <v>128</v>
      </c>
      <c r="F113" s="230"/>
      <c r="G113" s="230"/>
      <c r="H113" s="230"/>
      <c r="I113" s="230"/>
      <c r="J113" s="230"/>
      <c r="K113" s="230"/>
      <c r="L113" s="230"/>
      <c r="M113" s="230"/>
      <c r="N113" s="229"/>
      <c r="O113" s="229"/>
      <c r="P113" s="229"/>
      <c r="Q113" s="229"/>
      <c r="R113" s="230"/>
      <c r="S113" s="230"/>
      <c r="T113" s="230"/>
      <c r="U113" s="230"/>
      <c r="V113" s="230"/>
      <c r="W113" s="230"/>
      <c r="X113" s="230"/>
      <c r="Y113" s="230"/>
      <c r="Z113" s="210"/>
      <c r="AA113" s="210"/>
      <c r="AB113" s="210"/>
      <c r="AC113" s="210"/>
      <c r="AD113" s="210"/>
      <c r="AE113" s="210"/>
      <c r="AF113" s="210"/>
      <c r="AG113" s="210" t="s">
        <v>164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3" x14ac:dyDescent="0.2">
      <c r="A114" s="227"/>
      <c r="B114" s="228"/>
      <c r="C114" s="259" t="s">
        <v>306</v>
      </c>
      <c r="D114" s="232"/>
      <c r="E114" s="233">
        <v>42</v>
      </c>
      <c r="F114" s="230"/>
      <c r="G114" s="230"/>
      <c r="H114" s="230"/>
      <c r="I114" s="230"/>
      <c r="J114" s="230"/>
      <c r="K114" s="230"/>
      <c r="L114" s="230"/>
      <c r="M114" s="230"/>
      <c r="N114" s="229"/>
      <c r="O114" s="229"/>
      <c r="P114" s="229"/>
      <c r="Q114" s="229"/>
      <c r="R114" s="230"/>
      <c r="S114" s="230"/>
      <c r="T114" s="230"/>
      <c r="U114" s="230"/>
      <c r="V114" s="230"/>
      <c r="W114" s="230"/>
      <c r="X114" s="230"/>
      <c r="Y114" s="230"/>
      <c r="Z114" s="210"/>
      <c r="AA114" s="210"/>
      <c r="AB114" s="210"/>
      <c r="AC114" s="210"/>
      <c r="AD114" s="210"/>
      <c r="AE114" s="210"/>
      <c r="AF114" s="210"/>
      <c r="AG114" s="210" t="s">
        <v>164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3" x14ac:dyDescent="0.2">
      <c r="A115" s="227"/>
      <c r="B115" s="228"/>
      <c r="C115" s="259" t="s">
        <v>307</v>
      </c>
      <c r="D115" s="232"/>
      <c r="E115" s="233">
        <v>9.4</v>
      </c>
      <c r="F115" s="230"/>
      <c r="G115" s="230"/>
      <c r="H115" s="230"/>
      <c r="I115" s="230"/>
      <c r="J115" s="230"/>
      <c r="K115" s="230"/>
      <c r="L115" s="230"/>
      <c r="M115" s="230"/>
      <c r="N115" s="229"/>
      <c r="O115" s="229"/>
      <c r="P115" s="229"/>
      <c r="Q115" s="229"/>
      <c r="R115" s="230"/>
      <c r="S115" s="230"/>
      <c r="T115" s="230"/>
      <c r="U115" s="230"/>
      <c r="V115" s="230"/>
      <c r="W115" s="230"/>
      <c r="X115" s="230"/>
      <c r="Y115" s="230"/>
      <c r="Z115" s="210"/>
      <c r="AA115" s="210"/>
      <c r="AB115" s="210"/>
      <c r="AC115" s="210"/>
      <c r="AD115" s="210"/>
      <c r="AE115" s="210"/>
      <c r="AF115" s="210"/>
      <c r="AG115" s="210" t="s">
        <v>164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3" x14ac:dyDescent="0.2">
      <c r="A116" s="227"/>
      <c r="B116" s="228"/>
      <c r="C116" s="259" t="s">
        <v>308</v>
      </c>
      <c r="D116" s="232"/>
      <c r="E116" s="233">
        <v>2.492</v>
      </c>
      <c r="F116" s="230"/>
      <c r="G116" s="230"/>
      <c r="H116" s="230"/>
      <c r="I116" s="230"/>
      <c r="J116" s="230"/>
      <c r="K116" s="230"/>
      <c r="L116" s="230"/>
      <c r="M116" s="230"/>
      <c r="N116" s="229"/>
      <c r="O116" s="229"/>
      <c r="P116" s="229"/>
      <c r="Q116" s="229"/>
      <c r="R116" s="230"/>
      <c r="S116" s="230"/>
      <c r="T116" s="230"/>
      <c r="U116" s="230"/>
      <c r="V116" s="230"/>
      <c r="W116" s="230"/>
      <c r="X116" s="230"/>
      <c r="Y116" s="230"/>
      <c r="Z116" s="210"/>
      <c r="AA116" s="210"/>
      <c r="AB116" s="210"/>
      <c r="AC116" s="210"/>
      <c r="AD116" s="210"/>
      <c r="AE116" s="210"/>
      <c r="AF116" s="210"/>
      <c r="AG116" s="210" t="s">
        <v>164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3" x14ac:dyDescent="0.2">
      <c r="A117" s="227"/>
      <c r="B117" s="228"/>
      <c r="C117" s="259" t="s">
        <v>309</v>
      </c>
      <c r="D117" s="232"/>
      <c r="E117" s="233">
        <v>17.86</v>
      </c>
      <c r="F117" s="230"/>
      <c r="G117" s="230"/>
      <c r="H117" s="230"/>
      <c r="I117" s="230"/>
      <c r="J117" s="230"/>
      <c r="K117" s="230"/>
      <c r="L117" s="230"/>
      <c r="M117" s="230"/>
      <c r="N117" s="229"/>
      <c r="O117" s="229"/>
      <c r="P117" s="229"/>
      <c r="Q117" s="229"/>
      <c r="R117" s="230"/>
      <c r="S117" s="230"/>
      <c r="T117" s="230"/>
      <c r="U117" s="230"/>
      <c r="V117" s="230"/>
      <c r="W117" s="230"/>
      <c r="X117" s="230"/>
      <c r="Y117" s="230"/>
      <c r="Z117" s="210"/>
      <c r="AA117" s="210"/>
      <c r="AB117" s="210"/>
      <c r="AC117" s="210"/>
      <c r="AD117" s="210"/>
      <c r="AE117" s="210"/>
      <c r="AF117" s="210"/>
      <c r="AG117" s="210" t="s">
        <v>164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3" x14ac:dyDescent="0.2">
      <c r="A118" s="227"/>
      <c r="B118" s="228"/>
      <c r="C118" s="259" t="s">
        <v>310</v>
      </c>
      <c r="D118" s="232"/>
      <c r="E118" s="233">
        <v>3.1</v>
      </c>
      <c r="F118" s="230"/>
      <c r="G118" s="230"/>
      <c r="H118" s="230"/>
      <c r="I118" s="230"/>
      <c r="J118" s="230"/>
      <c r="K118" s="230"/>
      <c r="L118" s="230"/>
      <c r="M118" s="230"/>
      <c r="N118" s="229"/>
      <c r="O118" s="229"/>
      <c r="P118" s="229"/>
      <c r="Q118" s="229"/>
      <c r="R118" s="230"/>
      <c r="S118" s="230"/>
      <c r="T118" s="230"/>
      <c r="U118" s="230"/>
      <c r="V118" s="230"/>
      <c r="W118" s="230"/>
      <c r="X118" s="230"/>
      <c r="Y118" s="230"/>
      <c r="Z118" s="210"/>
      <c r="AA118" s="210"/>
      <c r="AB118" s="210"/>
      <c r="AC118" s="210"/>
      <c r="AD118" s="210"/>
      <c r="AE118" s="210"/>
      <c r="AF118" s="210"/>
      <c r="AG118" s="210" t="s">
        <v>164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3" x14ac:dyDescent="0.2">
      <c r="A119" s="227"/>
      <c r="B119" s="228"/>
      <c r="C119" s="259" t="s">
        <v>311</v>
      </c>
      <c r="D119" s="232"/>
      <c r="E119" s="233">
        <v>3.35</v>
      </c>
      <c r="F119" s="230"/>
      <c r="G119" s="230"/>
      <c r="H119" s="230"/>
      <c r="I119" s="230"/>
      <c r="J119" s="230"/>
      <c r="K119" s="230"/>
      <c r="L119" s="230"/>
      <c r="M119" s="230"/>
      <c r="N119" s="229"/>
      <c r="O119" s="229"/>
      <c r="P119" s="229"/>
      <c r="Q119" s="229"/>
      <c r="R119" s="230"/>
      <c r="S119" s="230"/>
      <c r="T119" s="230"/>
      <c r="U119" s="230"/>
      <c r="V119" s="230"/>
      <c r="W119" s="230"/>
      <c r="X119" s="230"/>
      <c r="Y119" s="230"/>
      <c r="Z119" s="210"/>
      <c r="AA119" s="210"/>
      <c r="AB119" s="210"/>
      <c r="AC119" s="210"/>
      <c r="AD119" s="210"/>
      <c r="AE119" s="210"/>
      <c r="AF119" s="210"/>
      <c r="AG119" s="210" t="s">
        <v>164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3" x14ac:dyDescent="0.2">
      <c r="A120" s="227"/>
      <c r="B120" s="228"/>
      <c r="C120" s="259" t="s">
        <v>312</v>
      </c>
      <c r="D120" s="232"/>
      <c r="E120" s="233">
        <v>3.58</v>
      </c>
      <c r="F120" s="230"/>
      <c r="G120" s="230"/>
      <c r="H120" s="230"/>
      <c r="I120" s="230"/>
      <c r="J120" s="230"/>
      <c r="K120" s="230"/>
      <c r="L120" s="230"/>
      <c r="M120" s="230"/>
      <c r="N120" s="229"/>
      <c r="O120" s="229"/>
      <c r="P120" s="229"/>
      <c r="Q120" s="229"/>
      <c r="R120" s="230"/>
      <c r="S120" s="230"/>
      <c r="T120" s="230"/>
      <c r="U120" s="230"/>
      <c r="V120" s="230"/>
      <c r="W120" s="230"/>
      <c r="X120" s="230"/>
      <c r="Y120" s="230"/>
      <c r="Z120" s="210"/>
      <c r="AA120" s="210"/>
      <c r="AB120" s="210"/>
      <c r="AC120" s="210"/>
      <c r="AD120" s="210"/>
      <c r="AE120" s="210"/>
      <c r="AF120" s="210"/>
      <c r="AG120" s="210" t="s">
        <v>164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3" x14ac:dyDescent="0.2">
      <c r="A121" s="227"/>
      <c r="B121" s="228"/>
      <c r="C121" s="259" t="s">
        <v>313</v>
      </c>
      <c r="D121" s="232"/>
      <c r="E121" s="233">
        <v>3.82</v>
      </c>
      <c r="F121" s="230"/>
      <c r="G121" s="230"/>
      <c r="H121" s="230"/>
      <c r="I121" s="230"/>
      <c r="J121" s="230"/>
      <c r="K121" s="230"/>
      <c r="L121" s="230"/>
      <c r="M121" s="230"/>
      <c r="N121" s="229"/>
      <c r="O121" s="229"/>
      <c r="P121" s="229"/>
      <c r="Q121" s="229"/>
      <c r="R121" s="230"/>
      <c r="S121" s="230"/>
      <c r="T121" s="230"/>
      <c r="U121" s="230"/>
      <c r="V121" s="230"/>
      <c r="W121" s="230"/>
      <c r="X121" s="230"/>
      <c r="Y121" s="230"/>
      <c r="Z121" s="210"/>
      <c r="AA121" s="210"/>
      <c r="AB121" s="210"/>
      <c r="AC121" s="210"/>
      <c r="AD121" s="210"/>
      <c r="AE121" s="210"/>
      <c r="AF121" s="210"/>
      <c r="AG121" s="210" t="s">
        <v>164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3" x14ac:dyDescent="0.2">
      <c r="A122" s="227"/>
      <c r="B122" s="228"/>
      <c r="C122" s="259" t="s">
        <v>314</v>
      </c>
      <c r="D122" s="232"/>
      <c r="E122" s="233">
        <v>4.0599999999999996</v>
      </c>
      <c r="F122" s="230"/>
      <c r="G122" s="230"/>
      <c r="H122" s="230"/>
      <c r="I122" s="230"/>
      <c r="J122" s="230"/>
      <c r="K122" s="230"/>
      <c r="L122" s="230"/>
      <c r="M122" s="230"/>
      <c r="N122" s="229"/>
      <c r="O122" s="229"/>
      <c r="P122" s="229"/>
      <c r="Q122" s="229"/>
      <c r="R122" s="230"/>
      <c r="S122" s="230"/>
      <c r="T122" s="230"/>
      <c r="U122" s="230"/>
      <c r="V122" s="230"/>
      <c r="W122" s="230"/>
      <c r="X122" s="230"/>
      <c r="Y122" s="230"/>
      <c r="Z122" s="210"/>
      <c r="AA122" s="210"/>
      <c r="AB122" s="210"/>
      <c r="AC122" s="210"/>
      <c r="AD122" s="210"/>
      <c r="AE122" s="210"/>
      <c r="AF122" s="210"/>
      <c r="AG122" s="210" t="s">
        <v>164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3" x14ac:dyDescent="0.2">
      <c r="A123" s="227"/>
      <c r="B123" s="228"/>
      <c r="C123" s="259" t="s">
        <v>315</v>
      </c>
      <c r="D123" s="232"/>
      <c r="E123" s="233">
        <v>4.29</v>
      </c>
      <c r="F123" s="230"/>
      <c r="G123" s="230"/>
      <c r="H123" s="230"/>
      <c r="I123" s="230"/>
      <c r="J123" s="230"/>
      <c r="K123" s="230"/>
      <c r="L123" s="230"/>
      <c r="M123" s="230"/>
      <c r="N123" s="229"/>
      <c r="O123" s="229"/>
      <c r="P123" s="229"/>
      <c r="Q123" s="229"/>
      <c r="R123" s="230"/>
      <c r="S123" s="230"/>
      <c r="T123" s="230"/>
      <c r="U123" s="230"/>
      <c r="V123" s="230"/>
      <c r="W123" s="230"/>
      <c r="X123" s="230"/>
      <c r="Y123" s="230"/>
      <c r="Z123" s="210"/>
      <c r="AA123" s="210"/>
      <c r="AB123" s="210"/>
      <c r="AC123" s="210"/>
      <c r="AD123" s="210"/>
      <c r="AE123" s="210"/>
      <c r="AF123" s="210"/>
      <c r="AG123" s="210" t="s">
        <v>164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3" x14ac:dyDescent="0.2">
      <c r="A124" s="227"/>
      <c r="B124" s="228"/>
      <c r="C124" s="259" t="s">
        <v>316</v>
      </c>
      <c r="D124" s="232"/>
      <c r="E124" s="233">
        <v>4.54</v>
      </c>
      <c r="F124" s="230"/>
      <c r="G124" s="230"/>
      <c r="H124" s="230"/>
      <c r="I124" s="230"/>
      <c r="J124" s="230"/>
      <c r="K124" s="230"/>
      <c r="L124" s="230"/>
      <c r="M124" s="230"/>
      <c r="N124" s="229"/>
      <c r="O124" s="229"/>
      <c r="P124" s="229"/>
      <c r="Q124" s="229"/>
      <c r="R124" s="230"/>
      <c r="S124" s="230"/>
      <c r="T124" s="230"/>
      <c r="U124" s="230"/>
      <c r="V124" s="230"/>
      <c r="W124" s="230"/>
      <c r="X124" s="230"/>
      <c r="Y124" s="230"/>
      <c r="Z124" s="210"/>
      <c r="AA124" s="210"/>
      <c r="AB124" s="210"/>
      <c r="AC124" s="210"/>
      <c r="AD124" s="210"/>
      <c r="AE124" s="210"/>
      <c r="AF124" s="210"/>
      <c r="AG124" s="210" t="s">
        <v>164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3" x14ac:dyDescent="0.2">
      <c r="A125" s="227"/>
      <c r="B125" s="228"/>
      <c r="C125" s="259" t="s">
        <v>317</v>
      </c>
      <c r="D125" s="232"/>
      <c r="E125" s="233">
        <v>4.7699999999999996</v>
      </c>
      <c r="F125" s="230"/>
      <c r="G125" s="230"/>
      <c r="H125" s="230"/>
      <c r="I125" s="230"/>
      <c r="J125" s="230"/>
      <c r="K125" s="230"/>
      <c r="L125" s="230"/>
      <c r="M125" s="230"/>
      <c r="N125" s="229"/>
      <c r="O125" s="229"/>
      <c r="P125" s="229"/>
      <c r="Q125" s="229"/>
      <c r="R125" s="230"/>
      <c r="S125" s="230"/>
      <c r="T125" s="230"/>
      <c r="U125" s="230"/>
      <c r="V125" s="230"/>
      <c r="W125" s="230"/>
      <c r="X125" s="230"/>
      <c r="Y125" s="230"/>
      <c r="Z125" s="210"/>
      <c r="AA125" s="210"/>
      <c r="AB125" s="210"/>
      <c r="AC125" s="210"/>
      <c r="AD125" s="210"/>
      <c r="AE125" s="210"/>
      <c r="AF125" s="210"/>
      <c r="AG125" s="210" t="s">
        <v>164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45">
        <v>42</v>
      </c>
      <c r="B126" s="246" t="s">
        <v>318</v>
      </c>
      <c r="C126" s="258" t="s">
        <v>319</v>
      </c>
      <c r="D126" s="247" t="s">
        <v>157</v>
      </c>
      <c r="E126" s="248">
        <v>828</v>
      </c>
      <c r="F126" s="249"/>
      <c r="G126" s="250">
        <f>ROUND(E126*F126,2)</f>
        <v>0</v>
      </c>
      <c r="H126" s="231"/>
      <c r="I126" s="230">
        <f>ROUND(E126*H126,2)</f>
        <v>0</v>
      </c>
      <c r="J126" s="231"/>
      <c r="K126" s="230">
        <f>ROUND(E126*J126,2)</f>
        <v>0</v>
      </c>
      <c r="L126" s="230">
        <v>21</v>
      </c>
      <c r="M126" s="230">
        <f>G126*(1+L126/100)</f>
        <v>0</v>
      </c>
      <c r="N126" s="229">
        <v>0.01</v>
      </c>
      <c r="O126" s="229">
        <f>ROUND(E126*N126,2)</f>
        <v>8.2799999999999994</v>
      </c>
      <c r="P126" s="229">
        <v>0</v>
      </c>
      <c r="Q126" s="229">
        <f>ROUND(E126*P126,2)</f>
        <v>0</v>
      </c>
      <c r="R126" s="230"/>
      <c r="S126" s="230" t="s">
        <v>233</v>
      </c>
      <c r="T126" s="230" t="s">
        <v>227</v>
      </c>
      <c r="U126" s="230">
        <v>0.04</v>
      </c>
      <c r="V126" s="230">
        <f>ROUND(E126*U126,2)</f>
        <v>33.119999999999997</v>
      </c>
      <c r="W126" s="230"/>
      <c r="X126" s="230" t="s">
        <v>160</v>
      </c>
      <c r="Y126" s="230" t="s">
        <v>161</v>
      </c>
      <c r="Z126" s="210"/>
      <c r="AA126" s="210"/>
      <c r="AB126" s="210"/>
      <c r="AC126" s="210"/>
      <c r="AD126" s="210"/>
      <c r="AE126" s="210"/>
      <c r="AF126" s="210"/>
      <c r="AG126" s="210" t="s">
        <v>162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2" x14ac:dyDescent="0.2">
      <c r="A127" s="227"/>
      <c r="B127" s="228"/>
      <c r="C127" s="259" t="s">
        <v>287</v>
      </c>
      <c r="D127" s="232"/>
      <c r="E127" s="233">
        <v>828</v>
      </c>
      <c r="F127" s="230"/>
      <c r="G127" s="230"/>
      <c r="H127" s="230"/>
      <c r="I127" s="230"/>
      <c r="J127" s="230"/>
      <c r="K127" s="230"/>
      <c r="L127" s="230"/>
      <c r="M127" s="230"/>
      <c r="N127" s="229"/>
      <c r="O127" s="229"/>
      <c r="P127" s="229"/>
      <c r="Q127" s="229"/>
      <c r="R127" s="230"/>
      <c r="S127" s="230"/>
      <c r="T127" s="230"/>
      <c r="U127" s="230"/>
      <c r="V127" s="230"/>
      <c r="W127" s="230"/>
      <c r="X127" s="230"/>
      <c r="Y127" s="230"/>
      <c r="Z127" s="210"/>
      <c r="AA127" s="210"/>
      <c r="AB127" s="210"/>
      <c r="AC127" s="210"/>
      <c r="AD127" s="210"/>
      <c r="AE127" s="210"/>
      <c r="AF127" s="210"/>
      <c r="AG127" s="210" t="s">
        <v>164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45">
        <v>43</v>
      </c>
      <c r="B128" s="246" t="s">
        <v>320</v>
      </c>
      <c r="C128" s="258" t="s">
        <v>321</v>
      </c>
      <c r="D128" s="247" t="s">
        <v>322</v>
      </c>
      <c r="E128" s="248">
        <v>4</v>
      </c>
      <c r="F128" s="249"/>
      <c r="G128" s="250">
        <f>ROUND(E128*F128,2)</f>
        <v>0</v>
      </c>
      <c r="H128" s="231"/>
      <c r="I128" s="230">
        <f>ROUND(E128*H128,2)</f>
        <v>0</v>
      </c>
      <c r="J128" s="231"/>
      <c r="K128" s="230">
        <f>ROUND(E128*J128,2)</f>
        <v>0</v>
      </c>
      <c r="L128" s="230">
        <v>21</v>
      </c>
      <c r="M128" s="230">
        <f>G128*(1+L128/100)</f>
        <v>0</v>
      </c>
      <c r="N128" s="229">
        <v>0</v>
      </c>
      <c r="O128" s="229">
        <f>ROUND(E128*N128,2)</f>
        <v>0</v>
      </c>
      <c r="P128" s="229">
        <v>0</v>
      </c>
      <c r="Q128" s="229">
        <f>ROUND(E128*P128,2)</f>
        <v>0</v>
      </c>
      <c r="R128" s="230"/>
      <c r="S128" s="230" t="s">
        <v>233</v>
      </c>
      <c r="T128" s="230" t="s">
        <v>227</v>
      </c>
      <c r="U128" s="230">
        <v>0</v>
      </c>
      <c r="V128" s="230">
        <f>ROUND(E128*U128,2)</f>
        <v>0</v>
      </c>
      <c r="W128" s="230"/>
      <c r="X128" s="230" t="s">
        <v>160</v>
      </c>
      <c r="Y128" s="230" t="s">
        <v>161</v>
      </c>
      <c r="Z128" s="210"/>
      <c r="AA128" s="210"/>
      <c r="AB128" s="210"/>
      <c r="AC128" s="210"/>
      <c r="AD128" s="210"/>
      <c r="AE128" s="210"/>
      <c r="AF128" s="210"/>
      <c r="AG128" s="210" t="s">
        <v>168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2" x14ac:dyDescent="0.2">
      <c r="A129" s="227"/>
      <c r="B129" s="228"/>
      <c r="C129" s="259" t="s">
        <v>323</v>
      </c>
      <c r="D129" s="232"/>
      <c r="E129" s="233">
        <v>4</v>
      </c>
      <c r="F129" s="230"/>
      <c r="G129" s="230"/>
      <c r="H129" s="230"/>
      <c r="I129" s="230"/>
      <c r="J129" s="230"/>
      <c r="K129" s="230"/>
      <c r="L129" s="230"/>
      <c r="M129" s="230"/>
      <c r="N129" s="229"/>
      <c r="O129" s="229"/>
      <c r="P129" s="229"/>
      <c r="Q129" s="229"/>
      <c r="R129" s="230"/>
      <c r="S129" s="230"/>
      <c r="T129" s="230"/>
      <c r="U129" s="230"/>
      <c r="V129" s="230"/>
      <c r="W129" s="230"/>
      <c r="X129" s="230"/>
      <c r="Y129" s="230"/>
      <c r="Z129" s="210"/>
      <c r="AA129" s="210"/>
      <c r="AB129" s="210"/>
      <c r="AC129" s="210"/>
      <c r="AD129" s="210"/>
      <c r="AE129" s="210"/>
      <c r="AF129" s="210"/>
      <c r="AG129" s="210" t="s">
        <v>164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51">
        <v>44</v>
      </c>
      <c r="B130" s="252" t="s">
        <v>324</v>
      </c>
      <c r="C130" s="260" t="s">
        <v>325</v>
      </c>
      <c r="D130" s="253" t="s">
        <v>326</v>
      </c>
      <c r="E130" s="254">
        <v>1</v>
      </c>
      <c r="F130" s="255"/>
      <c r="G130" s="256">
        <f>ROUND(E130*F130,2)</f>
        <v>0</v>
      </c>
      <c r="H130" s="231"/>
      <c r="I130" s="230">
        <f>ROUND(E130*H130,2)</f>
        <v>0</v>
      </c>
      <c r="J130" s="231"/>
      <c r="K130" s="230">
        <f>ROUND(E130*J130,2)</f>
        <v>0</v>
      </c>
      <c r="L130" s="230">
        <v>21</v>
      </c>
      <c r="M130" s="230">
        <f>G130*(1+L130/100)</f>
        <v>0</v>
      </c>
      <c r="N130" s="229">
        <v>0</v>
      </c>
      <c r="O130" s="229">
        <f>ROUND(E130*N130,2)</f>
        <v>0</v>
      </c>
      <c r="P130" s="229">
        <v>0</v>
      </c>
      <c r="Q130" s="229">
        <f>ROUND(E130*P130,2)</f>
        <v>0</v>
      </c>
      <c r="R130" s="230"/>
      <c r="S130" s="230" t="s">
        <v>233</v>
      </c>
      <c r="T130" s="230" t="s">
        <v>227</v>
      </c>
      <c r="U130" s="230">
        <v>0</v>
      </c>
      <c r="V130" s="230">
        <f>ROUND(E130*U130,2)</f>
        <v>0</v>
      </c>
      <c r="W130" s="230"/>
      <c r="X130" s="230" t="s">
        <v>160</v>
      </c>
      <c r="Y130" s="230" t="s">
        <v>161</v>
      </c>
      <c r="Z130" s="210"/>
      <c r="AA130" s="210"/>
      <c r="AB130" s="210"/>
      <c r="AC130" s="210"/>
      <c r="AD130" s="210"/>
      <c r="AE130" s="210"/>
      <c r="AF130" s="210"/>
      <c r="AG130" s="210" t="s">
        <v>162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ht="22.5" outlineLevel="1" x14ac:dyDescent="0.2">
      <c r="A131" s="251">
        <v>45</v>
      </c>
      <c r="B131" s="252" t="s">
        <v>327</v>
      </c>
      <c r="C131" s="260" t="s">
        <v>328</v>
      </c>
      <c r="D131" s="253" t="s">
        <v>322</v>
      </c>
      <c r="E131" s="254">
        <v>2</v>
      </c>
      <c r="F131" s="255"/>
      <c r="G131" s="256">
        <f>ROUND(E131*F131,2)</f>
        <v>0</v>
      </c>
      <c r="H131" s="231"/>
      <c r="I131" s="230">
        <f>ROUND(E131*H131,2)</f>
        <v>0</v>
      </c>
      <c r="J131" s="231"/>
      <c r="K131" s="230">
        <f>ROUND(E131*J131,2)</f>
        <v>0</v>
      </c>
      <c r="L131" s="230">
        <v>21</v>
      </c>
      <c r="M131" s="230">
        <f>G131*(1+L131/100)</f>
        <v>0</v>
      </c>
      <c r="N131" s="229">
        <v>0</v>
      </c>
      <c r="O131" s="229">
        <f>ROUND(E131*N131,2)</f>
        <v>0</v>
      </c>
      <c r="P131" s="229">
        <v>0</v>
      </c>
      <c r="Q131" s="229">
        <f>ROUND(E131*P131,2)</f>
        <v>0</v>
      </c>
      <c r="R131" s="230"/>
      <c r="S131" s="230" t="s">
        <v>233</v>
      </c>
      <c r="T131" s="230" t="s">
        <v>227</v>
      </c>
      <c r="U131" s="230">
        <v>0</v>
      </c>
      <c r="V131" s="230">
        <f>ROUND(E131*U131,2)</f>
        <v>0</v>
      </c>
      <c r="W131" s="230"/>
      <c r="X131" s="230" t="s">
        <v>160</v>
      </c>
      <c r="Y131" s="230" t="s">
        <v>161</v>
      </c>
      <c r="Z131" s="210"/>
      <c r="AA131" s="210"/>
      <c r="AB131" s="210"/>
      <c r="AC131" s="210"/>
      <c r="AD131" s="210"/>
      <c r="AE131" s="210"/>
      <c r="AF131" s="210"/>
      <c r="AG131" s="210" t="s">
        <v>168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45">
        <v>46</v>
      </c>
      <c r="B132" s="246" t="s">
        <v>329</v>
      </c>
      <c r="C132" s="258" t="s">
        <v>330</v>
      </c>
      <c r="D132" s="247" t="s">
        <v>322</v>
      </c>
      <c r="E132" s="248">
        <v>1</v>
      </c>
      <c r="F132" s="249"/>
      <c r="G132" s="250">
        <f>ROUND(E132*F132,2)</f>
        <v>0</v>
      </c>
      <c r="H132" s="231"/>
      <c r="I132" s="230">
        <f>ROUND(E132*H132,2)</f>
        <v>0</v>
      </c>
      <c r="J132" s="231"/>
      <c r="K132" s="230">
        <f>ROUND(E132*J132,2)</f>
        <v>0</v>
      </c>
      <c r="L132" s="230">
        <v>21</v>
      </c>
      <c r="M132" s="230">
        <f>G132*(1+L132/100)</f>
        <v>0</v>
      </c>
      <c r="N132" s="229">
        <v>0</v>
      </c>
      <c r="O132" s="229">
        <f>ROUND(E132*N132,2)</f>
        <v>0</v>
      </c>
      <c r="P132" s="229">
        <v>0</v>
      </c>
      <c r="Q132" s="229">
        <f>ROUND(E132*P132,2)</f>
        <v>0</v>
      </c>
      <c r="R132" s="230"/>
      <c r="S132" s="230" t="s">
        <v>233</v>
      </c>
      <c r="T132" s="230" t="s">
        <v>227</v>
      </c>
      <c r="U132" s="230">
        <v>0</v>
      </c>
      <c r="V132" s="230">
        <f>ROUND(E132*U132,2)</f>
        <v>0</v>
      </c>
      <c r="W132" s="230"/>
      <c r="X132" s="230" t="s">
        <v>160</v>
      </c>
      <c r="Y132" s="230" t="s">
        <v>161</v>
      </c>
      <c r="Z132" s="210"/>
      <c r="AA132" s="210"/>
      <c r="AB132" s="210"/>
      <c r="AC132" s="210"/>
      <c r="AD132" s="210"/>
      <c r="AE132" s="210"/>
      <c r="AF132" s="210"/>
      <c r="AG132" s="210" t="s">
        <v>168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2" x14ac:dyDescent="0.2">
      <c r="A133" s="227"/>
      <c r="B133" s="228"/>
      <c r="C133" s="259" t="s">
        <v>61</v>
      </c>
      <c r="D133" s="232"/>
      <c r="E133" s="233">
        <v>1</v>
      </c>
      <c r="F133" s="230"/>
      <c r="G133" s="230"/>
      <c r="H133" s="230"/>
      <c r="I133" s="230"/>
      <c r="J133" s="230"/>
      <c r="K133" s="230"/>
      <c r="L133" s="230"/>
      <c r="M133" s="230"/>
      <c r="N133" s="229"/>
      <c r="O133" s="229"/>
      <c r="P133" s="229"/>
      <c r="Q133" s="229"/>
      <c r="R133" s="230"/>
      <c r="S133" s="230"/>
      <c r="T133" s="230"/>
      <c r="U133" s="230"/>
      <c r="V133" s="230"/>
      <c r="W133" s="230"/>
      <c r="X133" s="230"/>
      <c r="Y133" s="230"/>
      <c r="Z133" s="210"/>
      <c r="AA133" s="210"/>
      <c r="AB133" s="210"/>
      <c r="AC133" s="210"/>
      <c r="AD133" s="210"/>
      <c r="AE133" s="210"/>
      <c r="AF133" s="210"/>
      <c r="AG133" s="210" t="s">
        <v>164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45">
        <v>47</v>
      </c>
      <c r="B134" s="246" t="s">
        <v>331</v>
      </c>
      <c r="C134" s="258" t="s">
        <v>332</v>
      </c>
      <c r="D134" s="247" t="s">
        <v>322</v>
      </c>
      <c r="E134" s="248">
        <v>1</v>
      </c>
      <c r="F134" s="249"/>
      <c r="G134" s="250">
        <f>ROUND(E134*F134,2)</f>
        <v>0</v>
      </c>
      <c r="H134" s="231"/>
      <c r="I134" s="230">
        <f>ROUND(E134*H134,2)</f>
        <v>0</v>
      </c>
      <c r="J134" s="231"/>
      <c r="K134" s="230">
        <f>ROUND(E134*J134,2)</f>
        <v>0</v>
      </c>
      <c r="L134" s="230">
        <v>21</v>
      </c>
      <c r="M134" s="230">
        <f>G134*(1+L134/100)</f>
        <v>0</v>
      </c>
      <c r="N134" s="229">
        <v>0</v>
      </c>
      <c r="O134" s="229">
        <f>ROUND(E134*N134,2)</f>
        <v>0</v>
      </c>
      <c r="P134" s="229">
        <v>0</v>
      </c>
      <c r="Q134" s="229">
        <f>ROUND(E134*P134,2)</f>
        <v>0</v>
      </c>
      <c r="R134" s="230"/>
      <c r="S134" s="230" t="s">
        <v>233</v>
      </c>
      <c r="T134" s="230" t="s">
        <v>227</v>
      </c>
      <c r="U134" s="230">
        <v>0</v>
      </c>
      <c r="V134" s="230">
        <f>ROUND(E134*U134,2)</f>
        <v>0</v>
      </c>
      <c r="W134" s="230"/>
      <c r="X134" s="230" t="s">
        <v>160</v>
      </c>
      <c r="Y134" s="230" t="s">
        <v>161</v>
      </c>
      <c r="Z134" s="210"/>
      <c r="AA134" s="210"/>
      <c r="AB134" s="210"/>
      <c r="AC134" s="210"/>
      <c r="AD134" s="210"/>
      <c r="AE134" s="210"/>
      <c r="AF134" s="210"/>
      <c r="AG134" s="210" t="s">
        <v>168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2" x14ac:dyDescent="0.2">
      <c r="A135" s="227"/>
      <c r="B135" s="228"/>
      <c r="C135" s="259" t="s">
        <v>333</v>
      </c>
      <c r="D135" s="232"/>
      <c r="E135" s="233">
        <v>1</v>
      </c>
      <c r="F135" s="230"/>
      <c r="G135" s="230"/>
      <c r="H135" s="230"/>
      <c r="I135" s="230"/>
      <c r="J135" s="230"/>
      <c r="K135" s="230"/>
      <c r="L135" s="230"/>
      <c r="M135" s="230"/>
      <c r="N135" s="229"/>
      <c r="O135" s="229"/>
      <c r="P135" s="229"/>
      <c r="Q135" s="229"/>
      <c r="R135" s="230"/>
      <c r="S135" s="230"/>
      <c r="T135" s="230"/>
      <c r="U135" s="230"/>
      <c r="V135" s="230"/>
      <c r="W135" s="230"/>
      <c r="X135" s="230"/>
      <c r="Y135" s="230"/>
      <c r="Z135" s="210"/>
      <c r="AA135" s="210"/>
      <c r="AB135" s="210"/>
      <c r="AC135" s="210"/>
      <c r="AD135" s="210"/>
      <c r="AE135" s="210"/>
      <c r="AF135" s="210"/>
      <c r="AG135" s="210" t="s">
        <v>164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45">
        <v>48</v>
      </c>
      <c r="B136" s="246" t="s">
        <v>334</v>
      </c>
      <c r="C136" s="258" t="s">
        <v>335</v>
      </c>
      <c r="D136" s="247" t="s">
        <v>322</v>
      </c>
      <c r="E136" s="248">
        <v>3</v>
      </c>
      <c r="F136" s="249"/>
      <c r="G136" s="250">
        <f>ROUND(E136*F136,2)</f>
        <v>0</v>
      </c>
      <c r="H136" s="231"/>
      <c r="I136" s="230">
        <f>ROUND(E136*H136,2)</f>
        <v>0</v>
      </c>
      <c r="J136" s="231"/>
      <c r="K136" s="230">
        <f>ROUND(E136*J136,2)</f>
        <v>0</v>
      </c>
      <c r="L136" s="230">
        <v>21</v>
      </c>
      <c r="M136" s="230">
        <f>G136*(1+L136/100)</f>
        <v>0</v>
      </c>
      <c r="N136" s="229">
        <v>0</v>
      </c>
      <c r="O136" s="229">
        <f>ROUND(E136*N136,2)</f>
        <v>0</v>
      </c>
      <c r="P136" s="229">
        <v>0</v>
      </c>
      <c r="Q136" s="229">
        <f>ROUND(E136*P136,2)</f>
        <v>0</v>
      </c>
      <c r="R136" s="230"/>
      <c r="S136" s="230" t="s">
        <v>233</v>
      </c>
      <c r="T136" s="230" t="s">
        <v>227</v>
      </c>
      <c r="U136" s="230">
        <v>0</v>
      </c>
      <c r="V136" s="230">
        <f>ROUND(E136*U136,2)</f>
        <v>0</v>
      </c>
      <c r="W136" s="230"/>
      <c r="X136" s="230" t="s">
        <v>160</v>
      </c>
      <c r="Y136" s="230" t="s">
        <v>161</v>
      </c>
      <c r="Z136" s="210"/>
      <c r="AA136" s="210"/>
      <c r="AB136" s="210"/>
      <c r="AC136" s="210"/>
      <c r="AD136" s="210"/>
      <c r="AE136" s="210"/>
      <c r="AF136" s="210"/>
      <c r="AG136" s="210" t="s">
        <v>162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2" x14ac:dyDescent="0.2">
      <c r="A137" s="227"/>
      <c r="B137" s="228"/>
      <c r="C137" s="259" t="s">
        <v>336</v>
      </c>
      <c r="D137" s="232"/>
      <c r="E137" s="233">
        <v>3</v>
      </c>
      <c r="F137" s="230"/>
      <c r="G137" s="230"/>
      <c r="H137" s="230"/>
      <c r="I137" s="230"/>
      <c r="J137" s="230"/>
      <c r="K137" s="230"/>
      <c r="L137" s="230"/>
      <c r="M137" s="230"/>
      <c r="N137" s="229"/>
      <c r="O137" s="229"/>
      <c r="P137" s="229"/>
      <c r="Q137" s="229"/>
      <c r="R137" s="230"/>
      <c r="S137" s="230"/>
      <c r="T137" s="230"/>
      <c r="U137" s="230"/>
      <c r="V137" s="230"/>
      <c r="W137" s="230"/>
      <c r="X137" s="230"/>
      <c r="Y137" s="230"/>
      <c r="Z137" s="210"/>
      <c r="AA137" s="210"/>
      <c r="AB137" s="210"/>
      <c r="AC137" s="210"/>
      <c r="AD137" s="210"/>
      <c r="AE137" s="210"/>
      <c r="AF137" s="210"/>
      <c r="AG137" s="210" t="s">
        <v>164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45">
        <v>49</v>
      </c>
      <c r="B138" s="246" t="s">
        <v>337</v>
      </c>
      <c r="C138" s="258" t="s">
        <v>338</v>
      </c>
      <c r="D138" s="247" t="s">
        <v>322</v>
      </c>
      <c r="E138" s="248">
        <v>1</v>
      </c>
      <c r="F138" s="249"/>
      <c r="G138" s="250">
        <f>ROUND(E138*F138,2)</f>
        <v>0</v>
      </c>
      <c r="H138" s="231"/>
      <c r="I138" s="230">
        <f>ROUND(E138*H138,2)</f>
        <v>0</v>
      </c>
      <c r="J138" s="231"/>
      <c r="K138" s="230">
        <f>ROUND(E138*J138,2)</f>
        <v>0</v>
      </c>
      <c r="L138" s="230">
        <v>21</v>
      </c>
      <c r="M138" s="230">
        <f>G138*(1+L138/100)</f>
        <v>0</v>
      </c>
      <c r="N138" s="229">
        <v>0</v>
      </c>
      <c r="O138" s="229">
        <f>ROUND(E138*N138,2)</f>
        <v>0</v>
      </c>
      <c r="P138" s="229">
        <v>0</v>
      </c>
      <c r="Q138" s="229">
        <f>ROUND(E138*P138,2)</f>
        <v>0</v>
      </c>
      <c r="R138" s="230"/>
      <c r="S138" s="230" t="s">
        <v>233</v>
      </c>
      <c r="T138" s="230" t="s">
        <v>227</v>
      </c>
      <c r="U138" s="230">
        <v>0</v>
      </c>
      <c r="V138" s="230">
        <f>ROUND(E138*U138,2)</f>
        <v>0</v>
      </c>
      <c r="W138" s="230"/>
      <c r="X138" s="230" t="s">
        <v>160</v>
      </c>
      <c r="Y138" s="230" t="s">
        <v>161</v>
      </c>
      <c r="Z138" s="210"/>
      <c r="AA138" s="210"/>
      <c r="AB138" s="210"/>
      <c r="AC138" s="210"/>
      <c r="AD138" s="210"/>
      <c r="AE138" s="210"/>
      <c r="AF138" s="210"/>
      <c r="AG138" s="210" t="s">
        <v>168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2" x14ac:dyDescent="0.2">
      <c r="A139" s="227"/>
      <c r="B139" s="228"/>
      <c r="C139" s="259" t="s">
        <v>333</v>
      </c>
      <c r="D139" s="232"/>
      <c r="E139" s="233">
        <v>1</v>
      </c>
      <c r="F139" s="230"/>
      <c r="G139" s="230"/>
      <c r="H139" s="230"/>
      <c r="I139" s="230"/>
      <c r="J139" s="230"/>
      <c r="K139" s="230"/>
      <c r="L139" s="230"/>
      <c r="M139" s="230"/>
      <c r="N139" s="229"/>
      <c r="O139" s="229"/>
      <c r="P139" s="229"/>
      <c r="Q139" s="229"/>
      <c r="R139" s="230"/>
      <c r="S139" s="230"/>
      <c r="T139" s="230"/>
      <c r="U139" s="230"/>
      <c r="V139" s="230"/>
      <c r="W139" s="230"/>
      <c r="X139" s="230"/>
      <c r="Y139" s="230"/>
      <c r="Z139" s="210"/>
      <c r="AA139" s="210"/>
      <c r="AB139" s="210"/>
      <c r="AC139" s="210"/>
      <c r="AD139" s="210"/>
      <c r="AE139" s="210"/>
      <c r="AF139" s="210"/>
      <c r="AG139" s="210" t="s">
        <v>164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45">
        <v>50</v>
      </c>
      <c r="B140" s="246" t="s">
        <v>339</v>
      </c>
      <c r="C140" s="258" t="s">
        <v>340</v>
      </c>
      <c r="D140" s="247" t="s">
        <v>237</v>
      </c>
      <c r="E140" s="248">
        <v>14.784000000000001</v>
      </c>
      <c r="F140" s="249"/>
      <c r="G140" s="250">
        <f>ROUND(E140*F140,2)</f>
        <v>0</v>
      </c>
      <c r="H140" s="231"/>
      <c r="I140" s="230">
        <f>ROUND(E140*H140,2)</f>
        <v>0</v>
      </c>
      <c r="J140" s="231"/>
      <c r="K140" s="230">
        <f>ROUND(E140*J140,2)</f>
        <v>0</v>
      </c>
      <c r="L140" s="230">
        <v>21</v>
      </c>
      <c r="M140" s="230">
        <f>G140*(1+L140/100)</f>
        <v>0</v>
      </c>
      <c r="N140" s="229">
        <v>1</v>
      </c>
      <c r="O140" s="229">
        <f>ROUND(E140*N140,2)</f>
        <v>14.78</v>
      </c>
      <c r="P140" s="229">
        <v>0</v>
      </c>
      <c r="Q140" s="229">
        <f>ROUND(E140*P140,2)</f>
        <v>0</v>
      </c>
      <c r="R140" s="230"/>
      <c r="S140" s="230" t="s">
        <v>233</v>
      </c>
      <c r="T140" s="230" t="s">
        <v>227</v>
      </c>
      <c r="U140" s="230">
        <v>0</v>
      </c>
      <c r="V140" s="230">
        <f>ROUND(E140*U140,2)</f>
        <v>0</v>
      </c>
      <c r="W140" s="230"/>
      <c r="X140" s="230" t="s">
        <v>243</v>
      </c>
      <c r="Y140" s="230" t="s">
        <v>161</v>
      </c>
      <c r="Z140" s="210"/>
      <c r="AA140" s="210"/>
      <c r="AB140" s="210"/>
      <c r="AC140" s="210"/>
      <c r="AD140" s="210"/>
      <c r="AE140" s="210"/>
      <c r="AF140" s="210"/>
      <c r="AG140" s="210" t="s">
        <v>244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2" x14ac:dyDescent="0.2">
      <c r="A141" s="227"/>
      <c r="B141" s="228"/>
      <c r="C141" s="259" t="s">
        <v>341</v>
      </c>
      <c r="D141" s="232"/>
      <c r="E141" s="233">
        <v>14.784000000000001</v>
      </c>
      <c r="F141" s="230"/>
      <c r="G141" s="230"/>
      <c r="H141" s="230"/>
      <c r="I141" s="230"/>
      <c r="J141" s="230"/>
      <c r="K141" s="230"/>
      <c r="L141" s="230"/>
      <c r="M141" s="230"/>
      <c r="N141" s="229"/>
      <c r="O141" s="229"/>
      <c r="P141" s="229"/>
      <c r="Q141" s="229"/>
      <c r="R141" s="230"/>
      <c r="S141" s="230"/>
      <c r="T141" s="230"/>
      <c r="U141" s="230"/>
      <c r="V141" s="230"/>
      <c r="W141" s="230"/>
      <c r="X141" s="230"/>
      <c r="Y141" s="230"/>
      <c r="Z141" s="210"/>
      <c r="AA141" s="210"/>
      <c r="AB141" s="210"/>
      <c r="AC141" s="210"/>
      <c r="AD141" s="210"/>
      <c r="AE141" s="210"/>
      <c r="AF141" s="210"/>
      <c r="AG141" s="210" t="s">
        <v>164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x14ac:dyDescent="0.2">
      <c r="A142" s="238" t="s">
        <v>153</v>
      </c>
      <c r="B142" s="239" t="s">
        <v>102</v>
      </c>
      <c r="C142" s="257" t="s">
        <v>103</v>
      </c>
      <c r="D142" s="240"/>
      <c r="E142" s="241"/>
      <c r="F142" s="242"/>
      <c r="G142" s="243">
        <f>SUMIF(AG143:AG150,"&lt;&gt;NOR",G143:G150)</f>
        <v>0</v>
      </c>
      <c r="H142" s="237"/>
      <c r="I142" s="237">
        <f>SUM(I143:I150)</f>
        <v>0</v>
      </c>
      <c r="J142" s="237"/>
      <c r="K142" s="237">
        <f>SUM(K143:K150)</f>
        <v>0</v>
      </c>
      <c r="L142" s="237"/>
      <c r="M142" s="237">
        <f>SUM(M143:M150)</f>
        <v>0</v>
      </c>
      <c r="N142" s="236"/>
      <c r="O142" s="236">
        <f>SUM(O143:O150)</f>
        <v>1.02</v>
      </c>
      <c r="P142" s="236"/>
      <c r="Q142" s="236">
        <f>SUM(Q143:Q150)</f>
        <v>0</v>
      </c>
      <c r="R142" s="237"/>
      <c r="S142" s="237"/>
      <c r="T142" s="237"/>
      <c r="U142" s="237"/>
      <c r="V142" s="237">
        <f>SUM(V143:V150)</f>
        <v>1.9300000000000002</v>
      </c>
      <c r="W142" s="237"/>
      <c r="X142" s="237"/>
      <c r="Y142" s="237"/>
      <c r="AG142" t="s">
        <v>154</v>
      </c>
    </row>
    <row r="143" spans="1:60" outlineLevel="1" x14ac:dyDescent="0.2">
      <c r="A143" s="245">
        <v>51</v>
      </c>
      <c r="B143" s="246" t="s">
        <v>342</v>
      </c>
      <c r="C143" s="258" t="s">
        <v>343</v>
      </c>
      <c r="D143" s="247" t="s">
        <v>167</v>
      </c>
      <c r="E143" s="248">
        <v>0.39482</v>
      </c>
      <c r="F143" s="249"/>
      <c r="G143" s="250">
        <f>ROUND(E143*F143,2)</f>
        <v>0</v>
      </c>
      <c r="H143" s="231"/>
      <c r="I143" s="230">
        <f>ROUND(E143*H143,2)</f>
        <v>0</v>
      </c>
      <c r="J143" s="231"/>
      <c r="K143" s="230">
        <f>ROUND(E143*J143,2)</f>
        <v>0</v>
      </c>
      <c r="L143" s="230">
        <v>21</v>
      </c>
      <c r="M143" s="230">
        <f>G143*(1+L143/100)</f>
        <v>0</v>
      </c>
      <c r="N143" s="229">
        <v>2.5249999999999999</v>
      </c>
      <c r="O143" s="229">
        <f>ROUND(E143*N143,2)</f>
        <v>1</v>
      </c>
      <c r="P143" s="229">
        <v>0</v>
      </c>
      <c r="Q143" s="229">
        <f>ROUND(E143*P143,2)</f>
        <v>0</v>
      </c>
      <c r="R143" s="230"/>
      <c r="S143" s="230" t="s">
        <v>158</v>
      </c>
      <c r="T143" s="230" t="s">
        <v>159</v>
      </c>
      <c r="U143" s="230">
        <v>2.58</v>
      </c>
      <c r="V143" s="230">
        <f>ROUND(E143*U143,2)</f>
        <v>1.02</v>
      </c>
      <c r="W143" s="230"/>
      <c r="X143" s="230" t="s">
        <v>160</v>
      </c>
      <c r="Y143" s="230" t="s">
        <v>161</v>
      </c>
      <c r="Z143" s="210"/>
      <c r="AA143" s="210"/>
      <c r="AB143" s="210"/>
      <c r="AC143" s="210"/>
      <c r="AD143" s="210"/>
      <c r="AE143" s="210"/>
      <c r="AF143" s="210"/>
      <c r="AG143" s="210" t="s">
        <v>168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2" x14ac:dyDescent="0.2">
      <c r="A144" s="227"/>
      <c r="B144" s="228"/>
      <c r="C144" s="259" t="s">
        <v>170</v>
      </c>
      <c r="D144" s="232"/>
      <c r="E144" s="233"/>
      <c r="F144" s="230"/>
      <c r="G144" s="230"/>
      <c r="H144" s="230"/>
      <c r="I144" s="230"/>
      <c r="J144" s="230"/>
      <c r="K144" s="230"/>
      <c r="L144" s="230"/>
      <c r="M144" s="230"/>
      <c r="N144" s="229"/>
      <c r="O144" s="229"/>
      <c r="P144" s="229"/>
      <c r="Q144" s="229"/>
      <c r="R144" s="230"/>
      <c r="S144" s="230"/>
      <c r="T144" s="230"/>
      <c r="U144" s="230"/>
      <c r="V144" s="230"/>
      <c r="W144" s="230"/>
      <c r="X144" s="230"/>
      <c r="Y144" s="230"/>
      <c r="Z144" s="210"/>
      <c r="AA144" s="210"/>
      <c r="AB144" s="210"/>
      <c r="AC144" s="210"/>
      <c r="AD144" s="210"/>
      <c r="AE144" s="210"/>
      <c r="AF144" s="210"/>
      <c r="AG144" s="210" t="s">
        <v>164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3" x14ac:dyDescent="0.2">
      <c r="A145" s="227"/>
      <c r="B145" s="228"/>
      <c r="C145" s="259" t="s">
        <v>344</v>
      </c>
      <c r="D145" s="232"/>
      <c r="E145" s="233">
        <v>0.35782000000000003</v>
      </c>
      <c r="F145" s="230"/>
      <c r="G145" s="230"/>
      <c r="H145" s="230"/>
      <c r="I145" s="230"/>
      <c r="J145" s="230"/>
      <c r="K145" s="230"/>
      <c r="L145" s="230"/>
      <c r="M145" s="230"/>
      <c r="N145" s="229"/>
      <c r="O145" s="229"/>
      <c r="P145" s="229"/>
      <c r="Q145" s="229"/>
      <c r="R145" s="230"/>
      <c r="S145" s="230"/>
      <c r="T145" s="230"/>
      <c r="U145" s="230"/>
      <c r="V145" s="230"/>
      <c r="W145" s="230"/>
      <c r="X145" s="230"/>
      <c r="Y145" s="230"/>
      <c r="Z145" s="210"/>
      <c r="AA145" s="210"/>
      <c r="AB145" s="210"/>
      <c r="AC145" s="210"/>
      <c r="AD145" s="210"/>
      <c r="AE145" s="210"/>
      <c r="AF145" s="210"/>
      <c r="AG145" s="210" t="s">
        <v>164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3" x14ac:dyDescent="0.2">
      <c r="A146" s="227"/>
      <c r="B146" s="228"/>
      <c r="C146" s="259" t="s">
        <v>345</v>
      </c>
      <c r="D146" s="232"/>
      <c r="E146" s="233">
        <v>3.6999999999999998E-2</v>
      </c>
      <c r="F146" s="230"/>
      <c r="G146" s="230"/>
      <c r="H146" s="230"/>
      <c r="I146" s="230"/>
      <c r="J146" s="230"/>
      <c r="K146" s="230"/>
      <c r="L146" s="230"/>
      <c r="M146" s="230"/>
      <c r="N146" s="229"/>
      <c r="O146" s="229"/>
      <c r="P146" s="229"/>
      <c r="Q146" s="229"/>
      <c r="R146" s="230"/>
      <c r="S146" s="230"/>
      <c r="T146" s="230"/>
      <c r="U146" s="230"/>
      <c r="V146" s="230"/>
      <c r="W146" s="230"/>
      <c r="X146" s="230"/>
      <c r="Y146" s="230"/>
      <c r="Z146" s="210"/>
      <c r="AA146" s="210"/>
      <c r="AB146" s="210"/>
      <c r="AC146" s="210"/>
      <c r="AD146" s="210"/>
      <c r="AE146" s="210"/>
      <c r="AF146" s="210"/>
      <c r="AG146" s="210" t="s">
        <v>164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45">
        <v>52</v>
      </c>
      <c r="B147" s="246" t="s">
        <v>346</v>
      </c>
      <c r="C147" s="258" t="s">
        <v>347</v>
      </c>
      <c r="D147" s="247" t="s">
        <v>157</v>
      </c>
      <c r="E147" s="248">
        <v>4.62</v>
      </c>
      <c r="F147" s="249"/>
      <c r="G147" s="250">
        <f>ROUND(E147*F147,2)</f>
        <v>0</v>
      </c>
      <c r="H147" s="231"/>
      <c r="I147" s="230">
        <f>ROUND(E147*H147,2)</f>
        <v>0</v>
      </c>
      <c r="J147" s="231"/>
      <c r="K147" s="230">
        <f>ROUND(E147*J147,2)</f>
        <v>0</v>
      </c>
      <c r="L147" s="230">
        <v>21</v>
      </c>
      <c r="M147" s="230">
        <f>G147*(1+L147/100)</f>
        <v>0</v>
      </c>
      <c r="N147" s="229">
        <v>2.2000000000000001E-4</v>
      </c>
      <c r="O147" s="229">
        <f>ROUND(E147*N147,2)</f>
        <v>0</v>
      </c>
      <c r="P147" s="229">
        <v>0</v>
      </c>
      <c r="Q147" s="229">
        <f>ROUND(E147*P147,2)</f>
        <v>0</v>
      </c>
      <c r="R147" s="230"/>
      <c r="S147" s="230" t="s">
        <v>158</v>
      </c>
      <c r="T147" s="230" t="s">
        <v>159</v>
      </c>
      <c r="U147" s="230">
        <v>0.02</v>
      </c>
      <c r="V147" s="230">
        <f>ROUND(E147*U147,2)</f>
        <v>0.09</v>
      </c>
      <c r="W147" s="230"/>
      <c r="X147" s="230" t="s">
        <v>160</v>
      </c>
      <c r="Y147" s="230" t="s">
        <v>161</v>
      </c>
      <c r="Z147" s="210"/>
      <c r="AA147" s="210"/>
      <c r="AB147" s="210"/>
      <c r="AC147" s="210"/>
      <c r="AD147" s="210"/>
      <c r="AE147" s="210"/>
      <c r="AF147" s="210"/>
      <c r="AG147" s="210" t="s">
        <v>168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2" x14ac:dyDescent="0.2">
      <c r="A148" s="227"/>
      <c r="B148" s="228"/>
      <c r="C148" s="259" t="s">
        <v>348</v>
      </c>
      <c r="D148" s="232"/>
      <c r="E148" s="233">
        <v>4.62</v>
      </c>
      <c r="F148" s="230"/>
      <c r="G148" s="230"/>
      <c r="H148" s="230"/>
      <c r="I148" s="230"/>
      <c r="J148" s="230"/>
      <c r="K148" s="230"/>
      <c r="L148" s="230"/>
      <c r="M148" s="230"/>
      <c r="N148" s="229"/>
      <c r="O148" s="229"/>
      <c r="P148" s="229"/>
      <c r="Q148" s="229"/>
      <c r="R148" s="230"/>
      <c r="S148" s="230"/>
      <c r="T148" s="230"/>
      <c r="U148" s="230"/>
      <c r="V148" s="230"/>
      <c r="W148" s="230"/>
      <c r="X148" s="230"/>
      <c r="Y148" s="230"/>
      <c r="Z148" s="210"/>
      <c r="AA148" s="210"/>
      <c r="AB148" s="210"/>
      <c r="AC148" s="210"/>
      <c r="AD148" s="210"/>
      <c r="AE148" s="210"/>
      <c r="AF148" s="210"/>
      <c r="AG148" s="210" t="s">
        <v>164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ht="22.5" outlineLevel="1" x14ac:dyDescent="0.2">
      <c r="A149" s="245">
        <v>53</v>
      </c>
      <c r="B149" s="246" t="s">
        <v>349</v>
      </c>
      <c r="C149" s="258" t="s">
        <v>350</v>
      </c>
      <c r="D149" s="247" t="s">
        <v>157</v>
      </c>
      <c r="E149" s="248">
        <v>4.62</v>
      </c>
      <c r="F149" s="249"/>
      <c r="G149" s="250">
        <f>ROUND(E149*F149,2)</f>
        <v>0</v>
      </c>
      <c r="H149" s="231"/>
      <c r="I149" s="230">
        <f>ROUND(E149*H149,2)</f>
        <v>0</v>
      </c>
      <c r="J149" s="231"/>
      <c r="K149" s="230">
        <f>ROUND(E149*J149,2)</f>
        <v>0</v>
      </c>
      <c r="L149" s="230">
        <v>21</v>
      </c>
      <c r="M149" s="230">
        <f>G149*(1+L149/100)</f>
        <v>0</v>
      </c>
      <c r="N149" s="229">
        <v>5.0000000000000001E-3</v>
      </c>
      <c r="O149" s="229">
        <f>ROUND(E149*N149,2)</f>
        <v>0.02</v>
      </c>
      <c r="P149" s="229">
        <v>0</v>
      </c>
      <c r="Q149" s="229">
        <f>ROUND(E149*P149,2)</f>
        <v>0</v>
      </c>
      <c r="R149" s="230"/>
      <c r="S149" s="230" t="s">
        <v>158</v>
      </c>
      <c r="T149" s="230" t="s">
        <v>159</v>
      </c>
      <c r="U149" s="230">
        <v>0.17799999999999999</v>
      </c>
      <c r="V149" s="230">
        <f>ROUND(E149*U149,2)</f>
        <v>0.82</v>
      </c>
      <c r="W149" s="230"/>
      <c r="X149" s="230" t="s">
        <v>160</v>
      </c>
      <c r="Y149" s="230" t="s">
        <v>161</v>
      </c>
      <c r="Z149" s="210"/>
      <c r="AA149" s="210"/>
      <c r="AB149" s="210"/>
      <c r="AC149" s="210"/>
      <c r="AD149" s="210"/>
      <c r="AE149" s="210"/>
      <c r="AF149" s="210"/>
      <c r="AG149" s="210" t="s">
        <v>168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2" x14ac:dyDescent="0.2">
      <c r="A150" s="227"/>
      <c r="B150" s="228"/>
      <c r="C150" s="259" t="s">
        <v>348</v>
      </c>
      <c r="D150" s="232"/>
      <c r="E150" s="233">
        <v>4.62</v>
      </c>
      <c r="F150" s="230"/>
      <c r="G150" s="230"/>
      <c r="H150" s="230"/>
      <c r="I150" s="230"/>
      <c r="J150" s="230"/>
      <c r="K150" s="230"/>
      <c r="L150" s="230"/>
      <c r="M150" s="230"/>
      <c r="N150" s="229"/>
      <c r="O150" s="229"/>
      <c r="P150" s="229"/>
      <c r="Q150" s="229"/>
      <c r="R150" s="230"/>
      <c r="S150" s="230"/>
      <c r="T150" s="230"/>
      <c r="U150" s="230"/>
      <c r="V150" s="230"/>
      <c r="W150" s="230"/>
      <c r="X150" s="230"/>
      <c r="Y150" s="230"/>
      <c r="Z150" s="210"/>
      <c r="AA150" s="210"/>
      <c r="AB150" s="210"/>
      <c r="AC150" s="210"/>
      <c r="AD150" s="210"/>
      <c r="AE150" s="210"/>
      <c r="AF150" s="210"/>
      <c r="AG150" s="210" t="s">
        <v>164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x14ac:dyDescent="0.2">
      <c r="A151" s="238" t="s">
        <v>153</v>
      </c>
      <c r="B151" s="239" t="s">
        <v>106</v>
      </c>
      <c r="C151" s="257" t="s">
        <v>107</v>
      </c>
      <c r="D151" s="240"/>
      <c r="E151" s="241"/>
      <c r="F151" s="242"/>
      <c r="G151" s="243">
        <f>SUMIF(AG152:AG162,"&lt;&gt;NOR",G152:G162)</f>
        <v>0</v>
      </c>
      <c r="H151" s="237"/>
      <c r="I151" s="237">
        <f>SUM(I152:I162)</f>
        <v>0</v>
      </c>
      <c r="J151" s="237"/>
      <c r="K151" s="237">
        <f>SUM(K152:K162)</f>
        <v>0</v>
      </c>
      <c r="L151" s="237"/>
      <c r="M151" s="237">
        <f>SUM(M152:M162)</f>
        <v>0</v>
      </c>
      <c r="N151" s="236"/>
      <c r="O151" s="236">
        <f>SUM(O152:O162)</f>
        <v>124.44</v>
      </c>
      <c r="P151" s="236"/>
      <c r="Q151" s="236">
        <f>SUM(Q152:Q162)</f>
        <v>0</v>
      </c>
      <c r="R151" s="237"/>
      <c r="S151" s="237"/>
      <c r="T151" s="237"/>
      <c r="U151" s="237"/>
      <c r="V151" s="237">
        <f>SUM(V152:V162)</f>
        <v>137.11000000000001</v>
      </c>
      <c r="W151" s="237"/>
      <c r="X151" s="237"/>
      <c r="Y151" s="237"/>
      <c r="AG151" t="s">
        <v>154</v>
      </c>
    </row>
    <row r="152" spans="1:60" outlineLevel="1" x14ac:dyDescent="0.2">
      <c r="A152" s="245">
        <v>54</v>
      </c>
      <c r="B152" s="246" t="s">
        <v>351</v>
      </c>
      <c r="C152" s="258" t="s">
        <v>352</v>
      </c>
      <c r="D152" s="247" t="s">
        <v>268</v>
      </c>
      <c r="E152" s="248">
        <v>363</v>
      </c>
      <c r="F152" s="249"/>
      <c r="G152" s="250">
        <f>ROUND(E152*F152,2)</f>
        <v>0</v>
      </c>
      <c r="H152" s="231"/>
      <c r="I152" s="230">
        <f>ROUND(E152*H152,2)</f>
        <v>0</v>
      </c>
      <c r="J152" s="231"/>
      <c r="K152" s="230">
        <f>ROUND(E152*J152,2)</f>
        <v>0</v>
      </c>
      <c r="L152" s="230">
        <v>21</v>
      </c>
      <c r="M152" s="230">
        <f>G152*(1+L152/100)</f>
        <v>0</v>
      </c>
      <c r="N152" s="229">
        <v>0.14717</v>
      </c>
      <c r="O152" s="229">
        <f>ROUND(E152*N152,2)</f>
        <v>53.42</v>
      </c>
      <c r="P152" s="229">
        <v>0</v>
      </c>
      <c r="Q152" s="229">
        <f>ROUND(E152*P152,2)</f>
        <v>0</v>
      </c>
      <c r="R152" s="230"/>
      <c r="S152" s="230" t="s">
        <v>158</v>
      </c>
      <c r="T152" s="230" t="s">
        <v>159</v>
      </c>
      <c r="U152" s="230">
        <v>0.28399999999999997</v>
      </c>
      <c r="V152" s="230">
        <f>ROUND(E152*U152,2)</f>
        <v>103.09</v>
      </c>
      <c r="W152" s="230"/>
      <c r="X152" s="230" t="s">
        <v>160</v>
      </c>
      <c r="Y152" s="230" t="s">
        <v>161</v>
      </c>
      <c r="Z152" s="210"/>
      <c r="AA152" s="210"/>
      <c r="AB152" s="210"/>
      <c r="AC152" s="210"/>
      <c r="AD152" s="210"/>
      <c r="AE152" s="210"/>
      <c r="AF152" s="210"/>
      <c r="AG152" s="210" t="s">
        <v>162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2" x14ac:dyDescent="0.2">
      <c r="A153" s="227"/>
      <c r="B153" s="228"/>
      <c r="C153" s="259" t="s">
        <v>353</v>
      </c>
      <c r="D153" s="232"/>
      <c r="E153" s="233">
        <v>363</v>
      </c>
      <c r="F153" s="230"/>
      <c r="G153" s="230"/>
      <c r="H153" s="230"/>
      <c r="I153" s="230"/>
      <c r="J153" s="230"/>
      <c r="K153" s="230"/>
      <c r="L153" s="230"/>
      <c r="M153" s="230"/>
      <c r="N153" s="229"/>
      <c r="O153" s="229"/>
      <c r="P153" s="229"/>
      <c r="Q153" s="229"/>
      <c r="R153" s="230"/>
      <c r="S153" s="230"/>
      <c r="T153" s="230"/>
      <c r="U153" s="230"/>
      <c r="V153" s="230"/>
      <c r="W153" s="230"/>
      <c r="X153" s="230"/>
      <c r="Y153" s="230"/>
      <c r="Z153" s="210"/>
      <c r="AA153" s="210"/>
      <c r="AB153" s="210"/>
      <c r="AC153" s="210"/>
      <c r="AD153" s="210"/>
      <c r="AE153" s="210"/>
      <c r="AF153" s="210"/>
      <c r="AG153" s="210" t="s">
        <v>164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45">
        <v>55</v>
      </c>
      <c r="B154" s="246" t="s">
        <v>354</v>
      </c>
      <c r="C154" s="258" t="s">
        <v>355</v>
      </c>
      <c r="D154" s="247" t="s">
        <v>268</v>
      </c>
      <c r="E154" s="248">
        <v>22.8</v>
      </c>
      <c r="F154" s="249"/>
      <c r="G154" s="250">
        <f>ROUND(E154*F154,2)</f>
        <v>0</v>
      </c>
      <c r="H154" s="231"/>
      <c r="I154" s="230">
        <f>ROUND(E154*H154,2)</f>
        <v>0</v>
      </c>
      <c r="J154" s="231"/>
      <c r="K154" s="230">
        <f>ROUND(E154*J154,2)</f>
        <v>0</v>
      </c>
      <c r="L154" s="230">
        <v>21</v>
      </c>
      <c r="M154" s="230">
        <f>G154*(1+L154/100)</f>
        <v>0</v>
      </c>
      <c r="N154" s="229">
        <v>0.188</v>
      </c>
      <c r="O154" s="229">
        <f>ROUND(E154*N154,2)</f>
        <v>4.29</v>
      </c>
      <c r="P154" s="229">
        <v>0</v>
      </c>
      <c r="Q154" s="229">
        <f>ROUND(E154*P154,2)</f>
        <v>0</v>
      </c>
      <c r="R154" s="230"/>
      <c r="S154" s="230" t="s">
        <v>158</v>
      </c>
      <c r="T154" s="230" t="s">
        <v>159</v>
      </c>
      <c r="U154" s="230">
        <v>0.27200000000000002</v>
      </c>
      <c r="V154" s="230">
        <f>ROUND(E154*U154,2)</f>
        <v>6.2</v>
      </c>
      <c r="W154" s="230"/>
      <c r="X154" s="230" t="s">
        <v>160</v>
      </c>
      <c r="Y154" s="230" t="s">
        <v>161</v>
      </c>
      <c r="Z154" s="210"/>
      <c r="AA154" s="210"/>
      <c r="AB154" s="210"/>
      <c r="AC154" s="210"/>
      <c r="AD154" s="210"/>
      <c r="AE154" s="210"/>
      <c r="AF154" s="210"/>
      <c r="AG154" s="210" t="s">
        <v>162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2" x14ac:dyDescent="0.2">
      <c r="A155" s="227"/>
      <c r="B155" s="228"/>
      <c r="C155" s="259" t="s">
        <v>356</v>
      </c>
      <c r="D155" s="232"/>
      <c r="E155" s="233">
        <v>22.8</v>
      </c>
      <c r="F155" s="230"/>
      <c r="G155" s="230"/>
      <c r="H155" s="230"/>
      <c r="I155" s="230"/>
      <c r="J155" s="230"/>
      <c r="K155" s="230"/>
      <c r="L155" s="230"/>
      <c r="M155" s="230"/>
      <c r="N155" s="229"/>
      <c r="O155" s="229"/>
      <c r="P155" s="229"/>
      <c r="Q155" s="229"/>
      <c r="R155" s="230"/>
      <c r="S155" s="230"/>
      <c r="T155" s="230"/>
      <c r="U155" s="230"/>
      <c r="V155" s="230"/>
      <c r="W155" s="230"/>
      <c r="X155" s="230"/>
      <c r="Y155" s="230"/>
      <c r="Z155" s="210"/>
      <c r="AA155" s="210"/>
      <c r="AB155" s="210"/>
      <c r="AC155" s="210"/>
      <c r="AD155" s="210"/>
      <c r="AE155" s="210"/>
      <c r="AF155" s="210"/>
      <c r="AG155" s="210" t="s">
        <v>164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45">
        <v>56</v>
      </c>
      <c r="B156" s="246" t="s">
        <v>357</v>
      </c>
      <c r="C156" s="258" t="s">
        <v>358</v>
      </c>
      <c r="D156" s="247" t="s">
        <v>167</v>
      </c>
      <c r="E156" s="248">
        <v>19.29</v>
      </c>
      <c r="F156" s="249"/>
      <c r="G156" s="250">
        <f>ROUND(E156*F156,2)</f>
        <v>0</v>
      </c>
      <c r="H156" s="231"/>
      <c r="I156" s="230">
        <f>ROUND(E156*H156,2)</f>
        <v>0</v>
      </c>
      <c r="J156" s="231"/>
      <c r="K156" s="230">
        <f>ROUND(E156*J156,2)</f>
        <v>0</v>
      </c>
      <c r="L156" s="230">
        <v>21</v>
      </c>
      <c r="M156" s="230">
        <f>G156*(1+L156/100)</f>
        <v>0</v>
      </c>
      <c r="N156" s="229">
        <v>2.5249999999999999</v>
      </c>
      <c r="O156" s="229">
        <f>ROUND(E156*N156,2)</f>
        <v>48.71</v>
      </c>
      <c r="P156" s="229">
        <v>0</v>
      </c>
      <c r="Q156" s="229">
        <f>ROUND(E156*P156,2)</f>
        <v>0</v>
      </c>
      <c r="R156" s="230"/>
      <c r="S156" s="230" t="s">
        <v>158</v>
      </c>
      <c r="T156" s="230" t="s">
        <v>159</v>
      </c>
      <c r="U156" s="230">
        <v>1.4419999999999999</v>
      </c>
      <c r="V156" s="230">
        <f>ROUND(E156*U156,2)</f>
        <v>27.82</v>
      </c>
      <c r="W156" s="230"/>
      <c r="X156" s="230" t="s">
        <v>160</v>
      </c>
      <c r="Y156" s="230" t="s">
        <v>161</v>
      </c>
      <c r="Z156" s="210"/>
      <c r="AA156" s="210"/>
      <c r="AB156" s="210"/>
      <c r="AC156" s="210"/>
      <c r="AD156" s="210"/>
      <c r="AE156" s="210"/>
      <c r="AF156" s="210"/>
      <c r="AG156" s="210" t="s">
        <v>168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2" x14ac:dyDescent="0.2">
      <c r="A157" s="227"/>
      <c r="B157" s="228"/>
      <c r="C157" s="259" t="s">
        <v>359</v>
      </c>
      <c r="D157" s="232"/>
      <c r="E157" s="233">
        <v>19.29</v>
      </c>
      <c r="F157" s="230"/>
      <c r="G157" s="230"/>
      <c r="H157" s="230"/>
      <c r="I157" s="230"/>
      <c r="J157" s="230"/>
      <c r="K157" s="230"/>
      <c r="L157" s="230"/>
      <c r="M157" s="230"/>
      <c r="N157" s="229"/>
      <c r="O157" s="229"/>
      <c r="P157" s="229"/>
      <c r="Q157" s="229"/>
      <c r="R157" s="230"/>
      <c r="S157" s="230"/>
      <c r="T157" s="230"/>
      <c r="U157" s="230"/>
      <c r="V157" s="230"/>
      <c r="W157" s="230"/>
      <c r="X157" s="230"/>
      <c r="Y157" s="230"/>
      <c r="Z157" s="210"/>
      <c r="AA157" s="210"/>
      <c r="AB157" s="210"/>
      <c r="AC157" s="210"/>
      <c r="AD157" s="210"/>
      <c r="AE157" s="210"/>
      <c r="AF157" s="210"/>
      <c r="AG157" s="210" t="s">
        <v>164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ht="22.5" outlineLevel="1" x14ac:dyDescent="0.2">
      <c r="A158" s="245">
        <v>57</v>
      </c>
      <c r="B158" s="246" t="s">
        <v>360</v>
      </c>
      <c r="C158" s="258" t="s">
        <v>361</v>
      </c>
      <c r="D158" s="247" t="s">
        <v>268</v>
      </c>
      <c r="E158" s="248">
        <v>22.824999999999999</v>
      </c>
      <c r="F158" s="249"/>
      <c r="G158" s="250">
        <f>ROUND(E158*F158,2)</f>
        <v>0</v>
      </c>
      <c r="H158" s="231"/>
      <c r="I158" s="230">
        <f>ROUND(E158*H158,2)</f>
        <v>0</v>
      </c>
      <c r="J158" s="231"/>
      <c r="K158" s="230">
        <f>ROUND(E158*J158,2)</f>
        <v>0</v>
      </c>
      <c r="L158" s="230">
        <v>21</v>
      </c>
      <c r="M158" s="230">
        <f>G158*(1+L158/100)</f>
        <v>0</v>
      </c>
      <c r="N158" s="229">
        <v>6.3E-3</v>
      </c>
      <c r="O158" s="229">
        <f>ROUND(E158*N158,2)</f>
        <v>0.14000000000000001</v>
      </c>
      <c r="P158" s="229">
        <v>0</v>
      </c>
      <c r="Q158" s="229">
        <f>ROUND(E158*P158,2)</f>
        <v>0</v>
      </c>
      <c r="R158" s="230"/>
      <c r="S158" s="230" t="s">
        <v>233</v>
      </c>
      <c r="T158" s="230" t="s">
        <v>227</v>
      </c>
      <c r="U158" s="230">
        <v>0</v>
      </c>
      <c r="V158" s="230">
        <f>ROUND(E158*U158,2)</f>
        <v>0</v>
      </c>
      <c r="W158" s="230"/>
      <c r="X158" s="230" t="s">
        <v>243</v>
      </c>
      <c r="Y158" s="230" t="s">
        <v>161</v>
      </c>
      <c r="Z158" s="210"/>
      <c r="AA158" s="210"/>
      <c r="AB158" s="210"/>
      <c r="AC158" s="210"/>
      <c r="AD158" s="210"/>
      <c r="AE158" s="210"/>
      <c r="AF158" s="210"/>
      <c r="AG158" s="210" t="s">
        <v>244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2" x14ac:dyDescent="0.2">
      <c r="A159" s="227"/>
      <c r="B159" s="228"/>
      <c r="C159" s="259" t="s">
        <v>362</v>
      </c>
      <c r="D159" s="232"/>
      <c r="E159" s="233">
        <v>22.824999999999999</v>
      </c>
      <c r="F159" s="230"/>
      <c r="G159" s="230"/>
      <c r="H159" s="230"/>
      <c r="I159" s="230"/>
      <c r="J159" s="230"/>
      <c r="K159" s="230"/>
      <c r="L159" s="230"/>
      <c r="M159" s="230"/>
      <c r="N159" s="229"/>
      <c r="O159" s="229"/>
      <c r="P159" s="229"/>
      <c r="Q159" s="229"/>
      <c r="R159" s="230"/>
      <c r="S159" s="230"/>
      <c r="T159" s="230"/>
      <c r="U159" s="230"/>
      <c r="V159" s="230"/>
      <c r="W159" s="230"/>
      <c r="X159" s="230"/>
      <c r="Y159" s="230"/>
      <c r="Z159" s="210"/>
      <c r="AA159" s="210"/>
      <c r="AB159" s="210"/>
      <c r="AC159" s="210"/>
      <c r="AD159" s="210"/>
      <c r="AE159" s="210"/>
      <c r="AF159" s="210"/>
      <c r="AG159" s="210" t="s">
        <v>164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ht="22.5" outlineLevel="1" x14ac:dyDescent="0.2">
      <c r="A160" s="245">
        <v>58</v>
      </c>
      <c r="B160" s="246" t="s">
        <v>363</v>
      </c>
      <c r="C160" s="258" t="s">
        <v>364</v>
      </c>
      <c r="D160" s="247" t="s">
        <v>259</v>
      </c>
      <c r="E160" s="248">
        <v>399.3</v>
      </c>
      <c r="F160" s="249"/>
      <c r="G160" s="250">
        <f>ROUND(E160*F160,2)</f>
        <v>0</v>
      </c>
      <c r="H160" s="231"/>
      <c r="I160" s="230">
        <f>ROUND(E160*H160,2)</f>
        <v>0</v>
      </c>
      <c r="J160" s="231"/>
      <c r="K160" s="230">
        <f>ROUND(E160*J160,2)</f>
        <v>0</v>
      </c>
      <c r="L160" s="230">
        <v>21</v>
      </c>
      <c r="M160" s="230">
        <f>G160*(1+L160/100)</f>
        <v>0</v>
      </c>
      <c r="N160" s="229">
        <v>4.4769999999999997E-2</v>
      </c>
      <c r="O160" s="229">
        <f>ROUND(E160*N160,2)</f>
        <v>17.88</v>
      </c>
      <c r="P160" s="229">
        <v>0</v>
      </c>
      <c r="Q160" s="229">
        <f>ROUND(E160*P160,2)</f>
        <v>0</v>
      </c>
      <c r="R160" s="230" t="s">
        <v>242</v>
      </c>
      <c r="S160" s="230" t="s">
        <v>158</v>
      </c>
      <c r="T160" s="230" t="s">
        <v>159</v>
      </c>
      <c r="U160" s="230">
        <v>0</v>
      </c>
      <c r="V160" s="230">
        <f>ROUND(E160*U160,2)</f>
        <v>0</v>
      </c>
      <c r="W160" s="230"/>
      <c r="X160" s="230" t="s">
        <v>243</v>
      </c>
      <c r="Y160" s="230" t="s">
        <v>161</v>
      </c>
      <c r="Z160" s="210"/>
      <c r="AA160" s="210"/>
      <c r="AB160" s="210"/>
      <c r="AC160" s="210"/>
      <c r="AD160" s="210"/>
      <c r="AE160" s="210"/>
      <c r="AF160" s="210"/>
      <c r="AG160" s="210" t="s">
        <v>244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2" x14ac:dyDescent="0.2">
      <c r="A161" s="227"/>
      <c r="B161" s="228"/>
      <c r="C161" s="259" t="s">
        <v>353</v>
      </c>
      <c r="D161" s="232"/>
      <c r="E161" s="233">
        <v>363</v>
      </c>
      <c r="F161" s="230"/>
      <c r="G161" s="230"/>
      <c r="H161" s="230"/>
      <c r="I161" s="230"/>
      <c r="J161" s="230"/>
      <c r="K161" s="230"/>
      <c r="L161" s="230"/>
      <c r="M161" s="230"/>
      <c r="N161" s="229"/>
      <c r="O161" s="229"/>
      <c r="P161" s="229"/>
      <c r="Q161" s="229"/>
      <c r="R161" s="230"/>
      <c r="S161" s="230"/>
      <c r="T161" s="230"/>
      <c r="U161" s="230"/>
      <c r="V161" s="230"/>
      <c r="W161" s="230"/>
      <c r="X161" s="230"/>
      <c r="Y161" s="230"/>
      <c r="Z161" s="210"/>
      <c r="AA161" s="210"/>
      <c r="AB161" s="210"/>
      <c r="AC161" s="210"/>
      <c r="AD161" s="210"/>
      <c r="AE161" s="210"/>
      <c r="AF161" s="210"/>
      <c r="AG161" s="210" t="s">
        <v>164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3" x14ac:dyDescent="0.2">
      <c r="A162" s="227"/>
      <c r="B162" s="228"/>
      <c r="C162" s="261" t="s">
        <v>365</v>
      </c>
      <c r="D162" s="234"/>
      <c r="E162" s="235">
        <v>36.299999999999997</v>
      </c>
      <c r="F162" s="230"/>
      <c r="G162" s="230"/>
      <c r="H162" s="230"/>
      <c r="I162" s="230"/>
      <c r="J162" s="230"/>
      <c r="K162" s="230"/>
      <c r="L162" s="230"/>
      <c r="M162" s="230"/>
      <c r="N162" s="229"/>
      <c r="O162" s="229"/>
      <c r="P162" s="229"/>
      <c r="Q162" s="229"/>
      <c r="R162" s="230"/>
      <c r="S162" s="230"/>
      <c r="T162" s="230"/>
      <c r="U162" s="230"/>
      <c r="V162" s="230"/>
      <c r="W162" s="230"/>
      <c r="X162" s="230"/>
      <c r="Y162" s="230"/>
      <c r="Z162" s="210"/>
      <c r="AA162" s="210"/>
      <c r="AB162" s="210"/>
      <c r="AC162" s="210"/>
      <c r="AD162" s="210"/>
      <c r="AE162" s="210"/>
      <c r="AF162" s="210"/>
      <c r="AG162" s="210" t="s">
        <v>164</v>
      </c>
      <c r="AH162" s="210">
        <v>4</v>
      </c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x14ac:dyDescent="0.2">
      <c r="A163" s="238" t="s">
        <v>153</v>
      </c>
      <c r="B163" s="239" t="s">
        <v>114</v>
      </c>
      <c r="C163" s="257" t="s">
        <v>115</v>
      </c>
      <c r="D163" s="240"/>
      <c r="E163" s="241"/>
      <c r="F163" s="242"/>
      <c r="G163" s="243">
        <f>SUMIF(AG164:AG164,"&lt;&gt;NOR",G164:G164)</f>
        <v>0</v>
      </c>
      <c r="H163" s="237"/>
      <c r="I163" s="237">
        <f>SUM(I164:I164)</f>
        <v>0</v>
      </c>
      <c r="J163" s="237"/>
      <c r="K163" s="237">
        <f>SUM(K164:K164)</f>
        <v>0</v>
      </c>
      <c r="L163" s="237"/>
      <c r="M163" s="237">
        <f>SUM(M164:M164)</f>
        <v>0</v>
      </c>
      <c r="N163" s="236"/>
      <c r="O163" s="236">
        <f>SUM(O164:O164)</f>
        <v>0</v>
      </c>
      <c r="P163" s="236"/>
      <c r="Q163" s="236">
        <f>SUM(Q164:Q164)</f>
        <v>0</v>
      </c>
      <c r="R163" s="237"/>
      <c r="S163" s="237"/>
      <c r="T163" s="237"/>
      <c r="U163" s="237"/>
      <c r="V163" s="237">
        <f>SUM(V164:V164)</f>
        <v>79.77</v>
      </c>
      <c r="W163" s="237"/>
      <c r="X163" s="237"/>
      <c r="Y163" s="237"/>
      <c r="AG163" t="s">
        <v>154</v>
      </c>
    </row>
    <row r="164" spans="1:60" outlineLevel="1" x14ac:dyDescent="0.2">
      <c r="A164" s="245">
        <v>59</v>
      </c>
      <c r="B164" s="246" t="s">
        <v>366</v>
      </c>
      <c r="C164" s="258" t="s">
        <v>367</v>
      </c>
      <c r="D164" s="247" t="s">
        <v>237</v>
      </c>
      <c r="E164" s="248">
        <v>797.71559000000002</v>
      </c>
      <c r="F164" s="249"/>
      <c r="G164" s="250">
        <f>ROUND(E164*F164,2)</f>
        <v>0</v>
      </c>
      <c r="H164" s="231"/>
      <c r="I164" s="230">
        <f>ROUND(E164*H164,2)</f>
        <v>0</v>
      </c>
      <c r="J164" s="231"/>
      <c r="K164" s="230">
        <f>ROUND(E164*J164,2)</f>
        <v>0</v>
      </c>
      <c r="L164" s="230">
        <v>21</v>
      </c>
      <c r="M164" s="230">
        <f>G164*(1+L164/100)</f>
        <v>0</v>
      </c>
      <c r="N164" s="229">
        <v>0</v>
      </c>
      <c r="O164" s="229">
        <f>ROUND(E164*N164,2)</f>
        <v>0</v>
      </c>
      <c r="P164" s="229">
        <v>0</v>
      </c>
      <c r="Q164" s="229">
        <f>ROUND(E164*P164,2)</f>
        <v>0</v>
      </c>
      <c r="R164" s="230"/>
      <c r="S164" s="230" t="s">
        <v>158</v>
      </c>
      <c r="T164" s="230" t="s">
        <v>159</v>
      </c>
      <c r="U164" s="230">
        <v>0.1</v>
      </c>
      <c r="V164" s="230">
        <f>ROUND(E164*U164,2)</f>
        <v>79.77</v>
      </c>
      <c r="W164" s="230"/>
      <c r="X164" s="230" t="s">
        <v>368</v>
      </c>
      <c r="Y164" s="230" t="s">
        <v>161</v>
      </c>
      <c r="Z164" s="210"/>
      <c r="AA164" s="210"/>
      <c r="AB164" s="210"/>
      <c r="AC164" s="210"/>
      <c r="AD164" s="210"/>
      <c r="AE164" s="210"/>
      <c r="AF164" s="210"/>
      <c r="AG164" s="210" t="s">
        <v>369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x14ac:dyDescent="0.2">
      <c r="A165" s="3"/>
      <c r="B165" s="4"/>
      <c r="C165" s="262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AE165">
        <v>15</v>
      </c>
      <c r="AF165">
        <v>21</v>
      </c>
      <c r="AG165" t="s">
        <v>139</v>
      </c>
    </row>
    <row r="166" spans="1:60" x14ac:dyDescent="0.2">
      <c r="A166" s="213"/>
      <c r="B166" s="214" t="s">
        <v>31</v>
      </c>
      <c r="C166" s="263"/>
      <c r="D166" s="215"/>
      <c r="E166" s="216"/>
      <c r="F166" s="216"/>
      <c r="G166" s="244">
        <f>G8+G74+G91+G142+G151+G163</f>
        <v>0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AE166">
        <f>SUMIF(L7:L164,AE165,G7:G164)</f>
        <v>0</v>
      </c>
      <c r="AF166">
        <f>SUMIF(L7:L164,AF165,G7:G164)</f>
        <v>0</v>
      </c>
      <c r="AG166" t="s">
        <v>370</v>
      </c>
    </row>
    <row r="167" spans="1:60" x14ac:dyDescent="0.2">
      <c r="A167" s="3"/>
      <c r="B167" s="4"/>
      <c r="C167" s="262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60" x14ac:dyDescent="0.2">
      <c r="A168" s="3"/>
      <c r="B168" s="4"/>
      <c r="C168" s="262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60" x14ac:dyDescent="0.2">
      <c r="A169" s="217" t="s">
        <v>371</v>
      </c>
      <c r="B169" s="217"/>
      <c r="C169" s="264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60" x14ac:dyDescent="0.2">
      <c r="A170" s="218"/>
      <c r="B170" s="219"/>
      <c r="C170" s="265"/>
      <c r="D170" s="219"/>
      <c r="E170" s="219"/>
      <c r="F170" s="219"/>
      <c r="G170" s="22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G170" t="s">
        <v>372</v>
      </c>
    </row>
    <row r="171" spans="1:60" x14ac:dyDescent="0.2">
      <c r="A171" s="221"/>
      <c r="B171" s="222"/>
      <c r="C171" s="266"/>
      <c r="D171" s="222"/>
      <c r="E171" s="222"/>
      <c r="F171" s="222"/>
      <c r="G171" s="22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60" x14ac:dyDescent="0.2">
      <c r="A172" s="221"/>
      <c r="B172" s="222"/>
      <c r="C172" s="266"/>
      <c r="D172" s="222"/>
      <c r="E172" s="222"/>
      <c r="F172" s="222"/>
      <c r="G172" s="22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60" x14ac:dyDescent="0.2">
      <c r="A173" s="221"/>
      <c r="B173" s="222"/>
      <c r="C173" s="266"/>
      <c r="D173" s="222"/>
      <c r="E173" s="222"/>
      <c r="F173" s="222"/>
      <c r="G173" s="22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60" x14ac:dyDescent="0.2">
      <c r="A174" s="224"/>
      <c r="B174" s="225"/>
      <c r="C174" s="267"/>
      <c r="D174" s="225"/>
      <c r="E174" s="225"/>
      <c r="F174" s="225"/>
      <c r="G174" s="22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60" x14ac:dyDescent="0.2">
      <c r="A175" s="3"/>
      <c r="B175" s="4"/>
      <c r="C175" s="262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60" x14ac:dyDescent="0.2">
      <c r="C176" s="268"/>
      <c r="D176" s="10"/>
      <c r="AG176" t="s">
        <v>373</v>
      </c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69:C169"/>
    <mergeCell ref="A170:G17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AA43-BD6A-4797-8E24-F69EB452A8A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59</v>
      </c>
      <c r="C3" s="199" t="s">
        <v>60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62</v>
      </c>
      <c r="C4" s="202" t="s">
        <v>63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SUMIF(AG9:AG25,"&lt;&gt;NOR",G9:G25)</f>
        <v>0</v>
      </c>
      <c r="H8" s="237"/>
      <c r="I8" s="237">
        <f>SUM(I9:I25)</f>
        <v>0</v>
      </c>
      <c r="J8" s="237"/>
      <c r="K8" s="237">
        <f>SUM(K9:K25)</f>
        <v>0</v>
      </c>
      <c r="L8" s="237"/>
      <c r="M8" s="237">
        <f>SUM(M9:M25)</f>
        <v>0</v>
      </c>
      <c r="N8" s="236"/>
      <c r="O8" s="236">
        <f>SUM(O9:O25)</f>
        <v>0</v>
      </c>
      <c r="P8" s="236"/>
      <c r="Q8" s="236">
        <f>SUM(Q9:Q25)</f>
        <v>0</v>
      </c>
      <c r="R8" s="237"/>
      <c r="S8" s="237"/>
      <c r="T8" s="237"/>
      <c r="U8" s="237"/>
      <c r="V8" s="237">
        <f>SUM(V9:V25)</f>
        <v>6.93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184</v>
      </c>
      <c r="C9" s="258" t="s">
        <v>185</v>
      </c>
      <c r="D9" s="247" t="s">
        <v>167</v>
      </c>
      <c r="E9" s="248">
        <v>1.296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3.1309999999999998</v>
      </c>
      <c r="V9" s="230">
        <f>ROUND(E9*U9,2)</f>
        <v>4.0599999999999996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374</v>
      </c>
      <c r="D10" s="232"/>
      <c r="E10" s="233">
        <v>1.296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5">
        <v>2</v>
      </c>
      <c r="B11" s="246" t="s">
        <v>187</v>
      </c>
      <c r="C11" s="258" t="s">
        <v>188</v>
      </c>
      <c r="D11" s="247" t="s">
        <v>167</v>
      </c>
      <c r="E11" s="248">
        <v>1.296</v>
      </c>
      <c r="F11" s="249"/>
      <c r="G11" s="250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158</v>
      </c>
      <c r="T11" s="230" t="s">
        <v>159</v>
      </c>
      <c r="U11" s="230">
        <v>0.47399999999999998</v>
      </c>
      <c r="V11" s="230">
        <f>ROUND(E11*U11,2)</f>
        <v>0.61</v>
      </c>
      <c r="W11" s="230"/>
      <c r="X11" s="230" t="s">
        <v>160</v>
      </c>
      <c r="Y11" s="230" t="s">
        <v>161</v>
      </c>
      <c r="Z11" s="210"/>
      <c r="AA11" s="210"/>
      <c r="AB11" s="210"/>
      <c r="AC11" s="210"/>
      <c r="AD11" s="210"/>
      <c r="AE11" s="210"/>
      <c r="AF11" s="210"/>
      <c r="AG11" s="210" t="s">
        <v>168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">
      <c r="A12" s="227"/>
      <c r="B12" s="228"/>
      <c r="C12" s="259" t="s">
        <v>375</v>
      </c>
      <c r="D12" s="232"/>
      <c r="E12" s="233">
        <v>1.296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>
        <v>5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45">
        <v>3</v>
      </c>
      <c r="B13" s="246" t="s">
        <v>190</v>
      </c>
      <c r="C13" s="258" t="s">
        <v>191</v>
      </c>
      <c r="D13" s="247" t="s">
        <v>167</v>
      </c>
      <c r="E13" s="248">
        <v>0.93600000000000005</v>
      </c>
      <c r="F13" s="249"/>
      <c r="G13" s="250">
        <f>ROUND(E13*F13,2)</f>
        <v>0</v>
      </c>
      <c r="H13" s="231"/>
      <c r="I13" s="230">
        <f>ROUND(E13*H13,2)</f>
        <v>0</v>
      </c>
      <c r="J13" s="231"/>
      <c r="K13" s="230">
        <f>ROUND(E13*J13,2)</f>
        <v>0</v>
      </c>
      <c r="L13" s="230">
        <v>21</v>
      </c>
      <c r="M13" s="230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30"/>
      <c r="S13" s="230" t="s">
        <v>158</v>
      </c>
      <c r="T13" s="230" t="s">
        <v>159</v>
      </c>
      <c r="U13" s="230">
        <v>2.1999999999999999E-2</v>
      </c>
      <c r="V13" s="230">
        <f>ROUND(E13*U13,2)</f>
        <v>0.02</v>
      </c>
      <c r="W13" s="230"/>
      <c r="X13" s="230" t="s">
        <v>160</v>
      </c>
      <c r="Y13" s="230" t="s">
        <v>161</v>
      </c>
      <c r="Z13" s="210"/>
      <c r="AA13" s="210"/>
      <c r="AB13" s="210"/>
      <c r="AC13" s="210"/>
      <c r="AD13" s="210"/>
      <c r="AE13" s="210"/>
      <c r="AF13" s="210"/>
      <c r="AG13" s="210" t="s">
        <v>162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27"/>
      <c r="B14" s="228"/>
      <c r="C14" s="259" t="s">
        <v>375</v>
      </c>
      <c r="D14" s="232"/>
      <c r="E14" s="233">
        <v>1.296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>
        <v>5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3" x14ac:dyDescent="0.2">
      <c r="A15" s="227"/>
      <c r="B15" s="228"/>
      <c r="C15" s="259" t="s">
        <v>376</v>
      </c>
      <c r="D15" s="232"/>
      <c r="E15" s="233">
        <v>-0.36</v>
      </c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164</v>
      </c>
      <c r="AH15" s="210">
        <v>5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5">
        <v>4</v>
      </c>
      <c r="B16" s="246" t="s">
        <v>194</v>
      </c>
      <c r="C16" s="258" t="s">
        <v>195</v>
      </c>
      <c r="D16" s="247" t="s">
        <v>167</v>
      </c>
      <c r="E16" s="248">
        <v>9.36</v>
      </c>
      <c r="F16" s="249"/>
      <c r="G16" s="250">
        <f>ROUND(E16*F16,2)</f>
        <v>0</v>
      </c>
      <c r="H16" s="231"/>
      <c r="I16" s="230">
        <f>ROUND(E16*H16,2)</f>
        <v>0</v>
      </c>
      <c r="J16" s="231"/>
      <c r="K16" s="230">
        <f>ROUND(E16*J16,2)</f>
        <v>0</v>
      </c>
      <c r="L16" s="230">
        <v>21</v>
      </c>
      <c r="M16" s="230">
        <f>G16*(1+L16/100)</f>
        <v>0</v>
      </c>
      <c r="N16" s="229">
        <v>0</v>
      </c>
      <c r="O16" s="229">
        <f>ROUND(E16*N16,2)</f>
        <v>0</v>
      </c>
      <c r="P16" s="229">
        <v>0</v>
      </c>
      <c r="Q16" s="229">
        <f>ROUND(E16*P16,2)</f>
        <v>0</v>
      </c>
      <c r="R16" s="230"/>
      <c r="S16" s="230" t="s">
        <v>158</v>
      </c>
      <c r="T16" s="230" t="s">
        <v>159</v>
      </c>
      <c r="U16" s="230">
        <v>0</v>
      </c>
      <c r="V16" s="230">
        <f>ROUND(E16*U16,2)</f>
        <v>0</v>
      </c>
      <c r="W16" s="230"/>
      <c r="X16" s="230" t="s">
        <v>160</v>
      </c>
      <c r="Y16" s="230" t="s">
        <v>161</v>
      </c>
      <c r="Z16" s="210"/>
      <c r="AA16" s="210"/>
      <c r="AB16" s="210"/>
      <c r="AC16" s="210"/>
      <c r="AD16" s="210"/>
      <c r="AE16" s="210"/>
      <c r="AF16" s="210"/>
      <c r="AG16" s="210" t="s">
        <v>162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27"/>
      <c r="B17" s="228"/>
      <c r="C17" s="259" t="s">
        <v>377</v>
      </c>
      <c r="D17" s="232"/>
      <c r="E17" s="233">
        <v>9.36</v>
      </c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>
        <v>5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5">
        <v>5</v>
      </c>
      <c r="B18" s="246" t="s">
        <v>378</v>
      </c>
      <c r="C18" s="258" t="s">
        <v>379</v>
      </c>
      <c r="D18" s="247" t="s">
        <v>167</v>
      </c>
      <c r="E18" s="248">
        <v>0.93600000000000005</v>
      </c>
      <c r="F18" s="249"/>
      <c r="G18" s="250">
        <f>ROUND(E18*F18,2)</f>
        <v>0</v>
      </c>
      <c r="H18" s="231"/>
      <c r="I18" s="230">
        <f>ROUND(E18*H18,2)</f>
        <v>0</v>
      </c>
      <c r="J18" s="231"/>
      <c r="K18" s="230">
        <f>ROUND(E18*J18,2)</f>
        <v>0</v>
      </c>
      <c r="L18" s="230">
        <v>21</v>
      </c>
      <c r="M18" s="230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30"/>
      <c r="S18" s="230" t="s">
        <v>158</v>
      </c>
      <c r="T18" s="230" t="s">
        <v>159</v>
      </c>
      <c r="U18" s="230">
        <v>1.9379999999999999</v>
      </c>
      <c r="V18" s="230">
        <f>ROUND(E18*U18,2)</f>
        <v>1.81</v>
      </c>
      <c r="W18" s="230"/>
      <c r="X18" s="230" t="s">
        <v>160</v>
      </c>
      <c r="Y18" s="230" t="s">
        <v>161</v>
      </c>
      <c r="Z18" s="210"/>
      <c r="AA18" s="210"/>
      <c r="AB18" s="210"/>
      <c r="AC18" s="210"/>
      <c r="AD18" s="210"/>
      <c r="AE18" s="210"/>
      <c r="AF18" s="210"/>
      <c r="AG18" s="210" t="s">
        <v>162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27"/>
      <c r="B19" s="228"/>
      <c r="C19" s="259" t="s">
        <v>380</v>
      </c>
      <c r="D19" s="232"/>
      <c r="E19" s="233">
        <v>0.93600000000000005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164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5">
        <v>6</v>
      </c>
      <c r="B20" s="246" t="s">
        <v>200</v>
      </c>
      <c r="C20" s="258" t="s">
        <v>201</v>
      </c>
      <c r="D20" s="247" t="s">
        <v>167</v>
      </c>
      <c r="E20" s="248">
        <v>0.93600000000000005</v>
      </c>
      <c r="F20" s="249"/>
      <c r="G20" s="250">
        <f>ROUND(E20*F20,2)</f>
        <v>0</v>
      </c>
      <c r="H20" s="231"/>
      <c r="I20" s="230">
        <f>ROUND(E20*H20,2)</f>
        <v>0</v>
      </c>
      <c r="J20" s="231"/>
      <c r="K20" s="230">
        <f>ROUND(E20*J20,2)</f>
        <v>0</v>
      </c>
      <c r="L20" s="230">
        <v>21</v>
      </c>
      <c r="M20" s="230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30"/>
      <c r="S20" s="230" t="s">
        <v>158</v>
      </c>
      <c r="T20" s="230" t="s">
        <v>159</v>
      </c>
      <c r="U20" s="230">
        <v>1.7999999999999999E-2</v>
      </c>
      <c r="V20" s="230">
        <f>ROUND(E20*U20,2)</f>
        <v>0.02</v>
      </c>
      <c r="W20" s="230"/>
      <c r="X20" s="230" t="s">
        <v>160</v>
      </c>
      <c r="Y20" s="230" t="s">
        <v>161</v>
      </c>
      <c r="Z20" s="210"/>
      <c r="AA20" s="210"/>
      <c r="AB20" s="210"/>
      <c r="AC20" s="210"/>
      <c r="AD20" s="210"/>
      <c r="AE20" s="210"/>
      <c r="AF20" s="210"/>
      <c r="AG20" s="210" t="s">
        <v>168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27"/>
      <c r="B21" s="228"/>
      <c r="C21" s="259" t="s">
        <v>380</v>
      </c>
      <c r="D21" s="232"/>
      <c r="E21" s="233">
        <v>0.93600000000000005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5">
        <v>7</v>
      </c>
      <c r="B22" s="246" t="s">
        <v>381</v>
      </c>
      <c r="C22" s="258" t="s">
        <v>382</v>
      </c>
      <c r="D22" s="247" t="s">
        <v>167</v>
      </c>
      <c r="E22" s="248">
        <v>0.36</v>
      </c>
      <c r="F22" s="249"/>
      <c r="G22" s="250">
        <f>ROUND(E22*F22,2)</f>
        <v>0</v>
      </c>
      <c r="H22" s="231"/>
      <c r="I22" s="230">
        <f>ROUND(E22*H22,2)</f>
        <v>0</v>
      </c>
      <c r="J22" s="231"/>
      <c r="K22" s="230">
        <f>ROUND(E22*J22,2)</f>
        <v>0</v>
      </c>
      <c r="L22" s="230">
        <v>21</v>
      </c>
      <c r="M22" s="230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30"/>
      <c r="S22" s="230" t="s">
        <v>158</v>
      </c>
      <c r="T22" s="230" t="s">
        <v>159</v>
      </c>
      <c r="U22" s="230">
        <v>1.1499999999999999</v>
      </c>
      <c r="V22" s="230">
        <f>ROUND(E22*U22,2)</f>
        <v>0.41</v>
      </c>
      <c r="W22" s="230"/>
      <c r="X22" s="230" t="s">
        <v>160</v>
      </c>
      <c r="Y22" s="230" t="s">
        <v>161</v>
      </c>
      <c r="Z22" s="210"/>
      <c r="AA22" s="210"/>
      <c r="AB22" s="210"/>
      <c r="AC22" s="210"/>
      <c r="AD22" s="210"/>
      <c r="AE22" s="210"/>
      <c r="AF22" s="210"/>
      <c r="AG22" s="210" t="s">
        <v>162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27"/>
      <c r="B23" s="228"/>
      <c r="C23" s="259" t="s">
        <v>383</v>
      </c>
      <c r="D23" s="232"/>
      <c r="E23" s="233">
        <v>0.36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22.5" outlineLevel="1" x14ac:dyDescent="0.2">
      <c r="A24" s="245">
        <v>8</v>
      </c>
      <c r="B24" s="246" t="s">
        <v>229</v>
      </c>
      <c r="C24" s="258" t="s">
        <v>230</v>
      </c>
      <c r="D24" s="247" t="s">
        <v>167</v>
      </c>
      <c r="E24" s="248">
        <v>0.93600000000000005</v>
      </c>
      <c r="F24" s="249"/>
      <c r="G24" s="25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30"/>
      <c r="S24" s="230" t="s">
        <v>158</v>
      </c>
      <c r="T24" s="230" t="s">
        <v>159</v>
      </c>
      <c r="U24" s="230">
        <v>0</v>
      </c>
      <c r="V24" s="230">
        <f>ROUND(E24*U24,2)</f>
        <v>0</v>
      </c>
      <c r="W24" s="230"/>
      <c r="X24" s="230" t="s">
        <v>160</v>
      </c>
      <c r="Y24" s="230" t="s">
        <v>161</v>
      </c>
      <c r="Z24" s="210"/>
      <c r="AA24" s="210"/>
      <c r="AB24" s="210"/>
      <c r="AC24" s="210"/>
      <c r="AD24" s="210"/>
      <c r="AE24" s="210"/>
      <c r="AF24" s="210"/>
      <c r="AG24" s="210" t="s">
        <v>162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27"/>
      <c r="B25" s="228"/>
      <c r="C25" s="259" t="s">
        <v>384</v>
      </c>
      <c r="D25" s="232"/>
      <c r="E25" s="233">
        <v>0.93600000000000005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5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38" t="s">
        <v>153</v>
      </c>
      <c r="B26" s="239" t="s">
        <v>62</v>
      </c>
      <c r="C26" s="257" t="s">
        <v>92</v>
      </c>
      <c r="D26" s="240"/>
      <c r="E26" s="241"/>
      <c r="F26" s="242"/>
      <c r="G26" s="243">
        <f>SUMIF(AG27:AG30,"&lt;&gt;NOR",G27:G30)</f>
        <v>0</v>
      </c>
      <c r="H26" s="237"/>
      <c r="I26" s="237">
        <f>SUM(I27:I30)</f>
        <v>0</v>
      </c>
      <c r="J26" s="237"/>
      <c r="K26" s="237">
        <f>SUM(K27:K30)</f>
        <v>0</v>
      </c>
      <c r="L26" s="237"/>
      <c r="M26" s="237">
        <f>SUM(M27:M30)</f>
        <v>0</v>
      </c>
      <c r="N26" s="236"/>
      <c r="O26" s="236">
        <f>SUM(O27:O30)</f>
        <v>2.88</v>
      </c>
      <c r="P26" s="236"/>
      <c r="Q26" s="236">
        <f>SUM(Q27:Q30)</f>
        <v>0</v>
      </c>
      <c r="R26" s="237"/>
      <c r="S26" s="237"/>
      <c r="T26" s="237"/>
      <c r="U26" s="237"/>
      <c r="V26" s="237">
        <f>SUM(V27:V30)</f>
        <v>14.889999999999999</v>
      </c>
      <c r="W26" s="237"/>
      <c r="X26" s="237"/>
      <c r="Y26" s="237"/>
      <c r="AG26" t="s">
        <v>154</v>
      </c>
    </row>
    <row r="27" spans="1:60" outlineLevel="1" x14ac:dyDescent="0.2">
      <c r="A27" s="245">
        <v>9</v>
      </c>
      <c r="B27" s="246" t="s">
        <v>254</v>
      </c>
      <c r="C27" s="258" t="s">
        <v>255</v>
      </c>
      <c r="D27" s="247" t="s">
        <v>167</v>
      </c>
      <c r="E27" s="248">
        <v>1.08</v>
      </c>
      <c r="F27" s="249"/>
      <c r="G27" s="250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2.5249999999999999</v>
      </c>
      <c r="O27" s="229">
        <f>ROUND(E27*N27,2)</f>
        <v>2.73</v>
      </c>
      <c r="P27" s="229">
        <v>0</v>
      </c>
      <c r="Q27" s="229">
        <f>ROUND(E27*P27,2)</f>
        <v>0</v>
      </c>
      <c r="R27" s="230"/>
      <c r="S27" s="230" t="s">
        <v>158</v>
      </c>
      <c r="T27" s="230" t="s">
        <v>159</v>
      </c>
      <c r="U27" s="230">
        <v>0.47699999999999998</v>
      </c>
      <c r="V27" s="230">
        <f>ROUND(E27*U27,2)</f>
        <v>0.52</v>
      </c>
      <c r="W27" s="230"/>
      <c r="X27" s="230" t="s">
        <v>160</v>
      </c>
      <c r="Y27" s="230" t="s">
        <v>161</v>
      </c>
      <c r="Z27" s="210"/>
      <c r="AA27" s="210"/>
      <c r="AB27" s="210"/>
      <c r="AC27" s="210"/>
      <c r="AD27" s="210"/>
      <c r="AE27" s="210"/>
      <c r="AF27" s="210"/>
      <c r="AG27" s="210" t="s">
        <v>168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27"/>
      <c r="B28" s="228"/>
      <c r="C28" s="259" t="s">
        <v>385</v>
      </c>
      <c r="D28" s="232"/>
      <c r="E28" s="233">
        <v>1.08</v>
      </c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5">
        <v>10</v>
      </c>
      <c r="B29" s="246" t="s">
        <v>257</v>
      </c>
      <c r="C29" s="258" t="s">
        <v>258</v>
      </c>
      <c r="D29" s="247" t="s">
        <v>259</v>
      </c>
      <c r="E29" s="248">
        <v>16</v>
      </c>
      <c r="F29" s="249"/>
      <c r="G29" s="250">
        <f>ROUND(E29*F29,2)</f>
        <v>0</v>
      </c>
      <c r="H29" s="231"/>
      <c r="I29" s="230">
        <f>ROUND(E29*H29,2)</f>
        <v>0</v>
      </c>
      <c r="J29" s="231"/>
      <c r="K29" s="230">
        <f>ROUND(E29*J29,2)</f>
        <v>0</v>
      </c>
      <c r="L29" s="230">
        <v>21</v>
      </c>
      <c r="M29" s="230">
        <f>G29*(1+L29/100)</f>
        <v>0</v>
      </c>
      <c r="N29" s="229">
        <v>9.4199999999999996E-3</v>
      </c>
      <c r="O29" s="229">
        <f>ROUND(E29*N29,2)</f>
        <v>0.15</v>
      </c>
      <c r="P29" s="229">
        <v>0</v>
      </c>
      <c r="Q29" s="229">
        <f>ROUND(E29*P29,2)</f>
        <v>0</v>
      </c>
      <c r="R29" s="230"/>
      <c r="S29" s="230" t="s">
        <v>158</v>
      </c>
      <c r="T29" s="230" t="s">
        <v>159</v>
      </c>
      <c r="U29" s="230">
        <v>0.89800000000000002</v>
      </c>
      <c r="V29" s="230">
        <f>ROUND(E29*U29,2)</f>
        <v>14.37</v>
      </c>
      <c r="W29" s="230"/>
      <c r="X29" s="230" t="s">
        <v>160</v>
      </c>
      <c r="Y29" s="230" t="s">
        <v>161</v>
      </c>
      <c r="Z29" s="210"/>
      <c r="AA29" s="210"/>
      <c r="AB29" s="210"/>
      <c r="AC29" s="210"/>
      <c r="AD29" s="210"/>
      <c r="AE29" s="210"/>
      <c r="AF29" s="210"/>
      <c r="AG29" s="210" t="s">
        <v>168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27"/>
      <c r="B30" s="228"/>
      <c r="C30" s="259" t="s">
        <v>386</v>
      </c>
      <c r="D30" s="232"/>
      <c r="E30" s="233">
        <v>16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38" t="s">
        <v>153</v>
      </c>
      <c r="B31" s="239" t="s">
        <v>120</v>
      </c>
      <c r="C31" s="257" t="s">
        <v>121</v>
      </c>
      <c r="D31" s="240"/>
      <c r="E31" s="241"/>
      <c r="F31" s="242"/>
      <c r="G31" s="243">
        <f>SUMIF(AG32:AG46,"&lt;&gt;NOR",G32:G46)</f>
        <v>0</v>
      </c>
      <c r="H31" s="237"/>
      <c r="I31" s="237">
        <f>SUM(I32:I46)</f>
        <v>0</v>
      </c>
      <c r="J31" s="237"/>
      <c r="K31" s="237">
        <f>SUM(K32:K46)</f>
        <v>0</v>
      </c>
      <c r="L31" s="237"/>
      <c r="M31" s="237">
        <f>SUM(M32:M46)</f>
        <v>0</v>
      </c>
      <c r="N31" s="236"/>
      <c r="O31" s="236">
        <f>SUM(O32:O46)</f>
        <v>0.43</v>
      </c>
      <c r="P31" s="236"/>
      <c r="Q31" s="236">
        <f>SUM(Q32:Q46)</f>
        <v>0</v>
      </c>
      <c r="R31" s="237"/>
      <c r="S31" s="237"/>
      <c r="T31" s="237"/>
      <c r="U31" s="237"/>
      <c r="V31" s="237">
        <f>SUM(V32:V46)</f>
        <v>38.94</v>
      </c>
      <c r="W31" s="237"/>
      <c r="X31" s="237"/>
      <c r="Y31" s="237"/>
      <c r="AG31" t="s">
        <v>154</v>
      </c>
    </row>
    <row r="32" spans="1:60" outlineLevel="1" x14ac:dyDescent="0.2">
      <c r="A32" s="245">
        <v>11</v>
      </c>
      <c r="B32" s="246" t="s">
        <v>387</v>
      </c>
      <c r="C32" s="258" t="s">
        <v>388</v>
      </c>
      <c r="D32" s="247" t="s">
        <v>259</v>
      </c>
      <c r="E32" s="248">
        <v>16</v>
      </c>
      <c r="F32" s="249"/>
      <c r="G32" s="250">
        <f>ROUND(E32*F32,2)</f>
        <v>0</v>
      </c>
      <c r="H32" s="231"/>
      <c r="I32" s="230">
        <f>ROUND(E32*H32,2)</f>
        <v>0</v>
      </c>
      <c r="J32" s="231"/>
      <c r="K32" s="230">
        <f>ROUND(E32*J32,2)</f>
        <v>0</v>
      </c>
      <c r="L32" s="230">
        <v>21</v>
      </c>
      <c r="M32" s="230">
        <f>G32*(1+L32/100)</f>
        <v>0</v>
      </c>
      <c r="N32" s="229">
        <v>7.0200000000000002E-3</v>
      </c>
      <c r="O32" s="229">
        <f>ROUND(E32*N32,2)</f>
        <v>0.11</v>
      </c>
      <c r="P32" s="229">
        <v>0</v>
      </c>
      <c r="Q32" s="229">
        <f>ROUND(E32*P32,2)</f>
        <v>0</v>
      </c>
      <c r="R32" s="230"/>
      <c r="S32" s="230" t="s">
        <v>158</v>
      </c>
      <c r="T32" s="230" t="s">
        <v>159</v>
      </c>
      <c r="U32" s="230">
        <v>0.52</v>
      </c>
      <c r="V32" s="230">
        <f>ROUND(E32*U32,2)</f>
        <v>8.32</v>
      </c>
      <c r="W32" s="230"/>
      <c r="X32" s="230" t="s">
        <v>160</v>
      </c>
      <c r="Y32" s="230" t="s">
        <v>161</v>
      </c>
      <c r="Z32" s="210"/>
      <c r="AA32" s="210"/>
      <c r="AB32" s="210"/>
      <c r="AC32" s="210"/>
      <c r="AD32" s="210"/>
      <c r="AE32" s="210"/>
      <c r="AF32" s="210"/>
      <c r="AG32" s="210" t="s">
        <v>168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27"/>
      <c r="B33" s="228"/>
      <c r="C33" s="259" t="s">
        <v>389</v>
      </c>
      <c r="D33" s="232"/>
      <c r="E33" s="233">
        <v>16</v>
      </c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164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5">
        <v>12</v>
      </c>
      <c r="B34" s="246" t="s">
        <v>390</v>
      </c>
      <c r="C34" s="258" t="s">
        <v>391</v>
      </c>
      <c r="D34" s="247" t="s">
        <v>241</v>
      </c>
      <c r="E34" s="248">
        <v>291.81</v>
      </c>
      <c r="F34" s="249"/>
      <c r="G34" s="250">
        <f>ROUND(E34*F34,2)</f>
        <v>0</v>
      </c>
      <c r="H34" s="231"/>
      <c r="I34" s="230">
        <f>ROUND(E34*H34,2)</f>
        <v>0</v>
      </c>
      <c r="J34" s="231"/>
      <c r="K34" s="230">
        <f>ROUND(E34*J34,2)</f>
        <v>0</v>
      </c>
      <c r="L34" s="230">
        <v>21</v>
      </c>
      <c r="M34" s="230">
        <f>G34*(1+L34/100)</f>
        <v>0</v>
      </c>
      <c r="N34" s="229">
        <v>5.0000000000000002E-5</v>
      </c>
      <c r="O34" s="229">
        <f>ROUND(E34*N34,2)</f>
        <v>0.01</v>
      </c>
      <c r="P34" s="229">
        <v>0</v>
      </c>
      <c r="Q34" s="229">
        <f>ROUND(E34*P34,2)</f>
        <v>0</v>
      </c>
      <c r="R34" s="230"/>
      <c r="S34" s="230" t="s">
        <v>158</v>
      </c>
      <c r="T34" s="230" t="s">
        <v>159</v>
      </c>
      <c r="U34" s="230">
        <v>0.1</v>
      </c>
      <c r="V34" s="230">
        <f>ROUND(E34*U34,2)</f>
        <v>29.18</v>
      </c>
      <c r="W34" s="230"/>
      <c r="X34" s="230" t="s">
        <v>160</v>
      </c>
      <c r="Y34" s="230" t="s">
        <v>161</v>
      </c>
      <c r="Z34" s="210"/>
      <c r="AA34" s="210"/>
      <c r="AB34" s="210"/>
      <c r="AC34" s="210"/>
      <c r="AD34" s="210"/>
      <c r="AE34" s="210"/>
      <c r="AF34" s="210"/>
      <c r="AG34" s="210" t="s">
        <v>168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27"/>
      <c r="B35" s="228"/>
      <c r="C35" s="259" t="s">
        <v>392</v>
      </c>
      <c r="D35" s="232"/>
      <c r="E35" s="233">
        <v>234.27</v>
      </c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164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27"/>
      <c r="B36" s="228"/>
      <c r="C36" s="259" t="s">
        <v>393</v>
      </c>
      <c r="D36" s="232"/>
      <c r="E36" s="233">
        <v>57.54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45">
        <v>13</v>
      </c>
      <c r="B37" s="246" t="s">
        <v>394</v>
      </c>
      <c r="C37" s="258" t="s">
        <v>395</v>
      </c>
      <c r="D37" s="247" t="s">
        <v>157</v>
      </c>
      <c r="E37" s="248">
        <v>160</v>
      </c>
      <c r="F37" s="249"/>
      <c r="G37" s="250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233</v>
      </c>
      <c r="T37" s="230" t="s">
        <v>227</v>
      </c>
      <c r="U37" s="230">
        <v>0</v>
      </c>
      <c r="V37" s="230">
        <f>ROUND(E37*U37,2)</f>
        <v>0</v>
      </c>
      <c r="W37" s="230"/>
      <c r="X37" s="230" t="s">
        <v>160</v>
      </c>
      <c r="Y37" s="230" t="s">
        <v>161</v>
      </c>
      <c r="Z37" s="210"/>
      <c r="AA37" s="210"/>
      <c r="AB37" s="210"/>
      <c r="AC37" s="210"/>
      <c r="AD37" s="210"/>
      <c r="AE37" s="210"/>
      <c r="AF37" s="210"/>
      <c r="AG37" s="210" t="s">
        <v>168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59" t="s">
        <v>396</v>
      </c>
      <c r="D38" s="232"/>
      <c r="E38" s="233">
        <v>160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5">
        <v>14</v>
      </c>
      <c r="B39" s="246" t="s">
        <v>397</v>
      </c>
      <c r="C39" s="258" t="s">
        <v>398</v>
      </c>
      <c r="D39" s="247" t="s">
        <v>268</v>
      </c>
      <c r="E39" s="248">
        <v>74.55</v>
      </c>
      <c r="F39" s="249"/>
      <c r="G39" s="250">
        <f>ROUND(E39*F39,2)</f>
        <v>0</v>
      </c>
      <c r="H39" s="231"/>
      <c r="I39" s="230">
        <f>ROUND(E39*H39,2)</f>
        <v>0</v>
      </c>
      <c r="J39" s="231"/>
      <c r="K39" s="230">
        <f>ROUND(E39*J39,2)</f>
        <v>0</v>
      </c>
      <c r="L39" s="230">
        <v>21</v>
      </c>
      <c r="M39" s="230">
        <f>G39*(1+L39/100)</f>
        <v>0</v>
      </c>
      <c r="N39" s="229">
        <v>4.1000000000000003E-3</v>
      </c>
      <c r="O39" s="229">
        <f>ROUND(E39*N39,2)</f>
        <v>0.31</v>
      </c>
      <c r="P39" s="229">
        <v>0</v>
      </c>
      <c r="Q39" s="229">
        <f>ROUND(E39*P39,2)</f>
        <v>0</v>
      </c>
      <c r="R39" s="230" t="s">
        <v>242</v>
      </c>
      <c r="S39" s="230" t="s">
        <v>159</v>
      </c>
      <c r="T39" s="230" t="s">
        <v>159</v>
      </c>
      <c r="U39" s="230">
        <v>0</v>
      </c>
      <c r="V39" s="230">
        <f>ROUND(E39*U39,2)</f>
        <v>0</v>
      </c>
      <c r="W39" s="230"/>
      <c r="X39" s="230" t="s">
        <v>243</v>
      </c>
      <c r="Y39" s="230" t="s">
        <v>161</v>
      </c>
      <c r="Z39" s="210"/>
      <c r="AA39" s="210"/>
      <c r="AB39" s="210"/>
      <c r="AC39" s="210"/>
      <c r="AD39" s="210"/>
      <c r="AE39" s="210"/>
      <c r="AF39" s="210"/>
      <c r="AG39" s="210" t="s">
        <v>252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59" t="s">
        <v>399</v>
      </c>
      <c r="D40" s="232"/>
      <c r="E40" s="233">
        <v>57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3" x14ac:dyDescent="0.2">
      <c r="A41" s="227"/>
      <c r="B41" s="228"/>
      <c r="C41" s="259" t="s">
        <v>400</v>
      </c>
      <c r="D41" s="232"/>
      <c r="E41" s="233">
        <v>14</v>
      </c>
      <c r="F41" s="230"/>
      <c r="G41" s="230"/>
      <c r="H41" s="230"/>
      <c r="I41" s="230"/>
      <c r="J41" s="230"/>
      <c r="K41" s="230"/>
      <c r="L41" s="230"/>
      <c r="M41" s="230"/>
      <c r="N41" s="229"/>
      <c r="O41" s="229"/>
      <c r="P41" s="229"/>
      <c r="Q41" s="229"/>
      <c r="R41" s="230"/>
      <c r="S41" s="230"/>
      <c r="T41" s="230"/>
      <c r="U41" s="230"/>
      <c r="V41" s="230"/>
      <c r="W41" s="230"/>
      <c r="X41" s="230"/>
      <c r="Y41" s="23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3" x14ac:dyDescent="0.2">
      <c r="A42" s="227"/>
      <c r="B42" s="228"/>
      <c r="C42" s="261" t="s">
        <v>401</v>
      </c>
      <c r="D42" s="234"/>
      <c r="E42" s="235">
        <v>3.55</v>
      </c>
      <c r="F42" s="230"/>
      <c r="G42" s="230"/>
      <c r="H42" s="230"/>
      <c r="I42" s="230"/>
      <c r="J42" s="230"/>
      <c r="K42" s="230"/>
      <c r="L42" s="230"/>
      <c r="M42" s="230"/>
      <c r="N42" s="229"/>
      <c r="O42" s="229"/>
      <c r="P42" s="229"/>
      <c r="Q42" s="229"/>
      <c r="R42" s="230"/>
      <c r="S42" s="230"/>
      <c r="T42" s="230"/>
      <c r="U42" s="230"/>
      <c r="V42" s="230"/>
      <c r="W42" s="230"/>
      <c r="X42" s="230"/>
      <c r="Y42" s="230"/>
      <c r="Z42" s="210"/>
      <c r="AA42" s="210"/>
      <c r="AB42" s="210"/>
      <c r="AC42" s="210"/>
      <c r="AD42" s="210"/>
      <c r="AE42" s="210"/>
      <c r="AF42" s="210"/>
      <c r="AG42" s="210" t="s">
        <v>164</v>
      </c>
      <c r="AH42" s="210">
        <v>4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5">
        <v>15</v>
      </c>
      <c r="B43" s="246" t="s">
        <v>402</v>
      </c>
      <c r="C43" s="258" t="s">
        <v>403</v>
      </c>
      <c r="D43" s="247" t="s">
        <v>241</v>
      </c>
      <c r="E43" s="248">
        <v>291.81</v>
      </c>
      <c r="F43" s="249"/>
      <c r="G43" s="250">
        <f>ROUND(E43*F43,2)</f>
        <v>0</v>
      </c>
      <c r="H43" s="231"/>
      <c r="I43" s="230">
        <f>ROUND(E43*H43,2)</f>
        <v>0</v>
      </c>
      <c r="J43" s="231"/>
      <c r="K43" s="230">
        <f>ROUND(E43*J43,2)</f>
        <v>0</v>
      </c>
      <c r="L43" s="230">
        <v>21</v>
      </c>
      <c r="M43" s="230">
        <f>G43*(1+L43/100)</f>
        <v>0</v>
      </c>
      <c r="N43" s="229">
        <v>0</v>
      </c>
      <c r="O43" s="229">
        <f>ROUND(E43*N43,2)</f>
        <v>0</v>
      </c>
      <c r="P43" s="229">
        <v>0</v>
      </c>
      <c r="Q43" s="229">
        <f>ROUND(E43*P43,2)</f>
        <v>0</v>
      </c>
      <c r="R43" s="230"/>
      <c r="S43" s="230" t="s">
        <v>233</v>
      </c>
      <c r="T43" s="230" t="s">
        <v>227</v>
      </c>
      <c r="U43" s="230">
        <v>0</v>
      </c>
      <c r="V43" s="230">
        <f>ROUND(E43*U43,2)</f>
        <v>0</v>
      </c>
      <c r="W43" s="230"/>
      <c r="X43" s="230" t="s">
        <v>404</v>
      </c>
      <c r="Y43" s="230" t="s">
        <v>161</v>
      </c>
      <c r="Z43" s="210"/>
      <c r="AA43" s="210"/>
      <c r="AB43" s="210"/>
      <c r="AC43" s="210"/>
      <c r="AD43" s="210"/>
      <c r="AE43" s="210"/>
      <c r="AF43" s="210"/>
      <c r="AG43" s="210" t="s">
        <v>405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27"/>
      <c r="B44" s="228"/>
      <c r="C44" s="259" t="s">
        <v>392</v>
      </c>
      <c r="D44" s="232"/>
      <c r="E44" s="233">
        <v>234.27</v>
      </c>
      <c r="F44" s="230"/>
      <c r="G44" s="230"/>
      <c r="H44" s="230"/>
      <c r="I44" s="230"/>
      <c r="J44" s="230"/>
      <c r="K44" s="230"/>
      <c r="L44" s="230"/>
      <c r="M44" s="230"/>
      <c r="N44" s="229"/>
      <c r="O44" s="229"/>
      <c r="P44" s="229"/>
      <c r="Q44" s="229"/>
      <c r="R44" s="230"/>
      <c r="S44" s="230"/>
      <c r="T44" s="230"/>
      <c r="U44" s="230"/>
      <c r="V44" s="230"/>
      <c r="W44" s="230"/>
      <c r="X44" s="230"/>
      <c r="Y44" s="230"/>
      <c r="Z44" s="210"/>
      <c r="AA44" s="210"/>
      <c r="AB44" s="210"/>
      <c r="AC44" s="210"/>
      <c r="AD44" s="210"/>
      <c r="AE44" s="210"/>
      <c r="AF44" s="210"/>
      <c r="AG44" s="210" t="s">
        <v>164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3" x14ac:dyDescent="0.2">
      <c r="A45" s="227"/>
      <c r="B45" s="228"/>
      <c r="C45" s="259" t="s">
        <v>393</v>
      </c>
      <c r="D45" s="232"/>
      <c r="E45" s="233">
        <v>57.54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5">
        <v>16</v>
      </c>
      <c r="B46" s="246" t="s">
        <v>406</v>
      </c>
      <c r="C46" s="258" t="s">
        <v>407</v>
      </c>
      <c r="D46" s="247" t="s">
        <v>237</v>
      </c>
      <c r="E46" s="248">
        <v>0.43257000000000001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0</v>
      </c>
      <c r="O46" s="229">
        <f>ROUND(E46*N46,2)</f>
        <v>0</v>
      </c>
      <c r="P46" s="229">
        <v>0</v>
      </c>
      <c r="Q46" s="229">
        <f>ROUND(E46*P46,2)</f>
        <v>0</v>
      </c>
      <c r="R46" s="230"/>
      <c r="S46" s="230" t="s">
        <v>158</v>
      </c>
      <c r="T46" s="230" t="s">
        <v>159</v>
      </c>
      <c r="U46" s="230">
        <v>3.327</v>
      </c>
      <c r="V46" s="230">
        <f>ROUND(E46*U46,2)</f>
        <v>1.44</v>
      </c>
      <c r="W46" s="230"/>
      <c r="X46" s="230" t="s">
        <v>368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369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3"/>
      <c r="B47" s="4"/>
      <c r="C47" s="262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v>15</v>
      </c>
      <c r="AF47">
        <v>21</v>
      </c>
      <c r="AG47" t="s">
        <v>139</v>
      </c>
    </row>
    <row r="48" spans="1:60" x14ac:dyDescent="0.2">
      <c r="A48" s="213"/>
      <c r="B48" s="214" t="s">
        <v>31</v>
      </c>
      <c r="C48" s="263"/>
      <c r="D48" s="215"/>
      <c r="E48" s="216"/>
      <c r="F48" s="216"/>
      <c r="G48" s="244">
        <f>G8+G26+G31</f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f>SUMIF(L7:L46,AE47,G7:G46)</f>
        <v>0</v>
      </c>
      <c r="AF48">
        <f>SUMIF(L7:L46,AF47,G7:G46)</f>
        <v>0</v>
      </c>
      <c r="AG48" t="s">
        <v>370</v>
      </c>
    </row>
    <row r="49" spans="1:33" x14ac:dyDescent="0.2">
      <c r="A49" s="3"/>
      <c r="B49" s="4"/>
      <c r="C49" s="262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33" x14ac:dyDescent="0.2">
      <c r="A50" s="3"/>
      <c r="B50" s="4"/>
      <c r="C50" s="262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33" x14ac:dyDescent="0.2">
      <c r="A51" s="217" t="s">
        <v>371</v>
      </c>
      <c r="B51" s="217"/>
      <c r="C51" s="264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33" x14ac:dyDescent="0.2">
      <c r="A52" s="218"/>
      <c r="B52" s="219"/>
      <c r="C52" s="265"/>
      <c r="D52" s="219"/>
      <c r="E52" s="219"/>
      <c r="F52" s="219"/>
      <c r="G52" s="22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G52" t="s">
        <v>372</v>
      </c>
    </row>
    <row r="53" spans="1:33" x14ac:dyDescent="0.2">
      <c r="A53" s="221"/>
      <c r="B53" s="222"/>
      <c r="C53" s="266"/>
      <c r="D53" s="222"/>
      <c r="E53" s="222"/>
      <c r="F53" s="222"/>
      <c r="G53" s="22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33" x14ac:dyDescent="0.2">
      <c r="A54" s="221"/>
      <c r="B54" s="222"/>
      <c r="C54" s="266"/>
      <c r="D54" s="222"/>
      <c r="E54" s="222"/>
      <c r="F54" s="222"/>
      <c r="G54" s="2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33" x14ac:dyDescent="0.2">
      <c r="A55" s="221"/>
      <c r="B55" s="222"/>
      <c r="C55" s="266"/>
      <c r="D55" s="222"/>
      <c r="E55" s="222"/>
      <c r="F55" s="222"/>
      <c r="G55" s="2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33" x14ac:dyDescent="0.2">
      <c r="A56" s="224"/>
      <c r="B56" s="225"/>
      <c r="C56" s="267"/>
      <c r="D56" s="225"/>
      <c r="E56" s="225"/>
      <c r="F56" s="225"/>
      <c r="G56" s="22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33" x14ac:dyDescent="0.2">
      <c r="A57" s="3"/>
      <c r="B57" s="4"/>
      <c r="C57" s="262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33" x14ac:dyDescent="0.2">
      <c r="C58" s="268"/>
      <c r="D58" s="10"/>
      <c r="AG58" t="s">
        <v>373</v>
      </c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51:C51"/>
    <mergeCell ref="A52:G5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E220-8C5F-4816-A4E3-3D159E91F0E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64</v>
      </c>
      <c r="C3" s="199" t="s">
        <v>65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65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SUMIF(AG9:AG61,"&lt;&gt;NOR",G9:G61)</f>
        <v>0</v>
      </c>
      <c r="H8" s="237"/>
      <c r="I8" s="237">
        <f>SUM(I9:I61)</f>
        <v>0</v>
      </c>
      <c r="J8" s="237"/>
      <c r="K8" s="237">
        <f>SUM(K9:K61)</f>
        <v>0</v>
      </c>
      <c r="L8" s="237"/>
      <c r="M8" s="237">
        <f>SUM(M9:M61)</f>
        <v>0</v>
      </c>
      <c r="N8" s="236"/>
      <c r="O8" s="236">
        <f>SUM(O9:O61)</f>
        <v>19.59</v>
      </c>
      <c r="P8" s="236"/>
      <c r="Q8" s="236">
        <f>SUM(Q9:Q61)</f>
        <v>0</v>
      </c>
      <c r="R8" s="237"/>
      <c r="S8" s="237"/>
      <c r="T8" s="237"/>
      <c r="U8" s="237"/>
      <c r="V8" s="237">
        <f>SUM(V9:V61)</f>
        <v>208.61000000000004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155</v>
      </c>
      <c r="C9" s="258" t="s">
        <v>156</v>
      </c>
      <c r="D9" s="247" t="s">
        <v>157</v>
      </c>
      <c r="E9" s="248">
        <v>202.47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0.20899999999999999</v>
      </c>
      <c r="V9" s="230">
        <f>ROUND(E9*U9,2)</f>
        <v>42.32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408</v>
      </c>
      <c r="D10" s="232"/>
      <c r="E10" s="233">
        <v>595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27"/>
      <c r="B11" s="228"/>
      <c r="C11" s="259" t="s">
        <v>409</v>
      </c>
      <c r="D11" s="232"/>
      <c r="E11" s="233">
        <v>-392.53</v>
      </c>
      <c r="F11" s="230"/>
      <c r="G11" s="230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164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5">
        <v>2</v>
      </c>
      <c r="B12" s="246" t="s">
        <v>410</v>
      </c>
      <c r="C12" s="258" t="s">
        <v>411</v>
      </c>
      <c r="D12" s="247" t="s">
        <v>167</v>
      </c>
      <c r="E12" s="248">
        <v>132.0985</v>
      </c>
      <c r="F12" s="249"/>
      <c r="G12" s="250">
        <f>ROUND(E12*F12,2)</f>
        <v>0</v>
      </c>
      <c r="H12" s="231"/>
      <c r="I12" s="230">
        <f>ROUND(E12*H12,2)</f>
        <v>0</v>
      </c>
      <c r="J12" s="231"/>
      <c r="K12" s="230">
        <f>ROUND(E12*J12,2)</f>
        <v>0</v>
      </c>
      <c r="L12" s="230">
        <v>21</v>
      </c>
      <c r="M12" s="230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30"/>
      <c r="S12" s="230" t="s">
        <v>158</v>
      </c>
      <c r="T12" s="230" t="s">
        <v>159</v>
      </c>
      <c r="U12" s="230">
        <v>0.36799999999999999</v>
      </c>
      <c r="V12" s="230">
        <f>ROUND(E12*U12,2)</f>
        <v>48.61</v>
      </c>
      <c r="W12" s="230"/>
      <c r="X12" s="230" t="s">
        <v>160</v>
      </c>
      <c r="Y12" s="230" t="s">
        <v>161</v>
      </c>
      <c r="Z12" s="210"/>
      <c r="AA12" s="210"/>
      <c r="AB12" s="210"/>
      <c r="AC12" s="210"/>
      <c r="AD12" s="210"/>
      <c r="AE12" s="210"/>
      <c r="AF12" s="210"/>
      <c r="AG12" s="210" t="s">
        <v>168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2" x14ac:dyDescent="0.2">
      <c r="A13" s="227"/>
      <c r="B13" s="228"/>
      <c r="C13" s="259" t="s">
        <v>412</v>
      </c>
      <c r="D13" s="232"/>
      <c r="E13" s="233">
        <v>80.468649999999997</v>
      </c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3" x14ac:dyDescent="0.2">
      <c r="A14" s="227"/>
      <c r="B14" s="228"/>
      <c r="C14" s="259" t="s">
        <v>413</v>
      </c>
      <c r="D14" s="232"/>
      <c r="E14" s="233">
        <v>51.629849999999998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5">
        <v>3</v>
      </c>
      <c r="B15" s="246" t="s">
        <v>173</v>
      </c>
      <c r="C15" s="258" t="s">
        <v>174</v>
      </c>
      <c r="D15" s="247" t="s">
        <v>167</v>
      </c>
      <c r="E15" s="248">
        <v>132.0985</v>
      </c>
      <c r="F15" s="249"/>
      <c r="G15" s="250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30"/>
      <c r="S15" s="230" t="s">
        <v>158</v>
      </c>
      <c r="T15" s="230" t="s">
        <v>159</v>
      </c>
      <c r="U15" s="230">
        <v>5.8000000000000003E-2</v>
      </c>
      <c r="V15" s="230">
        <f>ROUND(E15*U15,2)</f>
        <v>7.66</v>
      </c>
      <c r="W15" s="230"/>
      <c r="X15" s="230" t="s">
        <v>160</v>
      </c>
      <c r="Y15" s="230" t="s">
        <v>161</v>
      </c>
      <c r="Z15" s="210"/>
      <c r="AA15" s="210"/>
      <c r="AB15" s="210"/>
      <c r="AC15" s="210"/>
      <c r="AD15" s="210"/>
      <c r="AE15" s="210"/>
      <c r="AF15" s="210"/>
      <c r="AG15" s="210" t="s">
        <v>168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27"/>
      <c r="B16" s="228"/>
      <c r="C16" s="259" t="s">
        <v>414</v>
      </c>
      <c r="D16" s="232"/>
      <c r="E16" s="233">
        <v>132.0985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45">
        <v>4</v>
      </c>
      <c r="B17" s="246" t="s">
        <v>176</v>
      </c>
      <c r="C17" s="258" t="s">
        <v>177</v>
      </c>
      <c r="D17" s="247" t="s">
        <v>167</v>
      </c>
      <c r="E17" s="248">
        <v>92</v>
      </c>
      <c r="F17" s="249"/>
      <c r="G17" s="250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30"/>
      <c r="S17" s="230" t="s">
        <v>158</v>
      </c>
      <c r="T17" s="230" t="s">
        <v>159</v>
      </c>
      <c r="U17" s="230">
        <v>0.23</v>
      </c>
      <c r="V17" s="230">
        <f>ROUND(E17*U17,2)</f>
        <v>21.16</v>
      </c>
      <c r="W17" s="230"/>
      <c r="X17" s="230" t="s">
        <v>160</v>
      </c>
      <c r="Y17" s="230" t="s">
        <v>161</v>
      </c>
      <c r="Z17" s="210"/>
      <c r="AA17" s="210"/>
      <c r="AB17" s="210"/>
      <c r="AC17" s="210"/>
      <c r="AD17" s="210"/>
      <c r="AE17" s="210"/>
      <c r="AF17" s="210"/>
      <c r="AG17" s="210" t="s">
        <v>168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59" t="s">
        <v>415</v>
      </c>
      <c r="D18" s="232"/>
      <c r="E18" s="233">
        <v>65.599999999999994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27"/>
      <c r="B19" s="228"/>
      <c r="C19" s="259" t="s">
        <v>180</v>
      </c>
      <c r="D19" s="232"/>
      <c r="E19" s="233">
        <v>26.4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164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5">
        <v>5</v>
      </c>
      <c r="B20" s="246" t="s">
        <v>181</v>
      </c>
      <c r="C20" s="258" t="s">
        <v>182</v>
      </c>
      <c r="D20" s="247" t="s">
        <v>167</v>
      </c>
      <c r="E20" s="248">
        <v>92</v>
      </c>
      <c r="F20" s="249"/>
      <c r="G20" s="250">
        <f>ROUND(E20*F20,2)</f>
        <v>0</v>
      </c>
      <c r="H20" s="231"/>
      <c r="I20" s="230">
        <f>ROUND(E20*H20,2)</f>
        <v>0</v>
      </c>
      <c r="J20" s="231"/>
      <c r="K20" s="230">
        <f>ROUND(E20*J20,2)</f>
        <v>0</v>
      </c>
      <c r="L20" s="230">
        <v>21</v>
      </c>
      <c r="M20" s="230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30"/>
      <c r="S20" s="230" t="s">
        <v>158</v>
      </c>
      <c r="T20" s="230" t="s">
        <v>159</v>
      </c>
      <c r="U20" s="230">
        <v>0.38979999999999998</v>
      </c>
      <c r="V20" s="230">
        <f>ROUND(E20*U20,2)</f>
        <v>35.86</v>
      </c>
      <c r="W20" s="230"/>
      <c r="X20" s="230" t="s">
        <v>160</v>
      </c>
      <c r="Y20" s="230" t="s">
        <v>161</v>
      </c>
      <c r="Z20" s="210"/>
      <c r="AA20" s="210"/>
      <c r="AB20" s="210"/>
      <c r="AC20" s="210"/>
      <c r="AD20" s="210"/>
      <c r="AE20" s="210"/>
      <c r="AF20" s="210"/>
      <c r="AG20" s="210" t="s">
        <v>168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27"/>
      <c r="B21" s="228"/>
      <c r="C21" s="259" t="s">
        <v>416</v>
      </c>
      <c r="D21" s="232"/>
      <c r="E21" s="233">
        <v>92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5">
        <v>6</v>
      </c>
      <c r="B22" s="246" t="s">
        <v>184</v>
      </c>
      <c r="C22" s="258" t="s">
        <v>185</v>
      </c>
      <c r="D22" s="247" t="s">
        <v>167</v>
      </c>
      <c r="E22" s="248">
        <v>4.7880000000000003</v>
      </c>
      <c r="F22" s="249"/>
      <c r="G22" s="250">
        <f>ROUND(E22*F22,2)</f>
        <v>0</v>
      </c>
      <c r="H22" s="231"/>
      <c r="I22" s="230">
        <f>ROUND(E22*H22,2)</f>
        <v>0</v>
      </c>
      <c r="J22" s="231"/>
      <c r="K22" s="230">
        <f>ROUND(E22*J22,2)</f>
        <v>0</v>
      </c>
      <c r="L22" s="230">
        <v>21</v>
      </c>
      <c r="M22" s="230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30"/>
      <c r="S22" s="230" t="s">
        <v>158</v>
      </c>
      <c r="T22" s="230" t="s">
        <v>159</v>
      </c>
      <c r="U22" s="230">
        <v>3.1309999999999998</v>
      </c>
      <c r="V22" s="230">
        <f>ROUND(E22*U22,2)</f>
        <v>14.99</v>
      </c>
      <c r="W22" s="230"/>
      <c r="X22" s="230" t="s">
        <v>160</v>
      </c>
      <c r="Y22" s="230" t="s">
        <v>161</v>
      </c>
      <c r="Z22" s="210"/>
      <c r="AA22" s="210"/>
      <c r="AB22" s="210"/>
      <c r="AC22" s="210"/>
      <c r="AD22" s="210"/>
      <c r="AE22" s="210"/>
      <c r="AF22" s="210"/>
      <c r="AG22" s="210" t="s">
        <v>168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27"/>
      <c r="B23" s="228"/>
      <c r="C23" s="259" t="s">
        <v>417</v>
      </c>
      <c r="D23" s="232"/>
      <c r="E23" s="233">
        <v>0.28799999999999998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3" x14ac:dyDescent="0.2">
      <c r="A24" s="227"/>
      <c r="B24" s="228"/>
      <c r="C24" s="259" t="s">
        <v>418</v>
      </c>
      <c r="D24" s="232"/>
      <c r="E24" s="233">
        <v>4.5</v>
      </c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164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5">
        <v>7</v>
      </c>
      <c r="B25" s="246" t="s">
        <v>187</v>
      </c>
      <c r="C25" s="258" t="s">
        <v>188</v>
      </c>
      <c r="D25" s="247" t="s">
        <v>167</v>
      </c>
      <c r="E25" s="248">
        <v>4.7880000000000003</v>
      </c>
      <c r="F25" s="249"/>
      <c r="G25" s="250">
        <f>ROUND(E25*F25,2)</f>
        <v>0</v>
      </c>
      <c r="H25" s="231"/>
      <c r="I25" s="230">
        <f>ROUND(E25*H25,2)</f>
        <v>0</v>
      </c>
      <c r="J25" s="231"/>
      <c r="K25" s="230">
        <f>ROUND(E25*J25,2)</f>
        <v>0</v>
      </c>
      <c r="L25" s="230">
        <v>21</v>
      </c>
      <c r="M25" s="230">
        <f>G25*(1+L25/100)</f>
        <v>0</v>
      </c>
      <c r="N25" s="229">
        <v>0</v>
      </c>
      <c r="O25" s="229">
        <f>ROUND(E25*N25,2)</f>
        <v>0</v>
      </c>
      <c r="P25" s="229">
        <v>0</v>
      </c>
      <c r="Q25" s="229">
        <f>ROUND(E25*P25,2)</f>
        <v>0</v>
      </c>
      <c r="R25" s="230"/>
      <c r="S25" s="230" t="s">
        <v>158</v>
      </c>
      <c r="T25" s="230" t="s">
        <v>159</v>
      </c>
      <c r="U25" s="230">
        <v>0.47399999999999998</v>
      </c>
      <c r="V25" s="230">
        <f>ROUND(E25*U25,2)</f>
        <v>2.27</v>
      </c>
      <c r="W25" s="230"/>
      <c r="X25" s="230" t="s">
        <v>160</v>
      </c>
      <c r="Y25" s="230" t="s">
        <v>161</v>
      </c>
      <c r="Z25" s="210"/>
      <c r="AA25" s="210"/>
      <c r="AB25" s="210"/>
      <c r="AC25" s="210"/>
      <c r="AD25" s="210"/>
      <c r="AE25" s="210"/>
      <c r="AF25" s="210"/>
      <c r="AG25" s="210" t="s">
        <v>168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27"/>
      <c r="B26" s="228"/>
      <c r="C26" s="259" t="s">
        <v>419</v>
      </c>
      <c r="D26" s="232"/>
      <c r="E26" s="233">
        <v>4.7880000000000003</v>
      </c>
      <c r="F26" s="230"/>
      <c r="G26" s="230"/>
      <c r="H26" s="230"/>
      <c r="I26" s="230"/>
      <c r="J26" s="230"/>
      <c r="K26" s="230"/>
      <c r="L26" s="230"/>
      <c r="M26" s="230"/>
      <c r="N26" s="229"/>
      <c r="O26" s="229"/>
      <c r="P26" s="229"/>
      <c r="Q26" s="229"/>
      <c r="R26" s="230"/>
      <c r="S26" s="230"/>
      <c r="T26" s="230"/>
      <c r="U26" s="230"/>
      <c r="V26" s="230"/>
      <c r="W26" s="230"/>
      <c r="X26" s="230"/>
      <c r="Y26" s="230"/>
      <c r="Z26" s="210"/>
      <c r="AA26" s="210"/>
      <c r="AB26" s="210"/>
      <c r="AC26" s="210"/>
      <c r="AD26" s="210"/>
      <c r="AE26" s="210"/>
      <c r="AF26" s="210"/>
      <c r="AG26" s="210" t="s">
        <v>164</v>
      </c>
      <c r="AH26" s="210">
        <v>5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45">
        <v>8</v>
      </c>
      <c r="B27" s="246" t="s">
        <v>190</v>
      </c>
      <c r="C27" s="258" t="s">
        <v>191</v>
      </c>
      <c r="D27" s="247" t="s">
        <v>167</v>
      </c>
      <c r="E27" s="248">
        <v>238.8835</v>
      </c>
      <c r="F27" s="249"/>
      <c r="G27" s="250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30"/>
      <c r="S27" s="230" t="s">
        <v>158</v>
      </c>
      <c r="T27" s="230" t="s">
        <v>159</v>
      </c>
      <c r="U27" s="230">
        <v>1.0999999999999999E-2</v>
      </c>
      <c r="V27" s="230">
        <f>ROUND(E27*U27,2)</f>
        <v>2.63</v>
      </c>
      <c r="W27" s="230"/>
      <c r="X27" s="230" t="s">
        <v>160</v>
      </c>
      <c r="Y27" s="230" t="s">
        <v>161</v>
      </c>
      <c r="Z27" s="210"/>
      <c r="AA27" s="210"/>
      <c r="AB27" s="210"/>
      <c r="AC27" s="210"/>
      <c r="AD27" s="210"/>
      <c r="AE27" s="210"/>
      <c r="AF27" s="210"/>
      <c r="AG27" s="210" t="s">
        <v>168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27"/>
      <c r="B28" s="228"/>
      <c r="C28" s="259" t="s">
        <v>420</v>
      </c>
      <c r="D28" s="232"/>
      <c r="E28" s="233">
        <v>20.247</v>
      </c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>
        <v>5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27"/>
      <c r="B29" s="228"/>
      <c r="C29" s="259" t="s">
        <v>414</v>
      </c>
      <c r="D29" s="232"/>
      <c r="E29" s="233">
        <v>132.0985</v>
      </c>
      <c r="F29" s="230"/>
      <c r="G29" s="230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27"/>
      <c r="B30" s="228"/>
      <c r="C30" s="259" t="s">
        <v>416</v>
      </c>
      <c r="D30" s="232"/>
      <c r="E30" s="233">
        <v>92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>
        <v>5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27"/>
      <c r="B31" s="228"/>
      <c r="C31" s="259" t="s">
        <v>419</v>
      </c>
      <c r="D31" s="232"/>
      <c r="E31" s="233">
        <v>4.7880000000000003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164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27"/>
      <c r="B32" s="228"/>
      <c r="C32" s="259" t="s">
        <v>421</v>
      </c>
      <c r="D32" s="232"/>
      <c r="E32" s="233">
        <v>-10.25</v>
      </c>
      <c r="F32" s="230"/>
      <c r="G32" s="230"/>
      <c r="H32" s="230"/>
      <c r="I32" s="230"/>
      <c r="J32" s="230"/>
      <c r="K32" s="230"/>
      <c r="L32" s="230"/>
      <c r="M32" s="230"/>
      <c r="N32" s="229"/>
      <c r="O32" s="229"/>
      <c r="P32" s="229"/>
      <c r="Q32" s="229"/>
      <c r="R32" s="230"/>
      <c r="S32" s="230"/>
      <c r="T32" s="230"/>
      <c r="U32" s="230"/>
      <c r="V32" s="230"/>
      <c r="W32" s="230"/>
      <c r="X32" s="230"/>
      <c r="Y32" s="23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5">
        <v>9</v>
      </c>
      <c r="B33" s="246" t="s">
        <v>194</v>
      </c>
      <c r="C33" s="258" t="s">
        <v>195</v>
      </c>
      <c r="D33" s="247" t="s">
        <v>167</v>
      </c>
      <c r="E33" s="248">
        <v>2388.835</v>
      </c>
      <c r="F33" s="249"/>
      <c r="G33" s="250">
        <f>ROUND(E33*F33,2)</f>
        <v>0</v>
      </c>
      <c r="H33" s="231"/>
      <c r="I33" s="230">
        <f>ROUND(E33*H33,2)</f>
        <v>0</v>
      </c>
      <c r="J33" s="231"/>
      <c r="K33" s="230">
        <f>ROUND(E33*J33,2)</f>
        <v>0</v>
      </c>
      <c r="L33" s="230">
        <v>21</v>
      </c>
      <c r="M33" s="230">
        <f>G33*(1+L33/100)</f>
        <v>0</v>
      </c>
      <c r="N33" s="229">
        <v>0</v>
      </c>
      <c r="O33" s="229">
        <f>ROUND(E33*N33,2)</f>
        <v>0</v>
      </c>
      <c r="P33" s="229">
        <v>0</v>
      </c>
      <c r="Q33" s="229">
        <f>ROUND(E33*P33,2)</f>
        <v>0</v>
      </c>
      <c r="R33" s="230"/>
      <c r="S33" s="230" t="s">
        <v>158</v>
      </c>
      <c r="T33" s="230" t="s">
        <v>159</v>
      </c>
      <c r="U33" s="230">
        <v>0</v>
      </c>
      <c r="V33" s="230">
        <f>ROUND(E33*U33,2)</f>
        <v>0</v>
      </c>
      <c r="W33" s="230"/>
      <c r="X33" s="230" t="s">
        <v>160</v>
      </c>
      <c r="Y33" s="230" t="s">
        <v>161</v>
      </c>
      <c r="Z33" s="210"/>
      <c r="AA33" s="210"/>
      <c r="AB33" s="210"/>
      <c r="AC33" s="210"/>
      <c r="AD33" s="210"/>
      <c r="AE33" s="210"/>
      <c r="AF33" s="210"/>
      <c r="AG33" s="210" t="s">
        <v>162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27"/>
      <c r="B34" s="228"/>
      <c r="C34" s="259" t="s">
        <v>422</v>
      </c>
      <c r="D34" s="232"/>
      <c r="E34" s="233">
        <v>2388.835</v>
      </c>
      <c r="F34" s="230"/>
      <c r="G34" s="230"/>
      <c r="H34" s="230"/>
      <c r="I34" s="230"/>
      <c r="J34" s="230"/>
      <c r="K34" s="230"/>
      <c r="L34" s="230"/>
      <c r="M34" s="230"/>
      <c r="N34" s="229"/>
      <c r="O34" s="229"/>
      <c r="P34" s="229"/>
      <c r="Q34" s="229"/>
      <c r="R34" s="230"/>
      <c r="S34" s="230"/>
      <c r="T34" s="230"/>
      <c r="U34" s="230"/>
      <c r="V34" s="230"/>
      <c r="W34" s="230"/>
      <c r="X34" s="230"/>
      <c r="Y34" s="230"/>
      <c r="Z34" s="210"/>
      <c r="AA34" s="210"/>
      <c r="AB34" s="210"/>
      <c r="AC34" s="210"/>
      <c r="AD34" s="210"/>
      <c r="AE34" s="210"/>
      <c r="AF34" s="210"/>
      <c r="AG34" s="210" t="s">
        <v>164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45">
        <v>10</v>
      </c>
      <c r="B35" s="246" t="s">
        <v>197</v>
      </c>
      <c r="C35" s="258" t="s">
        <v>198</v>
      </c>
      <c r="D35" s="247" t="s">
        <v>167</v>
      </c>
      <c r="E35" s="248">
        <v>10.25</v>
      </c>
      <c r="F35" s="249"/>
      <c r="G35" s="250">
        <f>ROUND(E35*F35,2)</f>
        <v>0</v>
      </c>
      <c r="H35" s="231"/>
      <c r="I35" s="230">
        <f>ROUND(E35*H35,2)</f>
        <v>0</v>
      </c>
      <c r="J35" s="231"/>
      <c r="K35" s="230">
        <f>ROUND(E35*J35,2)</f>
        <v>0</v>
      </c>
      <c r="L35" s="230">
        <v>21</v>
      </c>
      <c r="M35" s="230">
        <f>G35*(1+L35/100)</f>
        <v>0</v>
      </c>
      <c r="N35" s="229">
        <v>0</v>
      </c>
      <c r="O35" s="229">
        <f>ROUND(E35*N35,2)</f>
        <v>0</v>
      </c>
      <c r="P35" s="229">
        <v>0</v>
      </c>
      <c r="Q35" s="229">
        <f>ROUND(E35*P35,2)</f>
        <v>0</v>
      </c>
      <c r="R35" s="230"/>
      <c r="S35" s="230" t="s">
        <v>158</v>
      </c>
      <c r="T35" s="230" t="s">
        <v>159</v>
      </c>
      <c r="U35" s="230">
        <v>0.05</v>
      </c>
      <c r="V35" s="230">
        <f>ROUND(E35*U35,2)</f>
        <v>0.51</v>
      </c>
      <c r="W35" s="230"/>
      <c r="X35" s="230" t="s">
        <v>160</v>
      </c>
      <c r="Y35" s="230" t="s">
        <v>161</v>
      </c>
      <c r="Z35" s="210"/>
      <c r="AA35" s="210"/>
      <c r="AB35" s="210"/>
      <c r="AC35" s="210"/>
      <c r="AD35" s="210"/>
      <c r="AE35" s="210"/>
      <c r="AF35" s="210"/>
      <c r="AG35" s="210" t="s">
        <v>162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27"/>
      <c r="B36" s="228"/>
      <c r="C36" s="259" t="s">
        <v>423</v>
      </c>
      <c r="D36" s="232"/>
      <c r="E36" s="233">
        <v>10.25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5">
        <v>11</v>
      </c>
      <c r="B37" s="246" t="s">
        <v>200</v>
      </c>
      <c r="C37" s="258" t="s">
        <v>201</v>
      </c>
      <c r="D37" s="247" t="s">
        <v>167</v>
      </c>
      <c r="E37" s="248">
        <v>238.8835</v>
      </c>
      <c r="F37" s="249"/>
      <c r="G37" s="250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158</v>
      </c>
      <c r="T37" s="230" t="s">
        <v>159</v>
      </c>
      <c r="U37" s="230">
        <v>8.9999999999999993E-3</v>
      </c>
      <c r="V37" s="230">
        <f>ROUND(E37*U37,2)</f>
        <v>2.15</v>
      </c>
      <c r="W37" s="230"/>
      <c r="X37" s="230" t="s">
        <v>160</v>
      </c>
      <c r="Y37" s="230" t="s">
        <v>161</v>
      </c>
      <c r="Z37" s="210"/>
      <c r="AA37" s="210"/>
      <c r="AB37" s="210"/>
      <c r="AC37" s="210"/>
      <c r="AD37" s="210"/>
      <c r="AE37" s="210"/>
      <c r="AF37" s="210"/>
      <c r="AG37" s="210" t="s">
        <v>162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59" t="s">
        <v>424</v>
      </c>
      <c r="D38" s="232"/>
      <c r="E38" s="233">
        <v>238.8835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>
        <v>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5">
        <v>12</v>
      </c>
      <c r="B39" s="246" t="s">
        <v>425</v>
      </c>
      <c r="C39" s="258" t="s">
        <v>426</v>
      </c>
      <c r="D39" s="247" t="s">
        <v>167</v>
      </c>
      <c r="E39" s="248">
        <v>3.9239999999999999</v>
      </c>
      <c r="F39" s="249"/>
      <c r="G39" s="250">
        <f>ROUND(E39*F39,2)</f>
        <v>0</v>
      </c>
      <c r="H39" s="231"/>
      <c r="I39" s="230">
        <f>ROUND(E39*H39,2)</f>
        <v>0</v>
      </c>
      <c r="J39" s="231"/>
      <c r="K39" s="230">
        <f>ROUND(E39*J39,2)</f>
        <v>0</v>
      </c>
      <c r="L39" s="230">
        <v>21</v>
      </c>
      <c r="M39" s="230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30"/>
      <c r="S39" s="230" t="s">
        <v>158</v>
      </c>
      <c r="T39" s="230" t="s">
        <v>159</v>
      </c>
      <c r="U39" s="230">
        <v>0.20200000000000001</v>
      </c>
      <c r="V39" s="230">
        <f>ROUND(E39*U39,2)</f>
        <v>0.79</v>
      </c>
      <c r="W39" s="230"/>
      <c r="X39" s="230" t="s">
        <v>160</v>
      </c>
      <c r="Y39" s="230" t="s">
        <v>161</v>
      </c>
      <c r="Z39" s="210"/>
      <c r="AA39" s="210"/>
      <c r="AB39" s="210"/>
      <c r="AC39" s="210"/>
      <c r="AD39" s="210"/>
      <c r="AE39" s="210"/>
      <c r="AF39" s="210"/>
      <c r="AG39" s="210" t="s">
        <v>162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59" t="s">
        <v>418</v>
      </c>
      <c r="D40" s="232"/>
      <c r="E40" s="233">
        <v>4.5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3" x14ac:dyDescent="0.2">
      <c r="A41" s="227"/>
      <c r="B41" s="228"/>
      <c r="C41" s="259" t="s">
        <v>427</v>
      </c>
      <c r="D41" s="232"/>
      <c r="E41" s="233">
        <v>-0.57599999999999996</v>
      </c>
      <c r="F41" s="230"/>
      <c r="G41" s="230"/>
      <c r="H41" s="230"/>
      <c r="I41" s="230"/>
      <c r="J41" s="230"/>
      <c r="K41" s="230"/>
      <c r="L41" s="230"/>
      <c r="M41" s="230"/>
      <c r="N41" s="229"/>
      <c r="O41" s="229"/>
      <c r="P41" s="229"/>
      <c r="Q41" s="229"/>
      <c r="R41" s="230"/>
      <c r="S41" s="230"/>
      <c r="T41" s="230"/>
      <c r="U41" s="230"/>
      <c r="V41" s="230"/>
      <c r="W41" s="230"/>
      <c r="X41" s="230"/>
      <c r="Y41" s="23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5">
        <v>13</v>
      </c>
      <c r="B42" s="246" t="s">
        <v>206</v>
      </c>
      <c r="C42" s="258" t="s">
        <v>207</v>
      </c>
      <c r="D42" s="247" t="s">
        <v>157</v>
      </c>
      <c r="E42" s="248">
        <v>50</v>
      </c>
      <c r="F42" s="249"/>
      <c r="G42" s="250">
        <f>ROUND(E42*F42,2)</f>
        <v>0</v>
      </c>
      <c r="H42" s="231"/>
      <c r="I42" s="230">
        <f>ROUND(E42*H42,2)</f>
        <v>0</v>
      </c>
      <c r="J42" s="231"/>
      <c r="K42" s="230">
        <f>ROUND(E42*J42,2)</f>
        <v>0</v>
      </c>
      <c r="L42" s="230">
        <v>21</v>
      </c>
      <c r="M42" s="230">
        <f>G42*(1+L42/100)</f>
        <v>0</v>
      </c>
      <c r="N42" s="229">
        <v>0</v>
      </c>
      <c r="O42" s="229">
        <f>ROUND(E42*N42,2)</f>
        <v>0</v>
      </c>
      <c r="P42" s="229">
        <v>0</v>
      </c>
      <c r="Q42" s="229">
        <f>ROUND(E42*P42,2)</f>
        <v>0</v>
      </c>
      <c r="R42" s="230"/>
      <c r="S42" s="230" t="s">
        <v>158</v>
      </c>
      <c r="T42" s="230" t="s">
        <v>159</v>
      </c>
      <c r="U42" s="230">
        <v>0.06</v>
      </c>
      <c r="V42" s="230">
        <f>ROUND(E42*U42,2)</f>
        <v>3</v>
      </c>
      <c r="W42" s="230"/>
      <c r="X42" s="230" t="s">
        <v>160</v>
      </c>
      <c r="Y42" s="230" t="s">
        <v>161</v>
      </c>
      <c r="Z42" s="210"/>
      <c r="AA42" s="210"/>
      <c r="AB42" s="210"/>
      <c r="AC42" s="210"/>
      <c r="AD42" s="210"/>
      <c r="AE42" s="210"/>
      <c r="AF42" s="210"/>
      <c r="AG42" s="210" t="s">
        <v>162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27"/>
      <c r="B43" s="228"/>
      <c r="C43" s="259" t="s">
        <v>428</v>
      </c>
      <c r="D43" s="232"/>
      <c r="E43" s="233">
        <v>50</v>
      </c>
      <c r="F43" s="230"/>
      <c r="G43" s="230"/>
      <c r="H43" s="230"/>
      <c r="I43" s="230"/>
      <c r="J43" s="230"/>
      <c r="K43" s="230"/>
      <c r="L43" s="230"/>
      <c r="M43" s="230"/>
      <c r="N43" s="229"/>
      <c r="O43" s="229"/>
      <c r="P43" s="229"/>
      <c r="Q43" s="229"/>
      <c r="R43" s="230"/>
      <c r="S43" s="230"/>
      <c r="T43" s="230"/>
      <c r="U43" s="230"/>
      <c r="V43" s="230"/>
      <c r="W43" s="230"/>
      <c r="X43" s="230"/>
      <c r="Y43" s="230"/>
      <c r="Z43" s="210"/>
      <c r="AA43" s="210"/>
      <c r="AB43" s="210"/>
      <c r="AC43" s="210"/>
      <c r="AD43" s="210"/>
      <c r="AE43" s="210"/>
      <c r="AF43" s="210"/>
      <c r="AG43" s="210" t="s">
        <v>164</v>
      </c>
      <c r="AH43" s="210">
        <v>5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5">
        <v>14</v>
      </c>
      <c r="B44" s="246" t="s">
        <v>209</v>
      </c>
      <c r="C44" s="258" t="s">
        <v>210</v>
      </c>
      <c r="D44" s="247" t="s">
        <v>157</v>
      </c>
      <c r="E44" s="248">
        <v>595</v>
      </c>
      <c r="F44" s="249"/>
      <c r="G44" s="250">
        <f>ROUND(E44*F44,2)</f>
        <v>0</v>
      </c>
      <c r="H44" s="231"/>
      <c r="I44" s="230">
        <f>ROUND(E44*H44,2)</f>
        <v>0</v>
      </c>
      <c r="J44" s="231"/>
      <c r="K44" s="230">
        <f>ROUND(E44*J44,2)</f>
        <v>0</v>
      </c>
      <c r="L44" s="230">
        <v>21</v>
      </c>
      <c r="M44" s="230">
        <f>G44*(1+L44/100)</f>
        <v>0</v>
      </c>
      <c r="N44" s="229">
        <v>0</v>
      </c>
      <c r="O44" s="229">
        <f>ROUND(E44*N44,2)</f>
        <v>0</v>
      </c>
      <c r="P44" s="229">
        <v>0</v>
      </c>
      <c r="Q44" s="229">
        <f>ROUND(E44*P44,2)</f>
        <v>0</v>
      </c>
      <c r="R44" s="230"/>
      <c r="S44" s="230" t="s">
        <v>158</v>
      </c>
      <c r="T44" s="230" t="s">
        <v>159</v>
      </c>
      <c r="U44" s="230">
        <v>1.7999999999999999E-2</v>
      </c>
      <c r="V44" s="230">
        <f>ROUND(E44*U44,2)</f>
        <v>10.71</v>
      </c>
      <c r="W44" s="230"/>
      <c r="X44" s="230" t="s">
        <v>160</v>
      </c>
      <c r="Y44" s="230" t="s">
        <v>161</v>
      </c>
      <c r="Z44" s="210"/>
      <c r="AA44" s="210"/>
      <c r="AB44" s="210"/>
      <c r="AC44" s="210"/>
      <c r="AD44" s="210"/>
      <c r="AE44" s="210"/>
      <c r="AF44" s="210"/>
      <c r="AG44" s="210" t="s">
        <v>168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27"/>
      <c r="B45" s="228"/>
      <c r="C45" s="259" t="s">
        <v>429</v>
      </c>
      <c r="D45" s="232"/>
      <c r="E45" s="233">
        <v>595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5">
        <v>15</v>
      </c>
      <c r="B46" s="246" t="s">
        <v>212</v>
      </c>
      <c r="C46" s="258" t="s">
        <v>213</v>
      </c>
      <c r="D46" s="247" t="s">
        <v>157</v>
      </c>
      <c r="E46" s="248">
        <v>50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0</v>
      </c>
      <c r="O46" s="229">
        <f>ROUND(E46*N46,2)</f>
        <v>0</v>
      </c>
      <c r="P46" s="229">
        <v>0</v>
      </c>
      <c r="Q46" s="229">
        <f>ROUND(E46*P46,2)</f>
        <v>0</v>
      </c>
      <c r="R46" s="230"/>
      <c r="S46" s="230" t="s">
        <v>158</v>
      </c>
      <c r="T46" s="230" t="s">
        <v>159</v>
      </c>
      <c r="U46" s="230">
        <v>0.17699999999999999</v>
      </c>
      <c r="V46" s="230">
        <f>ROUND(E46*U46,2)</f>
        <v>8.85</v>
      </c>
      <c r="W46" s="230"/>
      <c r="X46" s="230" t="s">
        <v>160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168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430</v>
      </c>
      <c r="D47" s="232"/>
      <c r="E47" s="233">
        <v>50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5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5">
        <v>16</v>
      </c>
      <c r="B48" s="246" t="s">
        <v>431</v>
      </c>
      <c r="C48" s="258" t="s">
        <v>432</v>
      </c>
      <c r="D48" s="247" t="s">
        <v>157</v>
      </c>
      <c r="E48" s="248">
        <v>50</v>
      </c>
      <c r="F48" s="249"/>
      <c r="G48" s="250">
        <f>ROUND(E48*F48,2)</f>
        <v>0</v>
      </c>
      <c r="H48" s="231"/>
      <c r="I48" s="230">
        <f>ROUND(E48*H48,2)</f>
        <v>0</v>
      </c>
      <c r="J48" s="231"/>
      <c r="K48" s="230">
        <f>ROUND(E48*J48,2)</f>
        <v>0</v>
      </c>
      <c r="L48" s="230">
        <v>21</v>
      </c>
      <c r="M48" s="230">
        <f>G48*(1+L48/100)</f>
        <v>0</v>
      </c>
      <c r="N48" s="229">
        <v>0</v>
      </c>
      <c r="O48" s="229">
        <f>ROUND(E48*N48,2)</f>
        <v>0</v>
      </c>
      <c r="P48" s="229">
        <v>0</v>
      </c>
      <c r="Q48" s="229">
        <f>ROUND(E48*P48,2)</f>
        <v>0</v>
      </c>
      <c r="R48" s="230"/>
      <c r="S48" s="230" t="s">
        <v>158</v>
      </c>
      <c r="T48" s="230" t="s">
        <v>159</v>
      </c>
      <c r="U48" s="230">
        <v>0.126</v>
      </c>
      <c r="V48" s="230">
        <f>ROUND(E48*U48,2)</f>
        <v>6.3</v>
      </c>
      <c r="W48" s="230"/>
      <c r="X48" s="230" t="s">
        <v>160</v>
      </c>
      <c r="Y48" s="230" t="s">
        <v>161</v>
      </c>
      <c r="Z48" s="210"/>
      <c r="AA48" s="210"/>
      <c r="AB48" s="210"/>
      <c r="AC48" s="210"/>
      <c r="AD48" s="210"/>
      <c r="AE48" s="210"/>
      <c r="AF48" s="210"/>
      <c r="AG48" s="210" t="s">
        <v>168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27"/>
      <c r="B49" s="228"/>
      <c r="C49" s="259" t="s">
        <v>433</v>
      </c>
      <c r="D49" s="232"/>
      <c r="E49" s="233">
        <v>50</v>
      </c>
      <c r="F49" s="230"/>
      <c r="G49" s="230"/>
      <c r="H49" s="230"/>
      <c r="I49" s="230"/>
      <c r="J49" s="230"/>
      <c r="K49" s="230"/>
      <c r="L49" s="230"/>
      <c r="M49" s="230"/>
      <c r="N49" s="229"/>
      <c r="O49" s="229"/>
      <c r="P49" s="229"/>
      <c r="Q49" s="229"/>
      <c r="R49" s="230"/>
      <c r="S49" s="230"/>
      <c r="T49" s="230"/>
      <c r="U49" s="230"/>
      <c r="V49" s="230"/>
      <c r="W49" s="230"/>
      <c r="X49" s="230"/>
      <c r="Y49" s="230"/>
      <c r="Z49" s="210"/>
      <c r="AA49" s="210"/>
      <c r="AB49" s="210"/>
      <c r="AC49" s="210"/>
      <c r="AD49" s="210"/>
      <c r="AE49" s="210"/>
      <c r="AF49" s="210"/>
      <c r="AG49" s="210" t="s">
        <v>164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5">
        <v>17</v>
      </c>
      <c r="B50" s="246" t="s">
        <v>220</v>
      </c>
      <c r="C50" s="258" t="s">
        <v>221</v>
      </c>
      <c r="D50" s="247" t="s">
        <v>157</v>
      </c>
      <c r="E50" s="248">
        <v>50</v>
      </c>
      <c r="F50" s="249"/>
      <c r="G50" s="250">
        <f>ROUND(E50*F50,2)</f>
        <v>0</v>
      </c>
      <c r="H50" s="231"/>
      <c r="I50" s="230">
        <f>ROUND(E50*H50,2)</f>
        <v>0</v>
      </c>
      <c r="J50" s="231"/>
      <c r="K50" s="230">
        <f>ROUND(E50*J50,2)</f>
        <v>0</v>
      </c>
      <c r="L50" s="230">
        <v>21</v>
      </c>
      <c r="M50" s="230">
        <f>G50*(1+L50/100)</f>
        <v>0</v>
      </c>
      <c r="N50" s="229">
        <v>0</v>
      </c>
      <c r="O50" s="229">
        <f>ROUND(E50*N50,2)</f>
        <v>0</v>
      </c>
      <c r="P50" s="229">
        <v>0</v>
      </c>
      <c r="Q50" s="229">
        <f>ROUND(E50*P50,2)</f>
        <v>0</v>
      </c>
      <c r="R50" s="230"/>
      <c r="S50" s="230" t="s">
        <v>158</v>
      </c>
      <c r="T50" s="230" t="s">
        <v>159</v>
      </c>
      <c r="U50" s="230">
        <v>1E-3</v>
      </c>
      <c r="V50" s="230">
        <f>ROUND(E50*U50,2)</f>
        <v>0.05</v>
      </c>
      <c r="W50" s="230"/>
      <c r="X50" s="230" t="s">
        <v>160</v>
      </c>
      <c r="Y50" s="230" t="s">
        <v>161</v>
      </c>
      <c r="Z50" s="210"/>
      <c r="AA50" s="210"/>
      <c r="AB50" s="210"/>
      <c r="AC50" s="210"/>
      <c r="AD50" s="210"/>
      <c r="AE50" s="210"/>
      <c r="AF50" s="210"/>
      <c r="AG50" s="210" t="s">
        <v>162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2" x14ac:dyDescent="0.2">
      <c r="A51" s="227"/>
      <c r="B51" s="228"/>
      <c r="C51" s="259" t="s">
        <v>428</v>
      </c>
      <c r="D51" s="232"/>
      <c r="E51" s="233">
        <v>50</v>
      </c>
      <c r="F51" s="230"/>
      <c r="G51" s="230"/>
      <c r="H51" s="230"/>
      <c r="I51" s="230"/>
      <c r="J51" s="230"/>
      <c r="K51" s="230"/>
      <c r="L51" s="230"/>
      <c r="M51" s="230"/>
      <c r="N51" s="229"/>
      <c r="O51" s="229"/>
      <c r="P51" s="229"/>
      <c r="Q51" s="229"/>
      <c r="R51" s="230"/>
      <c r="S51" s="230"/>
      <c r="T51" s="230"/>
      <c r="U51" s="230"/>
      <c r="V51" s="230"/>
      <c r="W51" s="230"/>
      <c r="X51" s="230"/>
      <c r="Y51" s="230"/>
      <c r="Z51" s="210"/>
      <c r="AA51" s="210"/>
      <c r="AB51" s="210"/>
      <c r="AC51" s="210"/>
      <c r="AD51" s="210"/>
      <c r="AE51" s="210"/>
      <c r="AF51" s="210"/>
      <c r="AG51" s="210" t="s">
        <v>164</v>
      </c>
      <c r="AH51" s="210">
        <v>5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5">
        <v>18</v>
      </c>
      <c r="B52" s="246" t="s">
        <v>223</v>
      </c>
      <c r="C52" s="258" t="s">
        <v>224</v>
      </c>
      <c r="D52" s="247" t="s">
        <v>157</v>
      </c>
      <c r="E52" s="248">
        <v>50</v>
      </c>
      <c r="F52" s="249"/>
      <c r="G52" s="250">
        <f>ROUND(E52*F52,2)</f>
        <v>0</v>
      </c>
      <c r="H52" s="231"/>
      <c r="I52" s="230">
        <f>ROUND(E52*H52,2)</f>
        <v>0</v>
      </c>
      <c r="J52" s="231"/>
      <c r="K52" s="230">
        <f>ROUND(E52*J52,2)</f>
        <v>0</v>
      </c>
      <c r="L52" s="230">
        <v>21</v>
      </c>
      <c r="M52" s="230">
        <f>G52*(1+L52/100)</f>
        <v>0</v>
      </c>
      <c r="N52" s="229">
        <v>0</v>
      </c>
      <c r="O52" s="229">
        <f>ROUND(E52*N52,2)</f>
        <v>0</v>
      </c>
      <c r="P52" s="229">
        <v>0</v>
      </c>
      <c r="Q52" s="229">
        <f>ROUND(E52*P52,2)</f>
        <v>0</v>
      </c>
      <c r="R52" s="230"/>
      <c r="S52" s="230" t="s">
        <v>158</v>
      </c>
      <c r="T52" s="230" t="s">
        <v>159</v>
      </c>
      <c r="U52" s="230">
        <v>1.4999999999999999E-2</v>
      </c>
      <c r="V52" s="230">
        <f>ROUND(E52*U52,2)</f>
        <v>0.75</v>
      </c>
      <c r="W52" s="230"/>
      <c r="X52" s="230" t="s">
        <v>160</v>
      </c>
      <c r="Y52" s="230" t="s">
        <v>161</v>
      </c>
      <c r="Z52" s="210"/>
      <c r="AA52" s="210"/>
      <c r="AB52" s="210"/>
      <c r="AC52" s="210"/>
      <c r="AD52" s="210"/>
      <c r="AE52" s="210"/>
      <c r="AF52" s="210"/>
      <c r="AG52" s="210" t="s">
        <v>162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2" x14ac:dyDescent="0.2">
      <c r="A53" s="227"/>
      <c r="B53" s="228"/>
      <c r="C53" s="259" t="s">
        <v>428</v>
      </c>
      <c r="D53" s="232"/>
      <c r="E53" s="233">
        <v>50</v>
      </c>
      <c r="F53" s="230"/>
      <c r="G53" s="230"/>
      <c r="H53" s="230"/>
      <c r="I53" s="230"/>
      <c r="J53" s="230"/>
      <c r="K53" s="230"/>
      <c r="L53" s="230"/>
      <c r="M53" s="230"/>
      <c r="N53" s="229"/>
      <c r="O53" s="229"/>
      <c r="P53" s="229"/>
      <c r="Q53" s="229"/>
      <c r="R53" s="230"/>
      <c r="S53" s="230"/>
      <c r="T53" s="230"/>
      <c r="U53" s="230"/>
      <c r="V53" s="230"/>
      <c r="W53" s="230"/>
      <c r="X53" s="230"/>
      <c r="Y53" s="230"/>
      <c r="Z53" s="210"/>
      <c r="AA53" s="210"/>
      <c r="AB53" s="210"/>
      <c r="AC53" s="210"/>
      <c r="AD53" s="210"/>
      <c r="AE53" s="210"/>
      <c r="AF53" s="210"/>
      <c r="AG53" s="210" t="s">
        <v>164</v>
      </c>
      <c r="AH53" s="210">
        <v>5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ht="22.5" outlineLevel="1" x14ac:dyDescent="0.2">
      <c r="A54" s="245">
        <v>19</v>
      </c>
      <c r="B54" s="246" t="s">
        <v>229</v>
      </c>
      <c r="C54" s="258" t="s">
        <v>230</v>
      </c>
      <c r="D54" s="247" t="s">
        <v>167</v>
      </c>
      <c r="E54" s="248">
        <v>238.8835</v>
      </c>
      <c r="F54" s="249"/>
      <c r="G54" s="250">
        <f>ROUND(E54*F54,2)</f>
        <v>0</v>
      </c>
      <c r="H54" s="231"/>
      <c r="I54" s="230">
        <f>ROUND(E54*H54,2)</f>
        <v>0</v>
      </c>
      <c r="J54" s="231"/>
      <c r="K54" s="230">
        <f>ROUND(E54*J54,2)</f>
        <v>0</v>
      </c>
      <c r="L54" s="230">
        <v>21</v>
      </c>
      <c r="M54" s="230">
        <f>G54*(1+L54/100)</f>
        <v>0</v>
      </c>
      <c r="N54" s="229">
        <v>0</v>
      </c>
      <c r="O54" s="229">
        <f>ROUND(E54*N54,2)</f>
        <v>0</v>
      </c>
      <c r="P54" s="229">
        <v>0</v>
      </c>
      <c r="Q54" s="229">
        <f>ROUND(E54*P54,2)</f>
        <v>0</v>
      </c>
      <c r="R54" s="230"/>
      <c r="S54" s="230" t="s">
        <v>158</v>
      </c>
      <c r="T54" s="230" t="s">
        <v>159</v>
      </c>
      <c r="U54" s="230">
        <v>0</v>
      </c>
      <c r="V54" s="230">
        <f>ROUND(E54*U54,2)</f>
        <v>0</v>
      </c>
      <c r="W54" s="230"/>
      <c r="X54" s="230" t="s">
        <v>160</v>
      </c>
      <c r="Y54" s="230" t="s">
        <v>161</v>
      </c>
      <c r="Z54" s="210"/>
      <c r="AA54" s="210"/>
      <c r="AB54" s="210"/>
      <c r="AC54" s="210"/>
      <c r="AD54" s="210"/>
      <c r="AE54" s="210"/>
      <c r="AF54" s="210"/>
      <c r="AG54" s="210" t="s">
        <v>162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27"/>
      <c r="B55" s="228"/>
      <c r="C55" s="259" t="s">
        <v>424</v>
      </c>
      <c r="D55" s="232"/>
      <c r="E55" s="233">
        <v>238.8835</v>
      </c>
      <c r="F55" s="230"/>
      <c r="G55" s="230"/>
      <c r="H55" s="230"/>
      <c r="I55" s="230"/>
      <c r="J55" s="230"/>
      <c r="K55" s="230"/>
      <c r="L55" s="230"/>
      <c r="M55" s="230"/>
      <c r="N55" s="229"/>
      <c r="O55" s="229"/>
      <c r="P55" s="229"/>
      <c r="Q55" s="229"/>
      <c r="R55" s="230"/>
      <c r="S55" s="230"/>
      <c r="T55" s="230"/>
      <c r="U55" s="230"/>
      <c r="V55" s="230"/>
      <c r="W55" s="230"/>
      <c r="X55" s="230"/>
      <c r="Y55" s="230"/>
      <c r="Z55" s="210"/>
      <c r="AA55" s="210"/>
      <c r="AB55" s="210"/>
      <c r="AC55" s="210"/>
      <c r="AD55" s="210"/>
      <c r="AE55" s="210"/>
      <c r="AF55" s="210"/>
      <c r="AG55" s="210" t="s">
        <v>164</v>
      </c>
      <c r="AH55" s="210">
        <v>5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5">
        <v>20</v>
      </c>
      <c r="B56" s="246" t="s">
        <v>239</v>
      </c>
      <c r="C56" s="258" t="s">
        <v>434</v>
      </c>
      <c r="D56" s="247" t="s">
        <v>241</v>
      </c>
      <c r="E56" s="248">
        <v>1.5</v>
      </c>
      <c r="F56" s="249"/>
      <c r="G56" s="250">
        <f>ROUND(E56*F56,2)</f>
        <v>0</v>
      </c>
      <c r="H56" s="231"/>
      <c r="I56" s="230">
        <f>ROUND(E56*H56,2)</f>
        <v>0</v>
      </c>
      <c r="J56" s="231"/>
      <c r="K56" s="230">
        <f>ROUND(E56*J56,2)</f>
        <v>0</v>
      </c>
      <c r="L56" s="230">
        <v>21</v>
      </c>
      <c r="M56" s="230">
        <f>G56*(1+L56/100)</f>
        <v>0</v>
      </c>
      <c r="N56" s="229">
        <v>1E-3</v>
      </c>
      <c r="O56" s="229">
        <f>ROUND(E56*N56,2)</f>
        <v>0</v>
      </c>
      <c r="P56" s="229">
        <v>0</v>
      </c>
      <c r="Q56" s="229">
        <f>ROUND(E56*P56,2)</f>
        <v>0</v>
      </c>
      <c r="R56" s="230" t="s">
        <v>242</v>
      </c>
      <c r="S56" s="230" t="s">
        <v>158</v>
      </c>
      <c r="T56" s="230" t="s">
        <v>159</v>
      </c>
      <c r="U56" s="230">
        <v>0</v>
      </c>
      <c r="V56" s="230">
        <f>ROUND(E56*U56,2)</f>
        <v>0</v>
      </c>
      <c r="W56" s="230"/>
      <c r="X56" s="230" t="s">
        <v>243</v>
      </c>
      <c r="Y56" s="230" t="s">
        <v>161</v>
      </c>
      <c r="Z56" s="210"/>
      <c r="AA56" s="210"/>
      <c r="AB56" s="210"/>
      <c r="AC56" s="210"/>
      <c r="AD56" s="210"/>
      <c r="AE56" s="210"/>
      <c r="AF56" s="210"/>
      <c r="AG56" s="210" t="s">
        <v>252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2" x14ac:dyDescent="0.2">
      <c r="A57" s="227"/>
      <c r="B57" s="228"/>
      <c r="C57" s="259" t="s">
        <v>435</v>
      </c>
      <c r="D57" s="232"/>
      <c r="E57" s="233">
        <v>1.5</v>
      </c>
      <c r="F57" s="230"/>
      <c r="G57" s="230"/>
      <c r="H57" s="230"/>
      <c r="I57" s="230"/>
      <c r="J57" s="230"/>
      <c r="K57" s="230"/>
      <c r="L57" s="230"/>
      <c r="M57" s="230"/>
      <c r="N57" s="229"/>
      <c r="O57" s="229"/>
      <c r="P57" s="229"/>
      <c r="Q57" s="229"/>
      <c r="R57" s="230"/>
      <c r="S57" s="230"/>
      <c r="T57" s="230"/>
      <c r="U57" s="230"/>
      <c r="V57" s="230"/>
      <c r="W57" s="230"/>
      <c r="X57" s="230"/>
      <c r="Y57" s="230"/>
      <c r="Z57" s="210"/>
      <c r="AA57" s="210"/>
      <c r="AB57" s="210"/>
      <c r="AC57" s="210"/>
      <c r="AD57" s="210"/>
      <c r="AE57" s="210"/>
      <c r="AF57" s="210"/>
      <c r="AG57" s="210" t="s">
        <v>164</v>
      </c>
      <c r="AH57" s="210">
        <v>5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5">
        <v>21</v>
      </c>
      <c r="B58" s="246" t="s">
        <v>249</v>
      </c>
      <c r="C58" s="258" t="s">
        <v>436</v>
      </c>
      <c r="D58" s="247" t="s">
        <v>167</v>
      </c>
      <c r="E58" s="248">
        <v>7.5</v>
      </c>
      <c r="F58" s="249"/>
      <c r="G58" s="250">
        <f>ROUND(E58*F58,2)</f>
        <v>0</v>
      </c>
      <c r="H58" s="231"/>
      <c r="I58" s="230">
        <f>ROUND(E58*H58,2)</f>
        <v>0</v>
      </c>
      <c r="J58" s="231"/>
      <c r="K58" s="230">
        <f>ROUND(E58*J58,2)</f>
        <v>0</v>
      </c>
      <c r="L58" s="230">
        <v>21</v>
      </c>
      <c r="M58" s="230">
        <f>G58*(1+L58/100)</f>
        <v>0</v>
      </c>
      <c r="N58" s="229">
        <v>1.67</v>
      </c>
      <c r="O58" s="229">
        <f>ROUND(E58*N58,2)</f>
        <v>12.53</v>
      </c>
      <c r="P58" s="229">
        <v>0</v>
      </c>
      <c r="Q58" s="229">
        <f>ROUND(E58*P58,2)</f>
        <v>0</v>
      </c>
      <c r="R58" s="230" t="s">
        <v>242</v>
      </c>
      <c r="S58" s="230" t="s">
        <v>251</v>
      </c>
      <c r="T58" s="230" t="s">
        <v>159</v>
      </c>
      <c r="U58" s="230">
        <v>0</v>
      </c>
      <c r="V58" s="230">
        <f>ROUND(E58*U58,2)</f>
        <v>0</v>
      </c>
      <c r="W58" s="230"/>
      <c r="X58" s="230" t="s">
        <v>243</v>
      </c>
      <c r="Y58" s="230" t="s">
        <v>161</v>
      </c>
      <c r="Z58" s="210"/>
      <c r="AA58" s="210"/>
      <c r="AB58" s="210"/>
      <c r="AC58" s="210"/>
      <c r="AD58" s="210"/>
      <c r="AE58" s="210"/>
      <c r="AF58" s="210"/>
      <c r="AG58" s="210" t="s">
        <v>252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2" x14ac:dyDescent="0.2">
      <c r="A59" s="227"/>
      <c r="B59" s="228"/>
      <c r="C59" s="259" t="s">
        <v>437</v>
      </c>
      <c r="D59" s="232"/>
      <c r="E59" s="233">
        <v>7.5</v>
      </c>
      <c r="F59" s="230"/>
      <c r="G59" s="230"/>
      <c r="H59" s="230"/>
      <c r="I59" s="230"/>
      <c r="J59" s="230"/>
      <c r="K59" s="230"/>
      <c r="L59" s="230"/>
      <c r="M59" s="230"/>
      <c r="N59" s="229"/>
      <c r="O59" s="229"/>
      <c r="P59" s="229"/>
      <c r="Q59" s="229"/>
      <c r="R59" s="230"/>
      <c r="S59" s="230"/>
      <c r="T59" s="230"/>
      <c r="U59" s="230"/>
      <c r="V59" s="230"/>
      <c r="W59" s="230"/>
      <c r="X59" s="230"/>
      <c r="Y59" s="230"/>
      <c r="Z59" s="210"/>
      <c r="AA59" s="210"/>
      <c r="AB59" s="210"/>
      <c r="AC59" s="210"/>
      <c r="AD59" s="210"/>
      <c r="AE59" s="210"/>
      <c r="AF59" s="210"/>
      <c r="AG59" s="210" t="s">
        <v>164</v>
      </c>
      <c r="AH59" s="210">
        <v>5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5">
        <v>22</v>
      </c>
      <c r="B60" s="246" t="s">
        <v>438</v>
      </c>
      <c r="C60" s="258" t="s">
        <v>439</v>
      </c>
      <c r="D60" s="247" t="s">
        <v>237</v>
      </c>
      <c r="E60" s="248">
        <v>7.0632000000000001</v>
      </c>
      <c r="F60" s="249"/>
      <c r="G60" s="250">
        <f>ROUND(E60*F60,2)</f>
        <v>0</v>
      </c>
      <c r="H60" s="231"/>
      <c r="I60" s="230">
        <f>ROUND(E60*H60,2)</f>
        <v>0</v>
      </c>
      <c r="J60" s="231"/>
      <c r="K60" s="230">
        <f>ROUND(E60*J60,2)</f>
        <v>0</v>
      </c>
      <c r="L60" s="230">
        <v>21</v>
      </c>
      <c r="M60" s="230">
        <f>G60*(1+L60/100)</f>
        <v>0</v>
      </c>
      <c r="N60" s="229">
        <v>1</v>
      </c>
      <c r="O60" s="229">
        <f>ROUND(E60*N60,2)</f>
        <v>7.06</v>
      </c>
      <c r="P60" s="229">
        <v>0</v>
      </c>
      <c r="Q60" s="229">
        <f>ROUND(E60*P60,2)</f>
        <v>0</v>
      </c>
      <c r="R60" s="230" t="s">
        <v>242</v>
      </c>
      <c r="S60" s="230" t="s">
        <v>158</v>
      </c>
      <c r="T60" s="230" t="s">
        <v>159</v>
      </c>
      <c r="U60" s="230">
        <v>0</v>
      </c>
      <c r="V60" s="230">
        <f>ROUND(E60*U60,2)</f>
        <v>0</v>
      </c>
      <c r="W60" s="230"/>
      <c r="X60" s="230" t="s">
        <v>243</v>
      </c>
      <c r="Y60" s="230" t="s">
        <v>161</v>
      </c>
      <c r="Z60" s="210"/>
      <c r="AA60" s="210"/>
      <c r="AB60" s="210"/>
      <c r="AC60" s="210"/>
      <c r="AD60" s="210"/>
      <c r="AE60" s="210"/>
      <c r="AF60" s="210"/>
      <c r="AG60" s="210" t="s">
        <v>252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2" x14ac:dyDescent="0.2">
      <c r="A61" s="227"/>
      <c r="B61" s="228"/>
      <c r="C61" s="259" t="s">
        <v>440</v>
      </c>
      <c r="D61" s="232"/>
      <c r="E61" s="233">
        <v>7.0632000000000001</v>
      </c>
      <c r="F61" s="230"/>
      <c r="G61" s="230"/>
      <c r="H61" s="230"/>
      <c r="I61" s="230"/>
      <c r="J61" s="230"/>
      <c r="K61" s="230"/>
      <c r="L61" s="230"/>
      <c r="M61" s="230"/>
      <c r="N61" s="229"/>
      <c r="O61" s="229"/>
      <c r="P61" s="229"/>
      <c r="Q61" s="229"/>
      <c r="R61" s="230"/>
      <c r="S61" s="230"/>
      <c r="T61" s="230"/>
      <c r="U61" s="230"/>
      <c r="V61" s="230"/>
      <c r="W61" s="230"/>
      <c r="X61" s="230"/>
      <c r="Y61" s="230"/>
      <c r="Z61" s="210"/>
      <c r="AA61" s="210"/>
      <c r="AB61" s="210"/>
      <c r="AC61" s="210"/>
      <c r="AD61" s="210"/>
      <c r="AE61" s="210"/>
      <c r="AF61" s="210"/>
      <c r="AG61" s="210" t="s">
        <v>164</v>
      </c>
      <c r="AH61" s="210">
        <v>5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x14ac:dyDescent="0.2">
      <c r="A62" s="238" t="s">
        <v>153</v>
      </c>
      <c r="B62" s="239" t="s">
        <v>62</v>
      </c>
      <c r="C62" s="257" t="s">
        <v>93</v>
      </c>
      <c r="D62" s="240"/>
      <c r="E62" s="241"/>
      <c r="F62" s="242"/>
      <c r="G62" s="243">
        <f>SUMIF(AG63:AG70,"&lt;&gt;NOR",G63:G70)</f>
        <v>0</v>
      </c>
      <c r="H62" s="237"/>
      <c r="I62" s="237">
        <f>SUM(I63:I70)</f>
        <v>0</v>
      </c>
      <c r="J62" s="237"/>
      <c r="K62" s="237">
        <f>SUM(K63:K70)</f>
        <v>0</v>
      </c>
      <c r="L62" s="237"/>
      <c r="M62" s="237">
        <f>SUM(M63:M70)</f>
        <v>0</v>
      </c>
      <c r="N62" s="236"/>
      <c r="O62" s="236">
        <f>SUM(O63:O70)</f>
        <v>251.76999999999998</v>
      </c>
      <c r="P62" s="236"/>
      <c r="Q62" s="236">
        <f>SUM(Q63:Q70)</f>
        <v>0</v>
      </c>
      <c r="R62" s="237"/>
      <c r="S62" s="237"/>
      <c r="T62" s="237"/>
      <c r="U62" s="237"/>
      <c r="V62" s="237">
        <f>SUM(V63:V70)</f>
        <v>74373.11</v>
      </c>
      <c r="W62" s="237"/>
      <c r="X62" s="237"/>
      <c r="Y62" s="237"/>
      <c r="AG62" t="s">
        <v>154</v>
      </c>
    </row>
    <row r="63" spans="1:60" outlineLevel="1" x14ac:dyDescent="0.2">
      <c r="A63" s="245">
        <v>23</v>
      </c>
      <c r="B63" s="246" t="s">
        <v>254</v>
      </c>
      <c r="C63" s="258" t="s">
        <v>255</v>
      </c>
      <c r="D63" s="247" t="s">
        <v>167</v>
      </c>
      <c r="E63" s="248">
        <v>0.27</v>
      </c>
      <c r="F63" s="249"/>
      <c r="G63" s="250">
        <f>ROUND(E63*F63,2)</f>
        <v>0</v>
      </c>
      <c r="H63" s="231"/>
      <c r="I63" s="230">
        <f>ROUND(E63*H63,2)</f>
        <v>0</v>
      </c>
      <c r="J63" s="231"/>
      <c r="K63" s="230">
        <f>ROUND(E63*J63,2)</f>
        <v>0</v>
      </c>
      <c r="L63" s="230">
        <v>21</v>
      </c>
      <c r="M63" s="230">
        <f>G63*(1+L63/100)</f>
        <v>0</v>
      </c>
      <c r="N63" s="229">
        <v>2.5249999999999999</v>
      </c>
      <c r="O63" s="229">
        <f>ROUND(E63*N63,2)</f>
        <v>0.68</v>
      </c>
      <c r="P63" s="229">
        <v>0</v>
      </c>
      <c r="Q63" s="229">
        <f>ROUND(E63*P63,2)</f>
        <v>0</v>
      </c>
      <c r="R63" s="230"/>
      <c r="S63" s="230" t="s">
        <v>158</v>
      </c>
      <c r="T63" s="230" t="s">
        <v>159</v>
      </c>
      <c r="U63" s="230">
        <v>0.47699999999999998</v>
      </c>
      <c r="V63" s="230">
        <f>ROUND(E63*U63,2)</f>
        <v>0.13</v>
      </c>
      <c r="W63" s="230"/>
      <c r="X63" s="230" t="s">
        <v>160</v>
      </c>
      <c r="Y63" s="230" t="s">
        <v>161</v>
      </c>
      <c r="Z63" s="210"/>
      <c r="AA63" s="210"/>
      <c r="AB63" s="210"/>
      <c r="AC63" s="210"/>
      <c r="AD63" s="210"/>
      <c r="AE63" s="210"/>
      <c r="AF63" s="210"/>
      <c r="AG63" s="210" t="s">
        <v>168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2" x14ac:dyDescent="0.2">
      <c r="A64" s="227"/>
      <c r="B64" s="228"/>
      <c r="C64" s="259" t="s">
        <v>441</v>
      </c>
      <c r="D64" s="232"/>
      <c r="E64" s="233">
        <v>0.27</v>
      </c>
      <c r="F64" s="230"/>
      <c r="G64" s="230"/>
      <c r="H64" s="230"/>
      <c r="I64" s="230"/>
      <c r="J64" s="230"/>
      <c r="K64" s="230"/>
      <c r="L64" s="230"/>
      <c r="M64" s="230"/>
      <c r="N64" s="229"/>
      <c r="O64" s="229"/>
      <c r="P64" s="229"/>
      <c r="Q64" s="229"/>
      <c r="R64" s="230"/>
      <c r="S64" s="230"/>
      <c r="T64" s="230"/>
      <c r="U64" s="230"/>
      <c r="V64" s="230"/>
      <c r="W64" s="230"/>
      <c r="X64" s="230"/>
      <c r="Y64" s="230"/>
      <c r="Z64" s="210"/>
      <c r="AA64" s="210"/>
      <c r="AB64" s="210"/>
      <c r="AC64" s="210"/>
      <c r="AD64" s="210"/>
      <c r="AE64" s="210"/>
      <c r="AF64" s="210"/>
      <c r="AG64" s="210" t="s">
        <v>164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5">
        <v>24</v>
      </c>
      <c r="B65" s="246" t="s">
        <v>257</v>
      </c>
      <c r="C65" s="258" t="s">
        <v>442</v>
      </c>
      <c r="D65" s="247" t="s">
        <v>259</v>
      </c>
      <c r="E65" s="248">
        <v>4</v>
      </c>
      <c r="F65" s="249"/>
      <c r="G65" s="250">
        <f>ROUND(E65*F65,2)</f>
        <v>0</v>
      </c>
      <c r="H65" s="231"/>
      <c r="I65" s="230">
        <f>ROUND(E65*H65,2)</f>
        <v>0</v>
      </c>
      <c r="J65" s="231"/>
      <c r="K65" s="230">
        <f>ROUND(E65*J65,2)</f>
        <v>0</v>
      </c>
      <c r="L65" s="230">
        <v>21</v>
      </c>
      <c r="M65" s="230">
        <f>G65*(1+L65/100)</f>
        <v>0</v>
      </c>
      <c r="N65" s="229">
        <v>9.4199999999999996E-3</v>
      </c>
      <c r="O65" s="229">
        <f>ROUND(E65*N65,2)</f>
        <v>0.04</v>
      </c>
      <c r="P65" s="229">
        <v>0</v>
      </c>
      <c r="Q65" s="229">
        <f>ROUND(E65*P65,2)</f>
        <v>0</v>
      </c>
      <c r="R65" s="230"/>
      <c r="S65" s="230" t="s">
        <v>158</v>
      </c>
      <c r="T65" s="230" t="s">
        <v>159</v>
      </c>
      <c r="U65" s="230">
        <v>0.89800000000000002</v>
      </c>
      <c r="V65" s="230">
        <f>ROUND(E65*U65,2)</f>
        <v>3.59</v>
      </c>
      <c r="W65" s="230"/>
      <c r="X65" s="230" t="s">
        <v>160</v>
      </c>
      <c r="Y65" s="230" t="s">
        <v>161</v>
      </c>
      <c r="Z65" s="210"/>
      <c r="AA65" s="210"/>
      <c r="AB65" s="210"/>
      <c r="AC65" s="210"/>
      <c r="AD65" s="210"/>
      <c r="AE65" s="210"/>
      <c r="AF65" s="210"/>
      <c r="AG65" s="210" t="s">
        <v>168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2" x14ac:dyDescent="0.2">
      <c r="A66" s="227"/>
      <c r="B66" s="228"/>
      <c r="C66" s="259" t="s">
        <v>443</v>
      </c>
      <c r="D66" s="232"/>
      <c r="E66" s="233">
        <v>4</v>
      </c>
      <c r="F66" s="230"/>
      <c r="G66" s="230"/>
      <c r="H66" s="230"/>
      <c r="I66" s="230"/>
      <c r="J66" s="230"/>
      <c r="K66" s="230"/>
      <c r="L66" s="230"/>
      <c r="M66" s="230"/>
      <c r="N66" s="229"/>
      <c r="O66" s="229"/>
      <c r="P66" s="229"/>
      <c r="Q66" s="229"/>
      <c r="R66" s="230"/>
      <c r="S66" s="230"/>
      <c r="T66" s="230"/>
      <c r="U66" s="230"/>
      <c r="V66" s="230"/>
      <c r="W66" s="230"/>
      <c r="X66" s="230"/>
      <c r="Y66" s="230"/>
      <c r="Z66" s="210"/>
      <c r="AA66" s="210"/>
      <c r="AB66" s="210"/>
      <c r="AC66" s="210"/>
      <c r="AD66" s="210"/>
      <c r="AE66" s="210"/>
      <c r="AF66" s="210"/>
      <c r="AG66" s="210" t="s">
        <v>164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ht="22.5" outlineLevel="1" x14ac:dyDescent="0.2">
      <c r="A67" s="245">
        <v>25</v>
      </c>
      <c r="B67" s="246" t="s">
        <v>266</v>
      </c>
      <c r="C67" s="258" t="s">
        <v>267</v>
      </c>
      <c r="D67" s="247" t="s">
        <v>268</v>
      </c>
      <c r="E67" s="248">
        <v>410</v>
      </c>
      <c r="F67" s="249"/>
      <c r="G67" s="250">
        <f>ROUND(E67*F67,2)</f>
        <v>0</v>
      </c>
      <c r="H67" s="231"/>
      <c r="I67" s="230">
        <f>ROUND(E67*H67,2)</f>
        <v>0</v>
      </c>
      <c r="J67" s="231"/>
      <c r="K67" s="230">
        <f>ROUND(E67*J67,2)</f>
        <v>0</v>
      </c>
      <c r="L67" s="230">
        <v>21</v>
      </c>
      <c r="M67" s="230">
        <f>G67*(1+L67/100)</f>
        <v>0</v>
      </c>
      <c r="N67" s="229">
        <v>0.43651000000000001</v>
      </c>
      <c r="O67" s="229">
        <f>ROUND(E67*N67,2)</f>
        <v>178.97</v>
      </c>
      <c r="P67" s="229">
        <v>0</v>
      </c>
      <c r="Q67" s="229">
        <f>ROUND(E67*P67,2)</f>
        <v>0</v>
      </c>
      <c r="R67" s="230"/>
      <c r="S67" s="230" t="s">
        <v>158</v>
      </c>
      <c r="T67" s="230" t="s">
        <v>159</v>
      </c>
      <c r="U67" s="230">
        <v>129.34164000000001</v>
      </c>
      <c r="V67" s="230">
        <f>ROUND(E67*U67,2)</f>
        <v>53030.07</v>
      </c>
      <c r="W67" s="230"/>
      <c r="X67" s="230" t="s">
        <v>269</v>
      </c>
      <c r="Y67" s="230" t="s">
        <v>161</v>
      </c>
      <c r="Z67" s="210"/>
      <c r="AA67" s="210"/>
      <c r="AB67" s="210"/>
      <c r="AC67" s="210"/>
      <c r="AD67" s="210"/>
      <c r="AE67" s="210"/>
      <c r="AF67" s="210"/>
      <c r="AG67" s="210" t="s">
        <v>270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2" x14ac:dyDescent="0.2">
      <c r="A68" s="227"/>
      <c r="B68" s="228"/>
      <c r="C68" s="259" t="s">
        <v>444</v>
      </c>
      <c r="D68" s="232"/>
      <c r="E68" s="233">
        <v>410</v>
      </c>
      <c r="F68" s="230"/>
      <c r="G68" s="230"/>
      <c r="H68" s="230"/>
      <c r="I68" s="230"/>
      <c r="J68" s="230"/>
      <c r="K68" s="230"/>
      <c r="L68" s="230"/>
      <c r="M68" s="230"/>
      <c r="N68" s="229"/>
      <c r="O68" s="229"/>
      <c r="P68" s="229"/>
      <c r="Q68" s="229"/>
      <c r="R68" s="230"/>
      <c r="S68" s="230"/>
      <c r="T68" s="230"/>
      <c r="U68" s="230"/>
      <c r="V68" s="230"/>
      <c r="W68" s="230"/>
      <c r="X68" s="230"/>
      <c r="Y68" s="230"/>
      <c r="Z68" s="210"/>
      <c r="AA68" s="210"/>
      <c r="AB68" s="210"/>
      <c r="AC68" s="210"/>
      <c r="AD68" s="210"/>
      <c r="AE68" s="210"/>
      <c r="AF68" s="210"/>
      <c r="AG68" s="210" t="s">
        <v>164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ht="22.5" outlineLevel="1" x14ac:dyDescent="0.2">
      <c r="A69" s="245">
        <v>26</v>
      </c>
      <c r="B69" s="246" t="s">
        <v>272</v>
      </c>
      <c r="C69" s="258" t="s">
        <v>445</v>
      </c>
      <c r="D69" s="247" t="s">
        <v>268</v>
      </c>
      <c r="E69" s="248">
        <v>165</v>
      </c>
      <c r="F69" s="249"/>
      <c r="G69" s="250">
        <f>ROUND(E69*F69,2)</f>
        <v>0</v>
      </c>
      <c r="H69" s="231"/>
      <c r="I69" s="230">
        <f>ROUND(E69*H69,2)</f>
        <v>0</v>
      </c>
      <c r="J69" s="231"/>
      <c r="K69" s="230">
        <f>ROUND(E69*J69,2)</f>
        <v>0</v>
      </c>
      <c r="L69" s="230">
        <v>21</v>
      </c>
      <c r="M69" s="230">
        <f>G69*(1+L69/100)</f>
        <v>0</v>
      </c>
      <c r="N69" s="229">
        <v>0.43683</v>
      </c>
      <c r="O69" s="229">
        <f>ROUND(E69*N69,2)</f>
        <v>72.08</v>
      </c>
      <c r="P69" s="229">
        <v>0</v>
      </c>
      <c r="Q69" s="229">
        <f>ROUND(E69*P69,2)</f>
        <v>0</v>
      </c>
      <c r="R69" s="230"/>
      <c r="S69" s="230" t="s">
        <v>158</v>
      </c>
      <c r="T69" s="230" t="s">
        <v>159</v>
      </c>
      <c r="U69" s="230">
        <v>129.32919999999999</v>
      </c>
      <c r="V69" s="230">
        <f>ROUND(E69*U69,2)</f>
        <v>21339.32</v>
      </c>
      <c r="W69" s="230"/>
      <c r="X69" s="230" t="s">
        <v>269</v>
      </c>
      <c r="Y69" s="230" t="s">
        <v>161</v>
      </c>
      <c r="Z69" s="210"/>
      <c r="AA69" s="210"/>
      <c r="AB69" s="210"/>
      <c r="AC69" s="210"/>
      <c r="AD69" s="210"/>
      <c r="AE69" s="210"/>
      <c r="AF69" s="210"/>
      <c r="AG69" s="210" t="s">
        <v>270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2" x14ac:dyDescent="0.2">
      <c r="A70" s="227"/>
      <c r="B70" s="228"/>
      <c r="C70" s="259" t="s">
        <v>446</v>
      </c>
      <c r="D70" s="232"/>
      <c r="E70" s="233">
        <v>165</v>
      </c>
      <c r="F70" s="230"/>
      <c r="G70" s="230"/>
      <c r="H70" s="230"/>
      <c r="I70" s="230"/>
      <c r="J70" s="230"/>
      <c r="K70" s="230"/>
      <c r="L70" s="230"/>
      <c r="M70" s="230"/>
      <c r="N70" s="229"/>
      <c r="O70" s="229"/>
      <c r="P70" s="229"/>
      <c r="Q70" s="229"/>
      <c r="R70" s="230"/>
      <c r="S70" s="230"/>
      <c r="T70" s="230"/>
      <c r="U70" s="230"/>
      <c r="V70" s="230"/>
      <c r="W70" s="230"/>
      <c r="X70" s="230"/>
      <c r="Y70" s="230"/>
      <c r="Z70" s="210"/>
      <c r="AA70" s="210"/>
      <c r="AB70" s="210"/>
      <c r="AC70" s="210"/>
      <c r="AD70" s="210"/>
      <c r="AE70" s="210"/>
      <c r="AF70" s="210"/>
      <c r="AG70" s="210" t="s">
        <v>164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x14ac:dyDescent="0.2">
      <c r="A71" s="238" t="s">
        <v>153</v>
      </c>
      <c r="B71" s="239" t="s">
        <v>98</v>
      </c>
      <c r="C71" s="257" t="s">
        <v>99</v>
      </c>
      <c r="D71" s="240"/>
      <c r="E71" s="241"/>
      <c r="F71" s="242"/>
      <c r="G71" s="243">
        <f>SUMIF(AG72:AG90,"&lt;&gt;NOR",G72:G90)</f>
        <v>0</v>
      </c>
      <c r="H71" s="237"/>
      <c r="I71" s="237">
        <f>SUM(I72:I90)</f>
        <v>0</v>
      </c>
      <c r="J71" s="237"/>
      <c r="K71" s="237">
        <f>SUM(K72:K90)</f>
        <v>0</v>
      </c>
      <c r="L71" s="237"/>
      <c r="M71" s="237">
        <f>SUM(M72:M90)</f>
        <v>0</v>
      </c>
      <c r="N71" s="236"/>
      <c r="O71" s="236">
        <f>SUM(O72:O90)</f>
        <v>402.92</v>
      </c>
      <c r="P71" s="236"/>
      <c r="Q71" s="236">
        <f>SUM(Q72:Q90)</f>
        <v>0</v>
      </c>
      <c r="R71" s="237"/>
      <c r="S71" s="237"/>
      <c r="T71" s="237"/>
      <c r="U71" s="237"/>
      <c r="V71" s="237">
        <f>SUM(V72:V90)</f>
        <v>62.35</v>
      </c>
      <c r="W71" s="237"/>
      <c r="X71" s="237"/>
      <c r="Y71" s="237"/>
      <c r="AG71" t="s">
        <v>154</v>
      </c>
    </row>
    <row r="72" spans="1:60" outlineLevel="1" x14ac:dyDescent="0.2">
      <c r="A72" s="245">
        <v>27</v>
      </c>
      <c r="B72" s="246" t="s">
        <v>285</v>
      </c>
      <c r="C72" s="258" t="s">
        <v>286</v>
      </c>
      <c r="D72" s="247" t="s">
        <v>157</v>
      </c>
      <c r="E72" s="248">
        <v>544</v>
      </c>
      <c r="F72" s="249"/>
      <c r="G72" s="250">
        <f>ROUND(E72*F72,2)</f>
        <v>0</v>
      </c>
      <c r="H72" s="231"/>
      <c r="I72" s="230">
        <f>ROUND(E72*H72,2)</f>
        <v>0</v>
      </c>
      <c r="J72" s="231"/>
      <c r="K72" s="230">
        <f>ROUND(E72*J72,2)</f>
        <v>0</v>
      </c>
      <c r="L72" s="230">
        <v>21</v>
      </c>
      <c r="M72" s="230">
        <f>G72*(1+L72/100)</f>
        <v>0</v>
      </c>
      <c r="N72" s="229">
        <v>0.38624999999999998</v>
      </c>
      <c r="O72" s="229">
        <f>ROUND(E72*N72,2)</f>
        <v>210.12</v>
      </c>
      <c r="P72" s="229">
        <v>0</v>
      </c>
      <c r="Q72" s="229">
        <f>ROUND(E72*P72,2)</f>
        <v>0</v>
      </c>
      <c r="R72" s="230"/>
      <c r="S72" s="230" t="s">
        <v>158</v>
      </c>
      <c r="T72" s="230" t="s">
        <v>227</v>
      </c>
      <c r="U72" s="230">
        <v>2.8000000000000001E-2</v>
      </c>
      <c r="V72" s="230">
        <f>ROUND(E72*U72,2)</f>
        <v>15.23</v>
      </c>
      <c r="W72" s="230"/>
      <c r="X72" s="230" t="s">
        <v>160</v>
      </c>
      <c r="Y72" s="230" t="s">
        <v>161</v>
      </c>
      <c r="Z72" s="210"/>
      <c r="AA72" s="210"/>
      <c r="AB72" s="210"/>
      <c r="AC72" s="210"/>
      <c r="AD72" s="210"/>
      <c r="AE72" s="210"/>
      <c r="AF72" s="210"/>
      <c r="AG72" s="210" t="s">
        <v>168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2" x14ac:dyDescent="0.2">
      <c r="A73" s="227"/>
      <c r="B73" s="228"/>
      <c r="C73" s="259" t="s">
        <v>447</v>
      </c>
      <c r="D73" s="232"/>
      <c r="E73" s="233">
        <v>544</v>
      </c>
      <c r="F73" s="230"/>
      <c r="G73" s="230"/>
      <c r="H73" s="230"/>
      <c r="I73" s="230"/>
      <c r="J73" s="230"/>
      <c r="K73" s="230"/>
      <c r="L73" s="230"/>
      <c r="M73" s="230"/>
      <c r="N73" s="229"/>
      <c r="O73" s="229"/>
      <c r="P73" s="229"/>
      <c r="Q73" s="229"/>
      <c r="R73" s="230"/>
      <c r="S73" s="230"/>
      <c r="T73" s="230"/>
      <c r="U73" s="230"/>
      <c r="V73" s="230"/>
      <c r="W73" s="230"/>
      <c r="X73" s="230"/>
      <c r="Y73" s="230"/>
      <c r="Z73" s="210"/>
      <c r="AA73" s="210"/>
      <c r="AB73" s="210"/>
      <c r="AC73" s="210"/>
      <c r="AD73" s="210"/>
      <c r="AE73" s="210"/>
      <c r="AF73" s="210"/>
      <c r="AG73" s="210" t="s">
        <v>164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ht="22.5" outlineLevel="1" x14ac:dyDescent="0.2">
      <c r="A74" s="245">
        <v>28</v>
      </c>
      <c r="B74" s="246" t="s">
        <v>290</v>
      </c>
      <c r="C74" s="258" t="s">
        <v>291</v>
      </c>
      <c r="D74" s="247" t="s">
        <v>157</v>
      </c>
      <c r="E74" s="248">
        <v>544</v>
      </c>
      <c r="F74" s="249"/>
      <c r="G74" s="250">
        <f>ROUND(E74*F74,2)</f>
        <v>0</v>
      </c>
      <c r="H74" s="231"/>
      <c r="I74" s="230">
        <f>ROUND(E74*H74,2)</f>
        <v>0</v>
      </c>
      <c r="J74" s="231"/>
      <c r="K74" s="230">
        <f>ROUND(E74*J74,2)</f>
        <v>0</v>
      </c>
      <c r="L74" s="230">
        <v>21</v>
      </c>
      <c r="M74" s="230">
        <f>G74*(1+L74/100)</f>
        <v>0</v>
      </c>
      <c r="N74" s="229">
        <v>0.1512</v>
      </c>
      <c r="O74" s="229">
        <f>ROUND(E74*N74,2)</f>
        <v>82.25</v>
      </c>
      <c r="P74" s="229">
        <v>0</v>
      </c>
      <c r="Q74" s="229">
        <f>ROUND(E74*P74,2)</f>
        <v>0</v>
      </c>
      <c r="R74" s="230"/>
      <c r="S74" s="230" t="s">
        <v>158</v>
      </c>
      <c r="T74" s="230" t="s">
        <v>227</v>
      </c>
      <c r="U74" s="230">
        <v>2.3E-2</v>
      </c>
      <c r="V74" s="230">
        <f>ROUND(E74*U74,2)</f>
        <v>12.51</v>
      </c>
      <c r="W74" s="230"/>
      <c r="X74" s="230" t="s">
        <v>160</v>
      </c>
      <c r="Y74" s="230" t="s">
        <v>161</v>
      </c>
      <c r="Z74" s="210"/>
      <c r="AA74" s="210"/>
      <c r="AB74" s="210"/>
      <c r="AC74" s="210"/>
      <c r="AD74" s="210"/>
      <c r="AE74" s="210"/>
      <c r="AF74" s="210"/>
      <c r="AG74" s="210" t="s">
        <v>168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2" x14ac:dyDescent="0.2">
      <c r="A75" s="227"/>
      <c r="B75" s="228"/>
      <c r="C75" s="259" t="s">
        <v>447</v>
      </c>
      <c r="D75" s="232"/>
      <c r="E75" s="233">
        <v>544</v>
      </c>
      <c r="F75" s="230"/>
      <c r="G75" s="230"/>
      <c r="H75" s="230"/>
      <c r="I75" s="230"/>
      <c r="J75" s="230"/>
      <c r="K75" s="230"/>
      <c r="L75" s="230"/>
      <c r="M75" s="230"/>
      <c r="N75" s="229"/>
      <c r="O75" s="229"/>
      <c r="P75" s="229"/>
      <c r="Q75" s="229"/>
      <c r="R75" s="230"/>
      <c r="S75" s="230"/>
      <c r="T75" s="230"/>
      <c r="U75" s="230"/>
      <c r="V75" s="230"/>
      <c r="W75" s="230"/>
      <c r="X75" s="230"/>
      <c r="Y75" s="230"/>
      <c r="Z75" s="210"/>
      <c r="AA75" s="210"/>
      <c r="AB75" s="210"/>
      <c r="AC75" s="210"/>
      <c r="AD75" s="210"/>
      <c r="AE75" s="210"/>
      <c r="AF75" s="210"/>
      <c r="AG75" s="210" t="s">
        <v>164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ht="22.5" outlineLevel="1" x14ac:dyDescent="0.2">
      <c r="A76" s="245">
        <v>29</v>
      </c>
      <c r="B76" s="246" t="s">
        <v>448</v>
      </c>
      <c r="C76" s="258" t="s">
        <v>449</v>
      </c>
      <c r="D76" s="247" t="s">
        <v>157</v>
      </c>
      <c r="E76" s="248">
        <v>544</v>
      </c>
      <c r="F76" s="249"/>
      <c r="G76" s="250">
        <f>ROUND(E76*F76,2)</f>
        <v>0</v>
      </c>
      <c r="H76" s="231"/>
      <c r="I76" s="230">
        <f>ROUND(E76*H76,2)</f>
        <v>0</v>
      </c>
      <c r="J76" s="231"/>
      <c r="K76" s="230">
        <f>ROUND(E76*J76,2)</f>
        <v>0</v>
      </c>
      <c r="L76" s="230">
        <v>21</v>
      </c>
      <c r="M76" s="230">
        <f>G76*(1+L76/100)</f>
        <v>0</v>
      </c>
      <c r="N76" s="229">
        <v>9.2799999999999994E-2</v>
      </c>
      <c r="O76" s="229">
        <f>ROUND(E76*N76,2)</f>
        <v>50.48</v>
      </c>
      <c r="P76" s="229">
        <v>0</v>
      </c>
      <c r="Q76" s="229">
        <f>ROUND(E76*P76,2)</f>
        <v>0</v>
      </c>
      <c r="R76" s="230"/>
      <c r="S76" s="230" t="s">
        <v>158</v>
      </c>
      <c r="T76" s="230" t="s">
        <v>227</v>
      </c>
      <c r="U76" s="230">
        <v>1.2999999999999999E-2</v>
      </c>
      <c r="V76" s="230">
        <f>ROUND(E76*U76,2)</f>
        <v>7.07</v>
      </c>
      <c r="W76" s="230"/>
      <c r="X76" s="230" t="s">
        <v>160</v>
      </c>
      <c r="Y76" s="230" t="s">
        <v>161</v>
      </c>
      <c r="Z76" s="210"/>
      <c r="AA76" s="210"/>
      <c r="AB76" s="210"/>
      <c r="AC76" s="210"/>
      <c r="AD76" s="210"/>
      <c r="AE76" s="210"/>
      <c r="AF76" s="210"/>
      <c r="AG76" s="210" t="s">
        <v>162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2" x14ac:dyDescent="0.2">
      <c r="A77" s="227"/>
      <c r="B77" s="228"/>
      <c r="C77" s="259" t="s">
        <v>447</v>
      </c>
      <c r="D77" s="232"/>
      <c r="E77" s="233">
        <v>544</v>
      </c>
      <c r="F77" s="230"/>
      <c r="G77" s="230"/>
      <c r="H77" s="230"/>
      <c r="I77" s="230"/>
      <c r="J77" s="230"/>
      <c r="K77" s="230"/>
      <c r="L77" s="230"/>
      <c r="M77" s="230"/>
      <c r="N77" s="229"/>
      <c r="O77" s="229"/>
      <c r="P77" s="229"/>
      <c r="Q77" s="229"/>
      <c r="R77" s="230"/>
      <c r="S77" s="230"/>
      <c r="T77" s="230"/>
      <c r="U77" s="230"/>
      <c r="V77" s="230"/>
      <c r="W77" s="230"/>
      <c r="X77" s="230"/>
      <c r="Y77" s="230"/>
      <c r="Z77" s="210"/>
      <c r="AA77" s="210"/>
      <c r="AB77" s="210"/>
      <c r="AC77" s="210"/>
      <c r="AD77" s="210"/>
      <c r="AE77" s="210"/>
      <c r="AF77" s="210"/>
      <c r="AG77" s="210" t="s">
        <v>164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45">
        <v>30</v>
      </c>
      <c r="B78" s="246" t="s">
        <v>450</v>
      </c>
      <c r="C78" s="258" t="s">
        <v>451</v>
      </c>
      <c r="D78" s="247" t="s">
        <v>157</v>
      </c>
      <c r="E78" s="248">
        <v>544</v>
      </c>
      <c r="F78" s="249"/>
      <c r="G78" s="250">
        <f>ROUND(E78*F78,2)</f>
        <v>0</v>
      </c>
      <c r="H78" s="231"/>
      <c r="I78" s="230">
        <f>ROUND(E78*H78,2)</f>
        <v>0</v>
      </c>
      <c r="J78" s="231"/>
      <c r="K78" s="230">
        <f>ROUND(E78*J78,2)</f>
        <v>0</v>
      </c>
      <c r="L78" s="230">
        <v>21</v>
      </c>
      <c r="M78" s="230">
        <f>G78*(1+L78/100)</f>
        <v>0</v>
      </c>
      <c r="N78" s="229">
        <v>0.1104</v>
      </c>
      <c r="O78" s="229">
        <f>ROUND(E78*N78,2)</f>
        <v>60.06</v>
      </c>
      <c r="P78" s="229">
        <v>0</v>
      </c>
      <c r="Q78" s="229">
        <f>ROUND(E78*P78,2)</f>
        <v>0</v>
      </c>
      <c r="R78" s="230"/>
      <c r="S78" s="230" t="s">
        <v>158</v>
      </c>
      <c r="T78" s="230" t="s">
        <v>227</v>
      </c>
      <c r="U78" s="230">
        <v>1.2999999999999999E-2</v>
      </c>
      <c r="V78" s="230">
        <f>ROUND(E78*U78,2)</f>
        <v>7.07</v>
      </c>
      <c r="W78" s="230"/>
      <c r="X78" s="230" t="s">
        <v>160</v>
      </c>
      <c r="Y78" s="230" t="s">
        <v>161</v>
      </c>
      <c r="Z78" s="210"/>
      <c r="AA78" s="210"/>
      <c r="AB78" s="210"/>
      <c r="AC78" s="210"/>
      <c r="AD78" s="210"/>
      <c r="AE78" s="210"/>
      <c r="AF78" s="210"/>
      <c r="AG78" s="210" t="s">
        <v>162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2" x14ac:dyDescent="0.2">
      <c r="A79" s="227"/>
      <c r="B79" s="228"/>
      <c r="C79" s="259" t="s">
        <v>447</v>
      </c>
      <c r="D79" s="232"/>
      <c r="E79" s="233">
        <v>544</v>
      </c>
      <c r="F79" s="230"/>
      <c r="G79" s="230"/>
      <c r="H79" s="230"/>
      <c r="I79" s="230"/>
      <c r="J79" s="230"/>
      <c r="K79" s="230"/>
      <c r="L79" s="230"/>
      <c r="M79" s="230"/>
      <c r="N79" s="229"/>
      <c r="O79" s="229"/>
      <c r="P79" s="229"/>
      <c r="Q79" s="229"/>
      <c r="R79" s="230"/>
      <c r="S79" s="230"/>
      <c r="T79" s="230"/>
      <c r="U79" s="230"/>
      <c r="V79" s="230"/>
      <c r="W79" s="230"/>
      <c r="X79" s="230"/>
      <c r="Y79" s="230"/>
      <c r="Z79" s="210"/>
      <c r="AA79" s="210"/>
      <c r="AB79" s="210"/>
      <c r="AC79" s="210"/>
      <c r="AD79" s="210"/>
      <c r="AE79" s="210"/>
      <c r="AF79" s="210"/>
      <c r="AG79" s="210" t="s">
        <v>164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5">
        <v>31</v>
      </c>
      <c r="B80" s="246" t="s">
        <v>452</v>
      </c>
      <c r="C80" s="258" t="s">
        <v>453</v>
      </c>
      <c r="D80" s="247" t="s">
        <v>322</v>
      </c>
      <c r="E80" s="248">
        <v>4</v>
      </c>
      <c r="F80" s="249"/>
      <c r="G80" s="250">
        <f>ROUND(E80*F80,2)</f>
        <v>0</v>
      </c>
      <c r="H80" s="231"/>
      <c r="I80" s="230">
        <f>ROUND(E80*H80,2)</f>
        <v>0</v>
      </c>
      <c r="J80" s="231"/>
      <c r="K80" s="230">
        <f>ROUND(E80*J80,2)</f>
        <v>0</v>
      </c>
      <c r="L80" s="230">
        <v>21</v>
      </c>
      <c r="M80" s="230">
        <f>G80*(1+L80/100)</f>
        <v>0</v>
      </c>
      <c r="N80" s="229">
        <v>0</v>
      </c>
      <c r="O80" s="229">
        <f>ROUND(E80*N80,2)</f>
        <v>0</v>
      </c>
      <c r="P80" s="229">
        <v>0</v>
      </c>
      <c r="Q80" s="229">
        <f>ROUND(E80*P80,2)</f>
        <v>0</v>
      </c>
      <c r="R80" s="230"/>
      <c r="S80" s="230" t="s">
        <v>233</v>
      </c>
      <c r="T80" s="230" t="s">
        <v>227</v>
      </c>
      <c r="U80" s="230">
        <v>0</v>
      </c>
      <c r="V80" s="230">
        <f>ROUND(E80*U80,2)</f>
        <v>0</v>
      </c>
      <c r="W80" s="230"/>
      <c r="X80" s="230" t="s">
        <v>160</v>
      </c>
      <c r="Y80" s="230" t="s">
        <v>161</v>
      </c>
      <c r="Z80" s="210"/>
      <c r="AA80" s="210"/>
      <c r="AB80" s="210"/>
      <c r="AC80" s="210"/>
      <c r="AD80" s="210"/>
      <c r="AE80" s="210"/>
      <c r="AF80" s="210"/>
      <c r="AG80" s="210" t="s">
        <v>168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2" x14ac:dyDescent="0.2">
      <c r="A81" s="227"/>
      <c r="B81" s="228"/>
      <c r="C81" s="259" t="s">
        <v>454</v>
      </c>
      <c r="D81" s="232"/>
      <c r="E81" s="233">
        <v>4</v>
      </c>
      <c r="F81" s="230"/>
      <c r="G81" s="230"/>
      <c r="H81" s="230"/>
      <c r="I81" s="230"/>
      <c r="J81" s="230"/>
      <c r="K81" s="230"/>
      <c r="L81" s="230"/>
      <c r="M81" s="230"/>
      <c r="N81" s="229"/>
      <c r="O81" s="229"/>
      <c r="P81" s="229"/>
      <c r="Q81" s="229"/>
      <c r="R81" s="230"/>
      <c r="S81" s="230"/>
      <c r="T81" s="230"/>
      <c r="U81" s="230"/>
      <c r="V81" s="230"/>
      <c r="W81" s="230"/>
      <c r="X81" s="230"/>
      <c r="Y81" s="230"/>
      <c r="Z81" s="210"/>
      <c r="AA81" s="210"/>
      <c r="AB81" s="210"/>
      <c r="AC81" s="210"/>
      <c r="AD81" s="210"/>
      <c r="AE81" s="210"/>
      <c r="AF81" s="210"/>
      <c r="AG81" s="210" t="s">
        <v>164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51">
        <v>32</v>
      </c>
      <c r="B82" s="252" t="s">
        <v>455</v>
      </c>
      <c r="C82" s="260" t="s">
        <v>456</v>
      </c>
      <c r="D82" s="253" t="s">
        <v>457</v>
      </c>
      <c r="E82" s="254">
        <v>1</v>
      </c>
      <c r="F82" s="255"/>
      <c r="G82" s="256">
        <f>ROUND(E82*F82,2)</f>
        <v>0</v>
      </c>
      <c r="H82" s="231"/>
      <c r="I82" s="230">
        <f>ROUND(E82*H82,2)</f>
        <v>0</v>
      </c>
      <c r="J82" s="231"/>
      <c r="K82" s="230">
        <f>ROUND(E82*J82,2)</f>
        <v>0</v>
      </c>
      <c r="L82" s="230">
        <v>21</v>
      </c>
      <c r="M82" s="230">
        <f>G82*(1+L82/100)</f>
        <v>0</v>
      </c>
      <c r="N82" s="229">
        <v>0</v>
      </c>
      <c r="O82" s="229">
        <f>ROUND(E82*N82,2)</f>
        <v>0</v>
      </c>
      <c r="P82" s="229">
        <v>0</v>
      </c>
      <c r="Q82" s="229">
        <f>ROUND(E82*P82,2)</f>
        <v>0</v>
      </c>
      <c r="R82" s="230"/>
      <c r="S82" s="230" t="s">
        <v>233</v>
      </c>
      <c r="T82" s="230" t="s">
        <v>227</v>
      </c>
      <c r="U82" s="230">
        <v>0</v>
      </c>
      <c r="V82" s="230">
        <f>ROUND(E82*U82,2)</f>
        <v>0</v>
      </c>
      <c r="W82" s="230"/>
      <c r="X82" s="230" t="s">
        <v>160</v>
      </c>
      <c r="Y82" s="230" t="s">
        <v>161</v>
      </c>
      <c r="Z82" s="210"/>
      <c r="AA82" s="210"/>
      <c r="AB82" s="210"/>
      <c r="AC82" s="210"/>
      <c r="AD82" s="210"/>
      <c r="AE82" s="210"/>
      <c r="AF82" s="210"/>
      <c r="AG82" s="210" t="s">
        <v>168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45">
        <v>33</v>
      </c>
      <c r="B83" s="246" t="s">
        <v>324</v>
      </c>
      <c r="C83" s="258" t="s">
        <v>458</v>
      </c>
      <c r="D83" s="247" t="s">
        <v>157</v>
      </c>
      <c r="E83" s="248">
        <v>544</v>
      </c>
      <c r="F83" s="249"/>
      <c r="G83" s="250">
        <f>ROUND(E83*F83,2)</f>
        <v>0</v>
      </c>
      <c r="H83" s="231"/>
      <c r="I83" s="230">
        <f>ROUND(E83*H83,2)</f>
        <v>0</v>
      </c>
      <c r="J83" s="231"/>
      <c r="K83" s="230">
        <f>ROUND(E83*J83,2)</f>
        <v>0</v>
      </c>
      <c r="L83" s="230">
        <v>21</v>
      </c>
      <c r="M83" s="230">
        <f>G83*(1+L83/100)</f>
        <v>0</v>
      </c>
      <c r="N83" s="229">
        <v>0</v>
      </c>
      <c r="O83" s="229">
        <f>ROUND(E83*N83,2)</f>
        <v>0</v>
      </c>
      <c r="P83" s="229">
        <v>0</v>
      </c>
      <c r="Q83" s="229">
        <f>ROUND(E83*P83,2)</f>
        <v>0</v>
      </c>
      <c r="R83" s="230"/>
      <c r="S83" s="230" t="s">
        <v>233</v>
      </c>
      <c r="T83" s="230" t="s">
        <v>227</v>
      </c>
      <c r="U83" s="230">
        <v>0</v>
      </c>
      <c r="V83" s="230">
        <f>ROUND(E83*U83,2)</f>
        <v>0</v>
      </c>
      <c r="W83" s="230"/>
      <c r="X83" s="230" t="s">
        <v>160</v>
      </c>
      <c r="Y83" s="230" t="s">
        <v>161</v>
      </c>
      <c r="Z83" s="210"/>
      <c r="AA83" s="210"/>
      <c r="AB83" s="210"/>
      <c r="AC83" s="210"/>
      <c r="AD83" s="210"/>
      <c r="AE83" s="210"/>
      <c r="AF83" s="210"/>
      <c r="AG83" s="210" t="s">
        <v>168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2" x14ac:dyDescent="0.2">
      <c r="A84" s="227"/>
      <c r="B84" s="228"/>
      <c r="C84" s="259" t="s">
        <v>459</v>
      </c>
      <c r="D84" s="232"/>
      <c r="E84" s="233">
        <v>544</v>
      </c>
      <c r="F84" s="230"/>
      <c r="G84" s="230"/>
      <c r="H84" s="230"/>
      <c r="I84" s="230"/>
      <c r="J84" s="230"/>
      <c r="K84" s="230"/>
      <c r="L84" s="230"/>
      <c r="M84" s="230"/>
      <c r="N84" s="229"/>
      <c r="O84" s="229"/>
      <c r="P84" s="229"/>
      <c r="Q84" s="229"/>
      <c r="R84" s="230"/>
      <c r="S84" s="230"/>
      <c r="T84" s="230"/>
      <c r="U84" s="230"/>
      <c r="V84" s="230"/>
      <c r="W84" s="230"/>
      <c r="X84" s="230"/>
      <c r="Y84" s="230"/>
      <c r="Z84" s="210"/>
      <c r="AA84" s="210"/>
      <c r="AB84" s="210"/>
      <c r="AC84" s="210"/>
      <c r="AD84" s="210"/>
      <c r="AE84" s="210"/>
      <c r="AF84" s="210"/>
      <c r="AG84" s="210" t="s">
        <v>164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51">
        <v>34</v>
      </c>
      <c r="B85" s="252" t="s">
        <v>460</v>
      </c>
      <c r="C85" s="260" t="s">
        <v>461</v>
      </c>
      <c r="D85" s="253" t="s">
        <v>457</v>
      </c>
      <c r="E85" s="254">
        <v>1</v>
      </c>
      <c r="F85" s="255"/>
      <c r="G85" s="256">
        <f>ROUND(E85*F85,2)</f>
        <v>0</v>
      </c>
      <c r="H85" s="231"/>
      <c r="I85" s="230">
        <f>ROUND(E85*H85,2)</f>
        <v>0</v>
      </c>
      <c r="J85" s="231"/>
      <c r="K85" s="230">
        <f>ROUND(E85*J85,2)</f>
        <v>0</v>
      </c>
      <c r="L85" s="230">
        <v>21</v>
      </c>
      <c r="M85" s="230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30"/>
      <c r="S85" s="230" t="s">
        <v>233</v>
      </c>
      <c r="T85" s="230" t="s">
        <v>227</v>
      </c>
      <c r="U85" s="230">
        <v>0</v>
      </c>
      <c r="V85" s="230">
        <f>ROUND(E85*U85,2)</f>
        <v>0</v>
      </c>
      <c r="W85" s="230"/>
      <c r="X85" s="230" t="s">
        <v>160</v>
      </c>
      <c r="Y85" s="230" t="s">
        <v>161</v>
      </c>
      <c r="Z85" s="210"/>
      <c r="AA85" s="210"/>
      <c r="AB85" s="210"/>
      <c r="AC85" s="210"/>
      <c r="AD85" s="210"/>
      <c r="AE85" s="210"/>
      <c r="AF85" s="210"/>
      <c r="AG85" s="210" t="s">
        <v>162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51">
        <v>35</v>
      </c>
      <c r="B86" s="252" t="s">
        <v>462</v>
      </c>
      <c r="C86" s="260" t="s">
        <v>463</v>
      </c>
      <c r="D86" s="253" t="s">
        <v>322</v>
      </c>
      <c r="E86" s="254">
        <v>2</v>
      </c>
      <c r="F86" s="255"/>
      <c r="G86" s="256">
        <f>ROUND(E86*F86,2)</f>
        <v>0</v>
      </c>
      <c r="H86" s="231"/>
      <c r="I86" s="230">
        <f>ROUND(E86*H86,2)</f>
        <v>0</v>
      </c>
      <c r="J86" s="231"/>
      <c r="K86" s="230">
        <f>ROUND(E86*J86,2)</f>
        <v>0</v>
      </c>
      <c r="L86" s="230">
        <v>21</v>
      </c>
      <c r="M86" s="230">
        <f>G86*(1+L86/100)</f>
        <v>0</v>
      </c>
      <c r="N86" s="229">
        <v>0</v>
      </c>
      <c r="O86" s="229">
        <f>ROUND(E86*N86,2)</f>
        <v>0</v>
      </c>
      <c r="P86" s="229">
        <v>0</v>
      </c>
      <c r="Q86" s="229">
        <f>ROUND(E86*P86,2)</f>
        <v>0</v>
      </c>
      <c r="R86" s="230"/>
      <c r="S86" s="230" t="s">
        <v>233</v>
      </c>
      <c r="T86" s="230" t="s">
        <v>227</v>
      </c>
      <c r="U86" s="230">
        <v>0</v>
      </c>
      <c r="V86" s="230">
        <f>ROUND(E86*U86,2)</f>
        <v>0</v>
      </c>
      <c r="W86" s="230"/>
      <c r="X86" s="230" t="s">
        <v>160</v>
      </c>
      <c r="Y86" s="230" t="s">
        <v>161</v>
      </c>
      <c r="Z86" s="210"/>
      <c r="AA86" s="210"/>
      <c r="AB86" s="210"/>
      <c r="AC86" s="210"/>
      <c r="AD86" s="210"/>
      <c r="AE86" s="210"/>
      <c r="AF86" s="210"/>
      <c r="AG86" s="210" t="s">
        <v>162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5">
        <v>36</v>
      </c>
      <c r="B87" s="246" t="s">
        <v>298</v>
      </c>
      <c r="C87" s="258" t="s">
        <v>464</v>
      </c>
      <c r="D87" s="247" t="s">
        <v>268</v>
      </c>
      <c r="E87" s="248">
        <v>292.39999999999998</v>
      </c>
      <c r="F87" s="249"/>
      <c r="G87" s="250">
        <f>ROUND(E87*F87,2)</f>
        <v>0</v>
      </c>
      <c r="H87" s="231"/>
      <c r="I87" s="230">
        <f>ROUND(E87*H87,2)</f>
        <v>0</v>
      </c>
      <c r="J87" s="231"/>
      <c r="K87" s="230">
        <f>ROUND(E87*J87,2)</f>
        <v>0</v>
      </c>
      <c r="L87" s="230">
        <v>21</v>
      </c>
      <c r="M87" s="230">
        <f>G87*(1+L87/100)</f>
        <v>0</v>
      </c>
      <c r="N87" s="229">
        <v>2.0000000000000002E-5</v>
      </c>
      <c r="O87" s="229">
        <f>ROUND(E87*N87,2)</f>
        <v>0.01</v>
      </c>
      <c r="P87" s="229">
        <v>0</v>
      </c>
      <c r="Q87" s="229">
        <f>ROUND(E87*P87,2)</f>
        <v>0</v>
      </c>
      <c r="R87" s="230"/>
      <c r="S87" s="230" t="s">
        <v>158</v>
      </c>
      <c r="T87" s="230" t="s">
        <v>227</v>
      </c>
      <c r="U87" s="230">
        <v>7.0000000000000007E-2</v>
      </c>
      <c r="V87" s="230">
        <f>ROUND(E87*U87,2)</f>
        <v>20.47</v>
      </c>
      <c r="W87" s="230"/>
      <c r="X87" s="230" t="s">
        <v>404</v>
      </c>
      <c r="Y87" s="230" t="s">
        <v>161</v>
      </c>
      <c r="Z87" s="210"/>
      <c r="AA87" s="210"/>
      <c r="AB87" s="210"/>
      <c r="AC87" s="210"/>
      <c r="AD87" s="210"/>
      <c r="AE87" s="210"/>
      <c r="AF87" s="210"/>
      <c r="AG87" s="210" t="s">
        <v>405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2" x14ac:dyDescent="0.2">
      <c r="A88" s="227"/>
      <c r="B88" s="228"/>
      <c r="C88" s="259" t="s">
        <v>465</v>
      </c>
      <c r="D88" s="232"/>
      <c r="E88" s="233">
        <v>146.32</v>
      </c>
      <c r="F88" s="230"/>
      <c r="G88" s="230"/>
      <c r="H88" s="230"/>
      <c r="I88" s="230"/>
      <c r="J88" s="230"/>
      <c r="K88" s="230"/>
      <c r="L88" s="230"/>
      <c r="M88" s="230"/>
      <c r="N88" s="229"/>
      <c r="O88" s="229"/>
      <c r="P88" s="229"/>
      <c r="Q88" s="229"/>
      <c r="R88" s="230"/>
      <c r="S88" s="230"/>
      <c r="T88" s="230"/>
      <c r="U88" s="230"/>
      <c r="V88" s="230"/>
      <c r="W88" s="230"/>
      <c r="X88" s="230"/>
      <c r="Y88" s="230"/>
      <c r="Z88" s="210"/>
      <c r="AA88" s="210"/>
      <c r="AB88" s="210"/>
      <c r="AC88" s="210"/>
      <c r="AD88" s="210"/>
      <c r="AE88" s="210"/>
      <c r="AF88" s="210"/>
      <c r="AG88" s="210" t="s">
        <v>164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3" x14ac:dyDescent="0.2">
      <c r="A89" s="227"/>
      <c r="B89" s="228"/>
      <c r="C89" s="259" t="s">
        <v>466</v>
      </c>
      <c r="D89" s="232"/>
      <c r="E89" s="233">
        <v>1.54</v>
      </c>
      <c r="F89" s="230"/>
      <c r="G89" s="230"/>
      <c r="H89" s="230"/>
      <c r="I89" s="230"/>
      <c r="J89" s="230"/>
      <c r="K89" s="230"/>
      <c r="L89" s="230"/>
      <c r="M89" s="230"/>
      <c r="N89" s="229"/>
      <c r="O89" s="229"/>
      <c r="P89" s="229"/>
      <c r="Q89" s="229"/>
      <c r="R89" s="230"/>
      <c r="S89" s="230"/>
      <c r="T89" s="230"/>
      <c r="U89" s="230"/>
      <c r="V89" s="230"/>
      <c r="W89" s="230"/>
      <c r="X89" s="230"/>
      <c r="Y89" s="230"/>
      <c r="Z89" s="210"/>
      <c r="AA89" s="210"/>
      <c r="AB89" s="210"/>
      <c r="AC89" s="210"/>
      <c r="AD89" s="210"/>
      <c r="AE89" s="210"/>
      <c r="AF89" s="210"/>
      <c r="AG89" s="210" t="s">
        <v>164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3" x14ac:dyDescent="0.2">
      <c r="A90" s="227"/>
      <c r="B90" s="228"/>
      <c r="C90" s="259" t="s">
        <v>467</v>
      </c>
      <c r="D90" s="232"/>
      <c r="E90" s="233">
        <v>144.54</v>
      </c>
      <c r="F90" s="230"/>
      <c r="G90" s="230"/>
      <c r="H90" s="230"/>
      <c r="I90" s="230"/>
      <c r="J90" s="230"/>
      <c r="K90" s="230"/>
      <c r="L90" s="230"/>
      <c r="M90" s="230"/>
      <c r="N90" s="229"/>
      <c r="O90" s="229"/>
      <c r="P90" s="229"/>
      <c r="Q90" s="229"/>
      <c r="R90" s="230"/>
      <c r="S90" s="230"/>
      <c r="T90" s="230"/>
      <c r="U90" s="230"/>
      <c r="V90" s="230"/>
      <c r="W90" s="230"/>
      <c r="X90" s="230"/>
      <c r="Y90" s="230"/>
      <c r="Z90" s="210"/>
      <c r="AA90" s="210"/>
      <c r="AB90" s="210"/>
      <c r="AC90" s="210"/>
      <c r="AD90" s="210"/>
      <c r="AE90" s="210"/>
      <c r="AF90" s="210"/>
      <c r="AG90" s="210" t="s">
        <v>164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x14ac:dyDescent="0.2">
      <c r="A91" s="238" t="s">
        <v>153</v>
      </c>
      <c r="B91" s="239" t="s">
        <v>102</v>
      </c>
      <c r="C91" s="257" t="s">
        <v>103</v>
      </c>
      <c r="D91" s="240"/>
      <c r="E91" s="241"/>
      <c r="F91" s="242"/>
      <c r="G91" s="243">
        <f>SUMIF(AG92:AG96,"&lt;&gt;NOR",G92:G96)</f>
        <v>0</v>
      </c>
      <c r="H91" s="237"/>
      <c r="I91" s="237">
        <f>SUM(I92:I96)</f>
        <v>0</v>
      </c>
      <c r="J91" s="237"/>
      <c r="K91" s="237">
        <f>SUM(K92:K96)</f>
        <v>0</v>
      </c>
      <c r="L91" s="237"/>
      <c r="M91" s="237">
        <f>SUM(M92:M96)</f>
        <v>0</v>
      </c>
      <c r="N91" s="236"/>
      <c r="O91" s="236">
        <f>SUM(O92:O96)</f>
        <v>1.56</v>
      </c>
      <c r="P91" s="236"/>
      <c r="Q91" s="236">
        <f>SUM(Q92:Q96)</f>
        <v>0</v>
      </c>
      <c r="R91" s="237"/>
      <c r="S91" s="237"/>
      <c r="T91" s="237"/>
      <c r="U91" s="237"/>
      <c r="V91" s="237">
        <f>SUM(V92:V96)</f>
        <v>2.61</v>
      </c>
      <c r="W91" s="237"/>
      <c r="X91" s="237"/>
      <c r="Y91" s="237"/>
      <c r="AG91" t="s">
        <v>154</v>
      </c>
    </row>
    <row r="92" spans="1:60" outlineLevel="1" x14ac:dyDescent="0.2">
      <c r="A92" s="245">
        <v>37</v>
      </c>
      <c r="B92" s="246" t="s">
        <v>468</v>
      </c>
      <c r="C92" s="258" t="s">
        <v>469</v>
      </c>
      <c r="D92" s="247" t="s">
        <v>157</v>
      </c>
      <c r="E92" s="248">
        <v>6.5</v>
      </c>
      <c r="F92" s="249"/>
      <c r="G92" s="250">
        <f>ROUND(E92*F92,2)</f>
        <v>0</v>
      </c>
      <c r="H92" s="231"/>
      <c r="I92" s="230">
        <f>ROUND(E92*H92,2)</f>
        <v>0</v>
      </c>
      <c r="J92" s="231"/>
      <c r="K92" s="230">
        <f>ROUND(E92*J92,2)</f>
        <v>0</v>
      </c>
      <c r="L92" s="230">
        <v>21</v>
      </c>
      <c r="M92" s="230">
        <f>G92*(1+L92/100)</f>
        <v>0</v>
      </c>
      <c r="N92" s="229">
        <v>0.24</v>
      </c>
      <c r="O92" s="229">
        <f>ROUND(E92*N92,2)</f>
        <v>1.56</v>
      </c>
      <c r="P92" s="229">
        <v>0</v>
      </c>
      <c r="Q92" s="229">
        <f>ROUND(E92*P92,2)</f>
        <v>0</v>
      </c>
      <c r="R92" s="230"/>
      <c r="S92" s="230" t="s">
        <v>158</v>
      </c>
      <c r="T92" s="230" t="s">
        <v>159</v>
      </c>
      <c r="U92" s="230">
        <v>0.27</v>
      </c>
      <c r="V92" s="230">
        <f>ROUND(E92*U92,2)</f>
        <v>1.76</v>
      </c>
      <c r="W92" s="230"/>
      <c r="X92" s="230" t="s">
        <v>160</v>
      </c>
      <c r="Y92" s="230" t="s">
        <v>161</v>
      </c>
      <c r="Z92" s="210"/>
      <c r="AA92" s="210"/>
      <c r="AB92" s="210"/>
      <c r="AC92" s="210"/>
      <c r="AD92" s="210"/>
      <c r="AE92" s="210"/>
      <c r="AF92" s="210"/>
      <c r="AG92" s="210" t="s">
        <v>162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2" x14ac:dyDescent="0.2">
      <c r="A93" s="227"/>
      <c r="B93" s="228"/>
      <c r="C93" s="259" t="s">
        <v>470</v>
      </c>
      <c r="D93" s="232"/>
      <c r="E93" s="233"/>
      <c r="F93" s="230"/>
      <c r="G93" s="230"/>
      <c r="H93" s="230"/>
      <c r="I93" s="230"/>
      <c r="J93" s="230"/>
      <c r="K93" s="230"/>
      <c r="L93" s="230"/>
      <c r="M93" s="230"/>
      <c r="N93" s="229"/>
      <c r="O93" s="229"/>
      <c r="P93" s="229"/>
      <c r="Q93" s="229"/>
      <c r="R93" s="230"/>
      <c r="S93" s="230"/>
      <c r="T93" s="230"/>
      <c r="U93" s="230"/>
      <c r="V93" s="230"/>
      <c r="W93" s="230"/>
      <c r="X93" s="230"/>
      <c r="Y93" s="230"/>
      <c r="Z93" s="210"/>
      <c r="AA93" s="210"/>
      <c r="AB93" s="210"/>
      <c r="AC93" s="210"/>
      <c r="AD93" s="210"/>
      <c r="AE93" s="210"/>
      <c r="AF93" s="210"/>
      <c r="AG93" s="210" t="s">
        <v>164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3" x14ac:dyDescent="0.2">
      <c r="A94" s="227"/>
      <c r="B94" s="228"/>
      <c r="C94" s="259" t="s">
        <v>471</v>
      </c>
      <c r="D94" s="232"/>
      <c r="E94" s="233">
        <v>6.5</v>
      </c>
      <c r="F94" s="230"/>
      <c r="G94" s="230"/>
      <c r="H94" s="230"/>
      <c r="I94" s="230"/>
      <c r="J94" s="230"/>
      <c r="K94" s="230"/>
      <c r="L94" s="230"/>
      <c r="M94" s="230"/>
      <c r="N94" s="229"/>
      <c r="O94" s="229"/>
      <c r="P94" s="229"/>
      <c r="Q94" s="229"/>
      <c r="R94" s="230"/>
      <c r="S94" s="230"/>
      <c r="T94" s="230"/>
      <c r="U94" s="230"/>
      <c r="V94" s="230"/>
      <c r="W94" s="230"/>
      <c r="X94" s="230"/>
      <c r="Y94" s="230"/>
      <c r="Z94" s="210"/>
      <c r="AA94" s="210"/>
      <c r="AB94" s="210"/>
      <c r="AC94" s="210"/>
      <c r="AD94" s="210"/>
      <c r="AE94" s="210"/>
      <c r="AF94" s="210"/>
      <c r="AG94" s="210" t="s">
        <v>164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45">
        <v>38</v>
      </c>
      <c r="B95" s="246" t="s">
        <v>472</v>
      </c>
      <c r="C95" s="258" t="s">
        <v>473</v>
      </c>
      <c r="D95" s="247" t="s">
        <v>157</v>
      </c>
      <c r="E95" s="248">
        <v>6.5</v>
      </c>
      <c r="F95" s="249"/>
      <c r="G95" s="250">
        <f>ROUND(E95*F95,2)</f>
        <v>0</v>
      </c>
      <c r="H95" s="231"/>
      <c r="I95" s="230">
        <f>ROUND(E95*H95,2)</f>
        <v>0</v>
      </c>
      <c r="J95" s="231"/>
      <c r="K95" s="230">
        <f>ROUND(E95*J95,2)</f>
        <v>0</v>
      </c>
      <c r="L95" s="230">
        <v>21</v>
      </c>
      <c r="M95" s="230">
        <f>G95*(1+L95/100)</f>
        <v>0</v>
      </c>
      <c r="N95" s="229">
        <v>0</v>
      </c>
      <c r="O95" s="229">
        <f>ROUND(E95*N95,2)</f>
        <v>0</v>
      </c>
      <c r="P95" s="229">
        <v>0</v>
      </c>
      <c r="Q95" s="229">
        <f>ROUND(E95*P95,2)</f>
        <v>0</v>
      </c>
      <c r="R95" s="230"/>
      <c r="S95" s="230" t="s">
        <v>158</v>
      </c>
      <c r="T95" s="230" t="s">
        <v>159</v>
      </c>
      <c r="U95" s="230">
        <v>0.13</v>
      </c>
      <c r="V95" s="230">
        <f>ROUND(E95*U95,2)</f>
        <v>0.85</v>
      </c>
      <c r="W95" s="230"/>
      <c r="X95" s="230" t="s">
        <v>160</v>
      </c>
      <c r="Y95" s="230" t="s">
        <v>161</v>
      </c>
      <c r="Z95" s="210"/>
      <c r="AA95" s="210"/>
      <c r="AB95" s="210"/>
      <c r="AC95" s="210"/>
      <c r="AD95" s="210"/>
      <c r="AE95" s="210"/>
      <c r="AF95" s="210"/>
      <c r="AG95" s="210" t="s">
        <v>162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2" x14ac:dyDescent="0.2">
      <c r="A96" s="227"/>
      <c r="B96" s="228"/>
      <c r="C96" s="259" t="s">
        <v>474</v>
      </c>
      <c r="D96" s="232"/>
      <c r="E96" s="233">
        <v>6.5</v>
      </c>
      <c r="F96" s="230"/>
      <c r="G96" s="230"/>
      <c r="H96" s="230"/>
      <c r="I96" s="230"/>
      <c r="J96" s="230"/>
      <c r="K96" s="230"/>
      <c r="L96" s="230"/>
      <c r="M96" s="230"/>
      <c r="N96" s="229"/>
      <c r="O96" s="229"/>
      <c r="P96" s="229"/>
      <c r="Q96" s="229"/>
      <c r="R96" s="230"/>
      <c r="S96" s="230"/>
      <c r="T96" s="230"/>
      <c r="U96" s="230"/>
      <c r="V96" s="230"/>
      <c r="W96" s="230"/>
      <c r="X96" s="230"/>
      <c r="Y96" s="23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>
        <v>5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x14ac:dyDescent="0.2">
      <c r="A97" s="238" t="s">
        <v>153</v>
      </c>
      <c r="B97" s="239" t="s">
        <v>104</v>
      </c>
      <c r="C97" s="257" t="s">
        <v>105</v>
      </c>
      <c r="D97" s="240"/>
      <c r="E97" s="241"/>
      <c r="F97" s="242"/>
      <c r="G97" s="243">
        <f>SUMIF(AG98:AG101,"&lt;&gt;NOR",G98:G101)</f>
        <v>0</v>
      </c>
      <c r="H97" s="237"/>
      <c r="I97" s="237">
        <f>SUM(I98:I101)</f>
        <v>0</v>
      </c>
      <c r="J97" s="237"/>
      <c r="K97" s="237">
        <f>SUM(K98:K101)</f>
        <v>0</v>
      </c>
      <c r="L97" s="237"/>
      <c r="M97" s="237">
        <f>SUM(M98:M101)</f>
        <v>0</v>
      </c>
      <c r="N97" s="236"/>
      <c r="O97" s="236">
        <f>SUM(O98:O101)</f>
        <v>41.48</v>
      </c>
      <c r="P97" s="236"/>
      <c r="Q97" s="236">
        <f>SUM(Q98:Q101)</f>
        <v>0</v>
      </c>
      <c r="R97" s="237"/>
      <c r="S97" s="237"/>
      <c r="T97" s="237"/>
      <c r="U97" s="237"/>
      <c r="V97" s="237">
        <f>SUM(V98:V101)</f>
        <v>3275.38</v>
      </c>
      <c r="W97" s="237"/>
      <c r="X97" s="237"/>
      <c r="Y97" s="237"/>
      <c r="AG97" t="s">
        <v>154</v>
      </c>
    </row>
    <row r="98" spans="1:60" outlineLevel="1" x14ac:dyDescent="0.2">
      <c r="A98" s="245">
        <v>39</v>
      </c>
      <c r="B98" s="246" t="s">
        <v>475</v>
      </c>
      <c r="C98" s="258" t="s">
        <v>476</v>
      </c>
      <c r="D98" s="247" t="s">
        <v>268</v>
      </c>
      <c r="E98" s="248">
        <v>45.5</v>
      </c>
      <c r="F98" s="249"/>
      <c r="G98" s="250">
        <f>ROUND(E98*F98,2)</f>
        <v>0</v>
      </c>
      <c r="H98" s="231"/>
      <c r="I98" s="230">
        <f>ROUND(E98*H98,2)</f>
        <v>0</v>
      </c>
      <c r="J98" s="231"/>
      <c r="K98" s="230">
        <f>ROUND(E98*J98,2)</f>
        <v>0</v>
      </c>
      <c r="L98" s="230">
        <v>21</v>
      </c>
      <c r="M98" s="230">
        <f>G98*(1+L98/100)</f>
        <v>0</v>
      </c>
      <c r="N98" s="229">
        <v>0.90902000000000005</v>
      </c>
      <c r="O98" s="229">
        <f>ROUND(E98*N98,2)</f>
        <v>41.36</v>
      </c>
      <c r="P98" s="229">
        <v>0</v>
      </c>
      <c r="Q98" s="229">
        <f>ROUND(E98*P98,2)</f>
        <v>0</v>
      </c>
      <c r="R98" s="230"/>
      <c r="S98" s="230" t="s">
        <v>158</v>
      </c>
      <c r="T98" s="230" t="s">
        <v>159</v>
      </c>
      <c r="U98" s="230">
        <v>71.986320000000006</v>
      </c>
      <c r="V98" s="230">
        <f>ROUND(E98*U98,2)</f>
        <v>3275.38</v>
      </c>
      <c r="W98" s="230"/>
      <c r="X98" s="230" t="s">
        <v>269</v>
      </c>
      <c r="Y98" s="230" t="s">
        <v>161</v>
      </c>
      <c r="Z98" s="210"/>
      <c r="AA98" s="210"/>
      <c r="AB98" s="210"/>
      <c r="AC98" s="210"/>
      <c r="AD98" s="210"/>
      <c r="AE98" s="210"/>
      <c r="AF98" s="210"/>
      <c r="AG98" s="210" t="s">
        <v>477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2" x14ac:dyDescent="0.2">
      <c r="A99" s="227"/>
      <c r="B99" s="228"/>
      <c r="C99" s="259" t="s">
        <v>478</v>
      </c>
      <c r="D99" s="232"/>
      <c r="E99" s="233">
        <v>45.5</v>
      </c>
      <c r="F99" s="230"/>
      <c r="G99" s="230"/>
      <c r="H99" s="230"/>
      <c r="I99" s="230"/>
      <c r="J99" s="230"/>
      <c r="K99" s="230"/>
      <c r="L99" s="230"/>
      <c r="M99" s="230"/>
      <c r="N99" s="229"/>
      <c r="O99" s="229"/>
      <c r="P99" s="229"/>
      <c r="Q99" s="229"/>
      <c r="R99" s="230"/>
      <c r="S99" s="230"/>
      <c r="T99" s="230"/>
      <c r="U99" s="230"/>
      <c r="V99" s="230"/>
      <c r="W99" s="230"/>
      <c r="X99" s="230"/>
      <c r="Y99" s="23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51">
        <v>40</v>
      </c>
      <c r="B100" s="252" t="s">
        <v>479</v>
      </c>
      <c r="C100" s="260" t="s">
        <v>480</v>
      </c>
      <c r="D100" s="253" t="s">
        <v>259</v>
      </c>
      <c r="E100" s="254">
        <v>2</v>
      </c>
      <c r="F100" s="255"/>
      <c r="G100" s="256">
        <f>ROUND(E100*F100,2)</f>
        <v>0</v>
      </c>
      <c r="H100" s="231"/>
      <c r="I100" s="230">
        <f>ROUND(E100*H100,2)</f>
        <v>0</v>
      </c>
      <c r="J100" s="231"/>
      <c r="K100" s="230">
        <f>ROUND(E100*J100,2)</f>
        <v>0</v>
      </c>
      <c r="L100" s="230">
        <v>21</v>
      </c>
      <c r="M100" s="230">
        <f>G100*(1+L100/100)</f>
        <v>0</v>
      </c>
      <c r="N100" s="229">
        <v>4.1099999999999998E-2</v>
      </c>
      <c r="O100" s="229">
        <f>ROUND(E100*N100,2)</f>
        <v>0.08</v>
      </c>
      <c r="P100" s="229">
        <v>0</v>
      </c>
      <c r="Q100" s="229">
        <f>ROUND(E100*P100,2)</f>
        <v>0</v>
      </c>
      <c r="R100" s="230"/>
      <c r="S100" s="230" t="s">
        <v>158</v>
      </c>
      <c r="T100" s="230" t="s">
        <v>159</v>
      </c>
      <c r="U100" s="230">
        <v>0</v>
      </c>
      <c r="V100" s="230">
        <f>ROUND(E100*U100,2)</f>
        <v>0</v>
      </c>
      <c r="W100" s="230"/>
      <c r="X100" s="230" t="s">
        <v>269</v>
      </c>
      <c r="Y100" s="230" t="s">
        <v>161</v>
      </c>
      <c r="Z100" s="210"/>
      <c r="AA100" s="210"/>
      <c r="AB100" s="210"/>
      <c r="AC100" s="210"/>
      <c r="AD100" s="210"/>
      <c r="AE100" s="210"/>
      <c r="AF100" s="210"/>
      <c r="AG100" s="210" t="s">
        <v>477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51">
        <v>41</v>
      </c>
      <c r="B101" s="252" t="s">
        <v>481</v>
      </c>
      <c r="C101" s="260" t="s">
        <v>482</v>
      </c>
      <c r="D101" s="253" t="s">
        <v>259</v>
      </c>
      <c r="E101" s="254">
        <v>1</v>
      </c>
      <c r="F101" s="255"/>
      <c r="G101" s="256">
        <f>ROUND(E101*F101,2)</f>
        <v>0</v>
      </c>
      <c r="H101" s="231"/>
      <c r="I101" s="230">
        <f>ROUND(E101*H101,2)</f>
        <v>0</v>
      </c>
      <c r="J101" s="231"/>
      <c r="K101" s="230">
        <f>ROUND(E101*J101,2)</f>
        <v>0</v>
      </c>
      <c r="L101" s="230">
        <v>21</v>
      </c>
      <c r="M101" s="230">
        <f>G101*(1+L101/100)</f>
        <v>0</v>
      </c>
      <c r="N101" s="229">
        <v>4.1599999999999998E-2</v>
      </c>
      <c r="O101" s="229">
        <f>ROUND(E101*N101,2)</f>
        <v>0.04</v>
      </c>
      <c r="P101" s="229">
        <v>0</v>
      </c>
      <c r="Q101" s="229">
        <f>ROUND(E101*P101,2)</f>
        <v>0</v>
      </c>
      <c r="R101" s="230"/>
      <c r="S101" s="230" t="s">
        <v>158</v>
      </c>
      <c r="T101" s="230" t="s">
        <v>159</v>
      </c>
      <c r="U101" s="230">
        <v>0</v>
      </c>
      <c r="V101" s="230">
        <f>ROUND(E101*U101,2)</f>
        <v>0</v>
      </c>
      <c r="W101" s="230"/>
      <c r="X101" s="230" t="s">
        <v>269</v>
      </c>
      <c r="Y101" s="230" t="s">
        <v>161</v>
      </c>
      <c r="Z101" s="210"/>
      <c r="AA101" s="210"/>
      <c r="AB101" s="210"/>
      <c r="AC101" s="210"/>
      <c r="AD101" s="210"/>
      <c r="AE101" s="210"/>
      <c r="AF101" s="210"/>
      <c r="AG101" s="210" t="s">
        <v>477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x14ac:dyDescent="0.2">
      <c r="A102" s="238" t="s">
        <v>153</v>
      </c>
      <c r="B102" s="239" t="s">
        <v>106</v>
      </c>
      <c r="C102" s="257" t="s">
        <v>107</v>
      </c>
      <c r="D102" s="240"/>
      <c r="E102" s="241"/>
      <c r="F102" s="242"/>
      <c r="G102" s="243">
        <f>SUMIF(AG103:AG118,"&lt;&gt;NOR",G103:G118)</f>
        <v>0</v>
      </c>
      <c r="H102" s="237"/>
      <c r="I102" s="237">
        <f>SUM(I103:I118)</f>
        <v>0</v>
      </c>
      <c r="J102" s="237"/>
      <c r="K102" s="237">
        <f>SUM(K103:K118)</f>
        <v>0</v>
      </c>
      <c r="L102" s="237"/>
      <c r="M102" s="237">
        <f>SUM(M103:M118)</f>
        <v>0</v>
      </c>
      <c r="N102" s="236"/>
      <c r="O102" s="236">
        <f>SUM(O103:O118)</f>
        <v>54.489999999999995</v>
      </c>
      <c r="P102" s="236"/>
      <c r="Q102" s="236">
        <f>SUM(Q103:Q118)</f>
        <v>0</v>
      </c>
      <c r="R102" s="237"/>
      <c r="S102" s="237"/>
      <c r="T102" s="237"/>
      <c r="U102" s="237"/>
      <c r="V102" s="237">
        <f>SUM(V103:V118)</f>
        <v>63.32</v>
      </c>
      <c r="W102" s="237"/>
      <c r="X102" s="237"/>
      <c r="Y102" s="237"/>
      <c r="AG102" t="s">
        <v>154</v>
      </c>
    </row>
    <row r="103" spans="1:60" outlineLevel="1" x14ac:dyDescent="0.2">
      <c r="A103" s="245">
        <v>42</v>
      </c>
      <c r="B103" s="246" t="s">
        <v>351</v>
      </c>
      <c r="C103" s="258" t="s">
        <v>352</v>
      </c>
      <c r="D103" s="247" t="s">
        <v>268</v>
      </c>
      <c r="E103" s="248">
        <v>104.5</v>
      </c>
      <c r="F103" s="249"/>
      <c r="G103" s="250">
        <f>ROUND(E103*F103,2)</f>
        <v>0</v>
      </c>
      <c r="H103" s="231"/>
      <c r="I103" s="230">
        <f>ROUND(E103*H103,2)</f>
        <v>0</v>
      </c>
      <c r="J103" s="231"/>
      <c r="K103" s="230">
        <f>ROUND(E103*J103,2)</f>
        <v>0</v>
      </c>
      <c r="L103" s="230">
        <v>21</v>
      </c>
      <c r="M103" s="230">
        <f>G103*(1+L103/100)</f>
        <v>0</v>
      </c>
      <c r="N103" s="229">
        <v>0.14717</v>
      </c>
      <c r="O103" s="229">
        <f>ROUND(E103*N103,2)</f>
        <v>15.38</v>
      </c>
      <c r="P103" s="229">
        <v>0</v>
      </c>
      <c r="Q103" s="229">
        <f>ROUND(E103*P103,2)</f>
        <v>0</v>
      </c>
      <c r="R103" s="230"/>
      <c r="S103" s="230" t="s">
        <v>158</v>
      </c>
      <c r="T103" s="230" t="s">
        <v>159</v>
      </c>
      <c r="U103" s="230">
        <v>0.28399999999999997</v>
      </c>
      <c r="V103" s="230">
        <f>ROUND(E103*U103,2)</f>
        <v>29.68</v>
      </c>
      <c r="W103" s="230"/>
      <c r="X103" s="230" t="s">
        <v>160</v>
      </c>
      <c r="Y103" s="230" t="s">
        <v>161</v>
      </c>
      <c r="Z103" s="210"/>
      <c r="AA103" s="210"/>
      <c r="AB103" s="210"/>
      <c r="AC103" s="210"/>
      <c r="AD103" s="210"/>
      <c r="AE103" s="210"/>
      <c r="AF103" s="210"/>
      <c r="AG103" s="210" t="s">
        <v>162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2" x14ac:dyDescent="0.2">
      <c r="A104" s="227"/>
      <c r="B104" s="228"/>
      <c r="C104" s="259" t="s">
        <v>483</v>
      </c>
      <c r="D104" s="232"/>
      <c r="E104" s="233">
        <v>104.5</v>
      </c>
      <c r="F104" s="230"/>
      <c r="G104" s="230"/>
      <c r="H104" s="230"/>
      <c r="I104" s="230"/>
      <c r="J104" s="230"/>
      <c r="K104" s="230"/>
      <c r="L104" s="230"/>
      <c r="M104" s="230"/>
      <c r="N104" s="229"/>
      <c r="O104" s="229"/>
      <c r="P104" s="229"/>
      <c r="Q104" s="229"/>
      <c r="R104" s="230"/>
      <c r="S104" s="230"/>
      <c r="T104" s="230"/>
      <c r="U104" s="230"/>
      <c r="V104" s="230"/>
      <c r="W104" s="230"/>
      <c r="X104" s="230"/>
      <c r="Y104" s="230"/>
      <c r="Z104" s="210"/>
      <c r="AA104" s="210"/>
      <c r="AB104" s="210"/>
      <c r="AC104" s="210"/>
      <c r="AD104" s="210"/>
      <c r="AE104" s="210"/>
      <c r="AF104" s="210"/>
      <c r="AG104" s="210" t="s">
        <v>164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5">
        <v>43</v>
      </c>
      <c r="B105" s="246" t="s">
        <v>484</v>
      </c>
      <c r="C105" s="258" t="s">
        <v>485</v>
      </c>
      <c r="D105" s="247" t="s">
        <v>268</v>
      </c>
      <c r="E105" s="248">
        <v>71</v>
      </c>
      <c r="F105" s="249"/>
      <c r="G105" s="250">
        <f>ROUND(E105*F105,2)</f>
        <v>0</v>
      </c>
      <c r="H105" s="231"/>
      <c r="I105" s="230">
        <f>ROUND(E105*H105,2)</f>
        <v>0</v>
      </c>
      <c r="J105" s="231"/>
      <c r="K105" s="230">
        <f>ROUND(E105*J105,2)</f>
        <v>0</v>
      </c>
      <c r="L105" s="230">
        <v>21</v>
      </c>
      <c r="M105" s="230">
        <f>G105*(1+L105/100)</f>
        <v>0</v>
      </c>
      <c r="N105" s="229">
        <v>5.9049999999999998E-2</v>
      </c>
      <c r="O105" s="229">
        <f>ROUND(E105*N105,2)</f>
        <v>4.1900000000000004</v>
      </c>
      <c r="P105" s="229">
        <v>0</v>
      </c>
      <c r="Q105" s="229">
        <f>ROUND(E105*P105,2)</f>
        <v>0</v>
      </c>
      <c r="R105" s="230"/>
      <c r="S105" s="230" t="s">
        <v>158</v>
      </c>
      <c r="T105" s="230" t="s">
        <v>159</v>
      </c>
      <c r="U105" s="230">
        <v>0.26</v>
      </c>
      <c r="V105" s="230">
        <f>ROUND(E105*U105,2)</f>
        <v>18.46</v>
      </c>
      <c r="W105" s="230"/>
      <c r="X105" s="230" t="s">
        <v>160</v>
      </c>
      <c r="Y105" s="230" t="s">
        <v>161</v>
      </c>
      <c r="Z105" s="210"/>
      <c r="AA105" s="210"/>
      <c r="AB105" s="210"/>
      <c r="AC105" s="210"/>
      <c r="AD105" s="210"/>
      <c r="AE105" s="210"/>
      <c r="AF105" s="210"/>
      <c r="AG105" s="210" t="s">
        <v>162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2" x14ac:dyDescent="0.2">
      <c r="A106" s="227"/>
      <c r="B106" s="228"/>
      <c r="C106" s="259" t="s">
        <v>486</v>
      </c>
      <c r="D106" s="232"/>
      <c r="E106" s="233">
        <v>71</v>
      </c>
      <c r="F106" s="230"/>
      <c r="G106" s="230"/>
      <c r="H106" s="230"/>
      <c r="I106" s="230"/>
      <c r="J106" s="230"/>
      <c r="K106" s="230"/>
      <c r="L106" s="230"/>
      <c r="M106" s="230"/>
      <c r="N106" s="229"/>
      <c r="O106" s="229"/>
      <c r="P106" s="229"/>
      <c r="Q106" s="229"/>
      <c r="R106" s="230"/>
      <c r="S106" s="230"/>
      <c r="T106" s="230"/>
      <c r="U106" s="230"/>
      <c r="V106" s="230"/>
      <c r="W106" s="230"/>
      <c r="X106" s="230"/>
      <c r="Y106" s="230"/>
      <c r="Z106" s="210"/>
      <c r="AA106" s="210"/>
      <c r="AB106" s="210"/>
      <c r="AC106" s="210"/>
      <c r="AD106" s="210"/>
      <c r="AE106" s="210"/>
      <c r="AF106" s="210"/>
      <c r="AG106" s="210" t="s">
        <v>164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45">
        <v>44</v>
      </c>
      <c r="B107" s="246" t="s">
        <v>357</v>
      </c>
      <c r="C107" s="258" t="s">
        <v>358</v>
      </c>
      <c r="D107" s="247" t="s">
        <v>167</v>
      </c>
      <c r="E107" s="248">
        <v>10.525</v>
      </c>
      <c r="F107" s="249"/>
      <c r="G107" s="250">
        <f>ROUND(E107*F107,2)</f>
        <v>0</v>
      </c>
      <c r="H107" s="231"/>
      <c r="I107" s="230">
        <f>ROUND(E107*H107,2)</f>
        <v>0</v>
      </c>
      <c r="J107" s="231"/>
      <c r="K107" s="230">
        <f>ROUND(E107*J107,2)</f>
        <v>0</v>
      </c>
      <c r="L107" s="230">
        <v>21</v>
      </c>
      <c r="M107" s="230">
        <f>G107*(1+L107/100)</f>
        <v>0</v>
      </c>
      <c r="N107" s="229">
        <v>2.5249999999999999</v>
      </c>
      <c r="O107" s="229">
        <f>ROUND(E107*N107,2)</f>
        <v>26.58</v>
      </c>
      <c r="P107" s="229">
        <v>0</v>
      </c>
      <c r="Q107" s="229">
        <f>ROUND(E107*P107,2)</f>
        <v>0</v>
      </c>
      <c r="R107" s="230"/>
      <c r="S107" s="230" t="s">
        <v>158</v>
      </c>
      <c r="T107" s="230" t="s">
        <v>159</v>
      </c>
      <c r="U107" s="230">
        <v>1.4419999999999999</v>
      </c>
      <c r="V107" s="230">
        <f>ROUND(E107*U107,2)</f>
        <v>15.18</v>
      </c>
      <c r="W107" s="230"/>
      <c r="X107" s="230" t="s">
        <v>160</v>
      </c>
      <c r="Y107" s="230" t="s">
        <v>161</v>
      </c>
      <c r="Z107" s="210"/>
      <c r="AA107" s="210"/>
      <c r="AB107" s="210"/>
      <c r="AC107" s="210"/>
      <c r="AD107" s="210"/>
      <c r="AE107" s="210"/>
      <c r="AF107" s="210"/>
      <c r="AG107" s="210" t="s">
        <v>168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2" x14ac:dyDescent="0.2">
      <c r="A108" s="227"/>
      <c r="B108" s="228"/>
      <c r="C108" s="259" t="s">
        <v>487</v>
      </c>
      <c r="D108" s="232"/>
      <c r="E108" s="233">
        <v>5.2249999999999996</v>
      </c>
      <c r="F108" s="230"/>
      <c r="G108" s="230"/>
      <c r="H108" s="230"/>
      <c r="I108" s="230"/>
      <c r="J108" s="230"/>
      <c r="K108" s="230"/>
      <c r="L108" s="230"/>
      <c r="M108" s="230"/>
      <c r="N108" s="229"/>
      <c r="O108" s="229"/>
      <c r="P108" s="229"/>
      <c r="Q108" s="229"/>
      <c r="R108" s="230"/>
      <c r="S108" s="230"/>
      <c r="T108" s="230"/>
      <c r="U108" s="230"/>
      <c r="V108" s="230"/>
      <c r="W108" s="230"/>
      <c r="X108" s="230"/>
      <c r="Y108" s="230"/>
      <c r="Z108" s="210"/>
      <c r="AA108" s="210"/>
      <c r="AB108" s="210"/>
      <c r="AC108" s="210"/>
      <c r="AD108" s="210"/>
      <c r="AE108" s="210"/>
      <c r="AF108" s="210"/>
      <c r="AG108" s="210" t="s">
        <v>164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3" x14ac:dyDescent="0.2">
      <c r="A109" s="227"/>
      <c r="B109" s="228"/>
      <c r="C109" s="259" t="s">
        <v>488</v>
      </c>
      <c r="D109" s="232"/>
      <c r="E109" s="233">
        <v>3.55</v>
      </c>
      <c r="F109" s="230"/>
      <c r="G109" s="230"/>
      <c r="H109" s="230"/>
      <c r="I109" s="230"/>
      <c r="J109" s="230"/>
      <c r="K109" s="230"/>
      <c r="L109" s="230"/>
      <c r="M109" s="230"/>
      <c r="N109" s="229"/>
      <c r="O109" s="229"/>
      <c r="P109" s="229"/>
      <c r="Q109" s="229"/>
      <c r="R109" s="230"/>
      <c r="S109" s="230"/>
      <c r="T109" s="230"/>
      <c r="U109" s="230"/>
      <c r="V109" s="230"/>
      <c r="W109" s="230"/>
      <c r="X109" s="230"/>
      <c r="Y109" s="230"/>
      <c r="Z109" s="210"/>
      <c r="AA109" s="210"/>
      <c r="AB109" s="210"/>
      <c r="AC109" s="210"/>
      <c r="AD109" s="210"/>
      <c r="AE109" s="210"/>
      <c r="AF109" s="210"/>
      <c r="AG109" s="210" t="s">
        <v>164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3" x14ac:dyDescent="0.2">
      <c r="A110" s="227"/>
      <c r="B110" s="228"/>
      <c r="C110" s="259" t="s">
        <v>489</v>
      </c>
      <c r="D110" s="232"/>
      <c r="E110" s="233">
        <v>1.75</v>
      </c>
      <c r="F110" s="230"/>
      <c r="G110" s="230"/>
      <c r="H110" s="230"/>
      <c r="I110" s="230"/>
      <c r="J110" s="230"/>
      <c r="K110" s="230"/>
      <c r="L110" s="230"/>
      <c r="M110" s="230"/>
      <c r="N110" s="229"/>
      <c r="O110" s="229"/>
      <c r="P110" s="229"/>
      <c r="Q110" s="229"/>
      <c r="R110" s="230"/>
      <c r="S110" s="230"/>
      <c r="T110" s="230"/>
      <c r="U110" s="230"/>
      <c r="V110" s="230"/>
      <c r="W110" s="230"/>
      <c r="X110" s="230"/>
      <c r="Y110" s="23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45">
        <v>45</v>
      </c>
      <c r="B111" s="246" t="s">
        <v>490</v>
      </c>
      <c r="C111" s="258" t="s">
        <v>491</v>
      </c>
      <c r="D111" s="247" t="s">
        <v>259</v>
      </c>
      <c r="E111" s="248">
        <v>149.1</v>
      </c>
      <c r="F111" s="249"/>
      <c r="G111" s="250">
        <f>ROUND(E111*F111,2)</f>
        <v>0</v>
      </c>
      <c r="H111" s="231"/>
      <c r="I111" s="230">
        <f>ROUND(E111*H111,2)</f>
        <v>0</v>
      </c>
      <c r="J111" s="231"/>
      <c r="K111" s="230">
        <f>ROUND(E111*J111,2)</f>
        <v>0</v>
      </c>
      <c r="L111" s="230">
        <v>21</v>
      </c>
      <c r="M111" s="230">
        <f>G111*(1+L111/100)</f>
        <v>0</v>
      </c>
      <c r="N111" s="229">
        <v>2.3E-2</v>
      </c>
      <c r="O111" s="229">
        <f>ROUND(E111*N111,2)</f>
        <v>3.43</v>
      </c>
      <c r="P111" s="229">
        <v>0</v>
      </c>
      <c r="Q111" s="229">
        <f>ROUND(E111*P111,2)</f>
        <v>0</v>
      </c>
      <c r="R111" s="230" t="s">
        <v>242</v>
      </c>
      <c r="S111" s="230" t="s">
        <v>158</v>
      </c>
      <c r="T111" s="230" t="s">
        <v>159</v>
      </c>
      <c r="U111" s="230">
        <v>0</v>
      </c>
      <c r="V111" s="230">
        <f>ROUND(E111*U111,2)</f>
        <v>0</v>
      </c>
      <c r="W111" s="230"/>
      <c r="X111" s="230" t="s">
        <v>243</v>
      </c>
      <c r="Y111" s="230" t="s">
        <v>161</v>
      </c>
      <c r="Z111" s="210"/>
      <c r="AA111" s="210"/>
      <c r="AB111" s="210"/>
      <c r="AC111" s="210"/>
      <c r="AD111" s="210"/>
      <c r="AE111" s="210"/>
      <c r="AF111" s="210"/>
      <c r="AG111" s="210" t="s">
        <v>252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2" x14ac:dyDescent="0.2">
      <c r="A112" s="227"/>
      <c r="B112" s="228"/>
      <c r="C112" s="259" t="s">
        <v>492</v>
      </c>
      <c r="D112" s="232"/>
      <c r="E112" s="233">
        <v>142</v>
      </c>
      <c r="F112" s="230"/>
      <c r="G112" s="230"/>
      <c r="H112" s="230"/>
      <c r="I112" s="230"/>
      <c r="J112" s="230"/>
      <c r="K112" s="230"/>
      <c r="L112" s="230"/>
      <c r="M112" s="230"/>
      <c r="N112" s="229"/>
      <c r="O112" s="229"/>
      <c r="P112" s="229"/>
      <c r="Q112" s="229"/>
      <c r="R112" s="230"/>
      <c r="S112" s="230"/>
      <c r="T112" s="230"/>
      <c r="U112" s="230"/>
      <c r="V112" s="230"/>
      <c r="W112" s="230"/>
      <c r="X112" s="230"/>
      <c r="Y112" s="230"/>
      <c r="Z112" s="210"/>
      <c r="AA112" s="210"/>
      <c r="AB112" s="210"/>
      <c r="AC112" s="210"/>
      <c r="AD112" s="210"/>
      <c r="AE112" s="210"/>
      <c r="AF112" s="210"/>
      <c r="AG112" s="210" t="s">
        <v>164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3" x14ac:dyDescent="0.2">
      <c r="A113" s="227"/>
      <c r="B113" s="228"/>
      <c r="C113" s="261" t="s">
        <v>401</v>
      </c>
      <c r="D113" s="234"/>
      <c r="E113" s="235">
        <v>7.1</v>
      </c>
      <c r="F113" s="230"/>
      <c r="G113" s="230"/>
      <c r="H113" s="230"/>
      <c r="I113" s="230"/>
      <c r="J113" s="230"/>
      <c r="K113" s="230"/>
      <c r="L113" s="230"/>
      <c r="M113" s="230"/>
      <c r="N113" s="229"/>
      <c r="O113" s="229"/>
      <c r="P113" s="229"/>
      <c r="Q113" s="229"/>
      <c r="R113" s="230"/>
      <c r="S113" s="230"/>
      <c r="T113" s="230"/>
      <c r="U113" s="230"/>
      <c r="V113" s="230"/>
      <c r="W113" s="230"/>
      <c r="X113" s="230"/>
      <c r="Y113" s="230"/>
      <c r="Z113" s="210"/>
      <c r="AA113" s="210"/>
      <c r="AB113" s="210"/>
      <c r="AC113" s="210"/>
      <c r="AD113" s="210"/>
      <c r="AE113" s="210"/>
      <c r="AF113" s="210"/>
      <c r="AG113" s="210" t="s">
        <v>164</v>
      </c>
      <c r="AH113" s="210">
        <v>4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3" x14ac:dyDescent="0.2">
      <c r="A114" s="227"/>
      <c r="B114" s="228"/>
      <c r="C114" s="261" t="s">
        <v>493</v>
      </c>
      <c r="D114" s="234"/>
      <c r="E114" s="235"/>
      <c r="F114" s="230"/>
      <c r="G114" s="230"/>
      <c r="H114" s="230"/>
      <c r="I114" s="230"/>
      <c r="J114" s="230"/>
      <c r="K114" s="230"/>
      <c r="L114" s="230"/>
      <c r="M114" s="230"/>
      <c r="N114" s="229"/>
      <c r="O114" s="229"/>
      <c r="P114" s="229"/>
      <c r="Q114" s="229"/>
      <c r="R114" s="230"/>
      <c r="S114" s="230"/>
      <c r="T114" s="230"/>
      <c r="U114" s="230"/>
      <c r="V114" s="230"/>
      <c r="W114" s="230"/>
      <c r="X114" s="230"/>
      <c r="Y114" s="230"/>
      <c r="Z114" s="210"/>
      <c r="AA114" s="210"/>
      <c r="AB114" s="210"/>
      <c r="AC114" s="210"/>
      <c r="AD114" s="210"/>
      <c r="AE114" s="210"/>
      <c r="AF114" s="210"/>
      <c r="AG114" s="210" t="s">
        <v>164</v>
      </c>
      <c r="AH114" s="210">
        <v>4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ht="22.5" outlineLevel="1" x14ac:dyDescent="0.2">
      <c r="A115" s="245">
        <v>46</v>
      </c>
      <c r="B115" s="246" t="s">
        <v>363</v>
      </c>
      <c r="C115" s="258" t="s">
        <v>364</v>
      </c>
      <c r="D115" s="247" t="s">
        <v>259</v>
      </c>
      <c r="E115" s="248">
        <v>109.72499999999999</v>
      </c>
      <c r="F115" s="249"/>
      <c r="G115" s="250">
        <f>ROUND(E115*F115,2)</f>
        <v>0</v>
      </c>
      <c r="H115" s="231"/>
      <c r="I115" s="230">
        <f>ROUND(E115*H115,2)</f>
        <v>0</v>
      </c>
      <c r="J115" s="231"/>
      <c r="K115" s="230">
        <f>ROUND(E115*J115,2)</f>
        <v>0</v>
      </c>
      <c r="L115" s="230">
        <v>21</v>
      </c>
      <c r="M115" s="230">
        <f>G115*(1+L115/100)</f>
        <v>0</v>
      </c>
      <c r="N115" s="229">
        <v>4.4769999999999997E-2</v>
      </c>
      <c r="O115" s="229">
        <f>ROUND(E115*N115,2)</f>
        <v>4.91</v>
      </c>
      <c r="P115" s="229">
        <v>0</v>
      </c>
      <c r="Q115" s="229">
        <f>ROUND(E115*P115,2)</f>
        <v>0</v>
      </c>
      <c r="R115" s="230" t="s">
        <v>242</v>
      </c>
      <c r="S115" s="230" t="s">
        <v>158</v>
      </c>
      <c r="T115" s="230" t="s">
        <v>159</v>
      </c>
      <c r="U115" s="230">
        <v>0</v>
      </c>
      <c r="V115" s="230">
        <f>ROUND(E115*U115,2)</f>
        <v>0</v>
      </c>
      <c r="W115" s="230"/>
      <c r="X115" s="230" t="s">
        <v>243</v>
      </c>
      <c r="Y115" s="230" t="s">
        <v>161</v>
      </c>
      <c r="Z115" s="210"/>
      <c r="AA115" s="210"/>
      <c r="AB115" s="210"/>
      <c r="AC115" s="210"/>
      <c r="AD115" s="210"/>
      <c r="AE115" s="210"/>
      <c r="AF115" s="210"/>
      <c r="AG115" s="210" t="s">
        <v>244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2" x14ac:dyDescent="0.2">
      <c r="A116" s="227"/>
      <c r="B116" s="228"/>
      <c r="C116" s="259" t="s">
        <v>483</v>
      </c>
      <c r="D116" s="232"/>
      <c r="E116" s="233">
        <v>104.5</v>
      </c>
      <c r="F116" s="230"/>
      <c r="G116" s="230"/>
      <c r="H116" s="230"/>
      <c r="I116" s="230"/>
      <c r="J116" s="230"/>
      <c r="K116" s="230"/>
      <c r="L116" s="230"/>
      <c r="M116" s="230"/>
      <c r="N116" s="229"/>
      <c r="O116" s="229"/>
      <c r="P116" s="229"/>
      <c r="Q116" s="229"/>
      <c r="R116" s="230"/>
      <c r="S116" s="230"/>
      <c r="T116" s="230"/>
      <c r="U116" s="230"/>
      <c r="V116" s="230"/>
      <c r="W116" s="230"/>
      <c r="X116" s="230"/>
      <c r="Y116" s="230"/>
      <c r="Z116" s="210"/>
      <c r="AA116" s="210"/>
      <c r="AB116" s="210"/>
      <c r="AC116" s="210"/>
      <c r="AD116" s="210"/>
      <c r="AE116" s="210"/>
      <c r="AF116" s="210"/>
      <c r="AG116" s="210" t="s">
        <v>164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3" x14ac:dyDescent="0.2">
      <c r="A117" s="227"/>
      <c r="B117" s="228"/>
      <c r="C117" s="261" t="s">
        <v>401</v>
      </c>
      <c r="D117" s="234"/>
      <c r="E117" s="235">
        <v>5.2249999999999996</v>
      </c>
      <c r="F117" s="230"/>
      <c r="G117" s="230"/>
      <c r="H117" s="230"/>
      <c r="I117" s="230"/>
      <c r="J117" s="230"/>
      <c r="K117" s="230"/>
      <c r="L117" s="230"/>
      <c r="M117" s="230"/>
      <c r="N117" s="229"/>
      <c r="O117" s="229"/>
      <c r="P117" s="229"/>
      <c r="Q117" s="229"/>
      <c r="R117" s="230"/>
      <c r="S117" s="230"/>
      <c r="T117" s="230"/>
      <c r="U117" s="230"/>
      <c r="V117" s="230"/>
      <c r="W117" s="230"/>
      <c r="X117" s="230"/>
      <c r="Y117" s="230"/>
      <c r="Z117" s="210"/>
      <c r="AA117" s="210"/>
      <c r="AB117" s="210"/>
      <c r="AC117" s="210"/>
      <c r="AD117" s="210"/>
      <c r="AE117" s="210"/>
      <c r="AF117" s="210"/>
      <c r="AG117" s="210" t="s">
        <v>164</v>
      </c>
      <c r="AH117" s="210">
        <v>4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3" x14ac:dyDescent="0.2">
      <c r="A118" s="227"/>
      <c r="B118" s="228"/>
      <c r="C118" s="261" t="s">
        <v>493</v>
      </c>
      <c r="D118" s="234"/>
      <c r="E118" s="235"/>
      <c r="F118" s="230"/>
      <c r="G118" s="230"/>
      <c r="H118" s="230"/>
      <c r="I118" s="230"/>
      <c r="J118" s="230"/>
      <c r="K118" s="230"/>
      <c r="L118" s="230"/>
      <c r="M118" s="230"/>
      <c r="N118" s="229"/>
      <c r="O118" s="229"/>
      <c r="P118" s="229"/>
      <c r="Q118" s="229"/>
      <c r="R118" s="230"/>
      <c r="S118" s="230"/>
      <c r="T118" s="230"/>
      <c r="U118" s="230"/>
      <c r="V118" s="230"/>
      <c r="W118" s="230"/>
      <c r="X118" s="230"/>
      <c r="Y118" s="230"/>
      <c r="Z118" s="210"/>
      <c r="AA118" s="210"/>
      <c r="AB118" s="210"/>
      <c r="AC118" s="210"/>
      <c r="AD118" s="210"/>
      <c r="AE118" s="210"/>
      <c r="AF118" s="210"/>
      <c r="AG118" s="210" t="s">
        <v>164</v>
      </c>
      <c r="AH118" s="210">
        <v>4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x14ac:dyDescent="0.2">
      <c r="A119" s="238" t="s">
        <v>153</v>
      </c>
      <c r="B119" s="239" t="s">
        <v>108</v>
      </c>
      <c r="C119" s="257" t="s">
        <v>109</v>
      </c>
      <c r="D119" s="240"/>
      <c r="E119" s="241"/>
      <c r="F119" s="242"/>
      <c r="G119" s="243">
        <f>SUMIF(AG120:AG125,"&lt;&gt;NOR",G120:G125)</f>
        <v>0</v>
      </c>
      <c r="H119" s="237"/>
      <c r="I119" s="237">
        <f>SUM(I120:I125)</f>
        <v>0</v>
      </c>
      <c r="J119" s="237"/>
      <c r="K119" s="237">
        <f>SUM(K120:K125)</f>
        <v>0</v>
      </c>
      <c r="L119" s="237"/>
      <c r="M119" s="237">
        <f>SUM(M120:M125)</f>
        <v>0</v>
      </c>
      <c r="N119" s="236"/>
      <c r="O119" s="236">
        <f>SUM(O120:O125)</f>
        <v>9.44</v>
      </c>
      <c r="P119" s="236"/>
      <c r="Q119" s="236">
        <f>SUM(Q120:Q125)</f>
        <v>0</v>
      </c>
      <c r="R119" s="237"/>
      <c r="S119" s="237"/>
      <c r="T119" s="237"/>
      <c r="U119" s="237"/>
      <c r="V119" s="237">
        <f>SUM(V120:V125)</f>
        <v>6.51</v>
      </c>
      <c r="W119" s="237"/>
      <c r="X119" s="237"/>
      <c r="Y119" s="237"/>
      <c r="AG119" t="s">
        <v>154</v>
      </c>
    </row>
    <row r="120" spans="1:60" outlineLevel="1" x14ac:dyDescent="0.2">
      <c r="A120" s="245">
        <v>47</v>
      </c>
      <c r="B120" s="246" t="s">
        <v>494</v>
      </c>
      <c r="C120" s="258" t="s">
        <v>495</v>
      </c>
      <c r="D120" s="247" t="s">
        <v>268</v>
      </c>
      <c r="E120" s="248">
        <v>35</v>
      </c>
      <c r="F120" s="249"/>
      <c r="G120" s="250">
        <f>ROUND(E120*F120,2)</f>
        <v>0</v>
      </c>
      <c r="H120" s="231"/>
      <c r="I120" s="230">
        <f>ROUND(E120*H120,2)</f>
        <v>0</v>
      </c>
      <c r="J120" s="231"/>
      <c r="K120" s="230">
        <f>ROUND(E120*J120,2)</f>
        <v>0</v>
      </c>
      <c r="L120" s="230">
        <v>21</v>
      </c>
      <c r="M120" s="230">
        <f>G120*(1+L120/100)</f>
        <v>0</v>
      </c>
      <c r="N120" s="229">
        <v>0.14565</v>
      </c>
      <c r="O120" s="229">
        <f>ROUND(E120*N120,2)</f>
        <v>5.0999999999999996</v>
      </c>
      <c r="P120" s="229">
        <v>0</v>
      </c>
      <c r="Q120" s="229">
        <f>ROUND(E120*P120,2)</f>
        <v>0</v>
      </c>
      <c r="R120" s="230"/>
      <c r="S120" s="230" t="s">
        <v>158</v>
      </c>
      <c r="T120" s="230" t="s">
        <v>159</v>
      </c>
      <c r="U120" s="230">
        <v>0.186</v>
      </c>
      <c r="V120" s="230">
        <f>ROUND(E120*U120,2)</f>
        <v>6.51</v>
      </c>
      <c r="W120" s="230"/>
      <c r="X120" s="230" t="s">
        <v>160</v>
      </c>
      <c r="Y120" s="230" t="s">
        <v>161</v>
      </c>
      <c r="Z120" s="210"/>
      <c r="AA120" s="210"/>
      <c r="AB120" s="210"/>
      <c r="AC120" s="210"/>
      <c r="AD120" s="210"/>
      <c r="AE120" s="210"/>
      <c r="AF120" s="210"/>
      <c r="AG120" s="210" t="s">
        <v>162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2" x14ac:dyDescent="0.2">
      <c r="A121" s="227"/>
      <c r="B121" s="228"/>
      <c r="C121" s="259" t="s">
        <v>496</v>
      </c>
      <c r="D121" s="232"/>
      <c r="E121" s="233">
        <v>35</v>
      </c>
      <c r="F121" s="230"/>
      <c r="G121" s="230"/>
      <c r="H121" s="230"/>
      <c r="I121" s="230"/>
      <c r="J121" s="230"/>
      <c r="K121" s="230"/>
      <c r="L121" s="230"/>
      <c r="M121" s="230"/>
      <c r="N121" s="229"/>
      <c r="O121" s="229"/>
      <c r="P121" s="229"/>
      <c r="Q121" s="229"/>
      <c r="R121" s="230"/>
      <c r="S121" s="230"/>
      <c r="T121" s="230"/>
      <c r="U121" s="230"/>
      <c r="V121" s="230"/>
      <c r="W121" s="230"/>
      <c r="X121" s="230"/>
      <c r="Y121" s="230"/>
      <c r="Z121" s="210"/>
      <c r="AA121" s="210"/>
      <c r="AB121" s="210"/>
      <c r="AC121" s="210"/>
      <c r="AD121" s="210"/>
      <c r="AE121" s="210"/>
      <c r="AF121" s="210"/>
      <c r="AG121" s="210" t="s">
        <v>164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45">
        <v>48</v>
      </c>
      <c r="B122" s="246" t="s">
        <v>497</v>
      </c>
      <c r="C122" s="258" t="s">
        <v>498</v>
      </c>
      <c r="D122" s="247" t="s">
        <v>259</v>
      </c>
      <c r="E122" s="248">
        <v>111.36364</v>
      </c>
      <c r="F122" s="249"/>
      <c r="G122" s="250">
        <f>ROUND(E122*F122,2)</f>
        <v>0</v>
      </c>
      <c r="H122" s="231"/>
      <c r="I122" s="230">
        <f>ROUND(E122*H122,2)</f>
        <v>0</v>
      </c>
      <c r="J122" s="231"/>
      <c r="K122" s="230">
        <f>ROUND(E122*J122,2)</f>
        <v>0</v>
      </c>
      <c r="L122" s="230">
        <v>21</v>
      </c>
      <c r="M122" s="230">
        <f>G122*(1+L122/100)</f>
        <v>0</v>
      </c>
      <c r="N122" s="229">
        <v>3.9E-2</v>
      </c>
      <c r="O122" s="229">
        <f>ROUND(E122*N122,2)</f>
        <v>4.34</v>
      </c>
      <c r="P122" s="229">
        <v>0</v>
      </c>
      <c r="Q122" s="229">
        <f>ROUND(E122*P122,2)</f>
        <v>0</v>
      </c>
      <c r="R122" s="230" t="s">
        <v>242</v>
      </c>
      <c r="S122" s="230" t="s">
        <v>158</v>
      </c>
      <c r="T122" s="230" t="s">
        <v>159</v>
      </c>
      <c r="U122" s="230">
        <v>0</v>
      </c>
      <c r="V122" s="230">
        <f>ROUND(E122*U122,2)</f>
        <v>0</v>
      </c>
      <c r="W122" s="230"/>
      <c r="X122" s="230" t="s">
        <v>243</v>
      </c>
      <c r="Y122" s="230" t="s">
        <v>161</v>
      </c>
      <c r="Z122" s="210"/>
      <c r="AA122" s="210"/>
      <c r="AB122" s="210"/>
      <c r="AC122" s="210"/>
      <c r="AD122" s="210"/>
      <c r="AE122" s="210"/>
      <c r="AF122" s="210"/>
      <c r="AG122" s="210" t="s">
        <v>252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2" x14ac:dyDescent="0.2">
      <c r="A123" s="227"/>
      <c r="B123" s="228"/>
      <c r="C123" s="259" t="s">
        <v>499</v>
      </c>
      <c r="D123" s="232"/>
      <c r="E123" s="233">
        <v>106.06061</v>
      </c>
      <c r="F123" s="230"/>
      <c r="G123" s="230"/>
      <c r="H123" s="230"/>
      <c r="I123" s="230"/>
      <c r="J123" s="230"/>
      <c r="K123" s="230"/>
      <c r="L123" s="230"/>
      <c r="M123" s="230"/>
      <c r="N123" s="229"/>
      <c r="O123" s="229"/>
      <c r="P123" s="229"/>
      <c r="Q123" s="229"/>
      <c r="R123" s="230"/>
      <c r="S123" s="230"/>
      <c r="T123" s="230"/>
      <c r="U123" s="230"/>
      <c r="V123" s="230"/>
      <c r="W123" s="230"/>
      <c r="X123" s="230"/>
      <c r="Y123" s="230"/>
      <c r="Z123" s="210"/>
      <c r="AA123" s="210"/>
      <c r="AB123" s="210"/>
      <c r="AC123" s="210"/>
      <c r="AD123" s="210"/>
      <c r="AE123" s="210"/>
      <c r="AF123" s="210"/>
      <c r="AG123" s="210" t="s">
        <v>164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3" x14ac:dyDescent="0.2">
      <c r="A124" s="227"/>
      <c r="B124" s="228"/>
      <c r="C124" s="261" t="s">
        <v>401</v>
      </c>
      <c r="D124" s="234"/>
      <c r="E124" s="235">
        <v>5.3030299999999997</v>
      </c>
      <c r="F124" s="230"/>
      <c r="G124" s="230"/>
      <c r="H124" s="230"/>
      <c r="I124" s="230"/>
      <c r="J124" s="230"/>
      <c r="K124" s="230"/>
      <c r="L124" s="230"/>
      <c r="M124" s="230"/>
      <c r="N124" s="229"/>
      <c r="O124" s="229"/>
      <c r="P124" s="229"/>
      <c r="Q124" s="229"/>
      <c r="R124" s="230"/>
      <c r="S124" s="230"/>
      <c r="T124" s="230"/>
      <c r="U124" s="230"/>
      <c r="V124" s="230"/>
      <c r="W124" s="230"/>
      <c r="X124" s="230"/>
      <c r="Y124" s="230"/>
      <c r="Z124" s="210"/>
      <c r="AA124" s="210"/>
      <c r="AB124" s="210"/>
      <c r="AC124" s="210"/>
      <c r="AD124" s="210"/>
      <c r="AE124" s="210"/>
      <c r="AF124" s="210"/>
      <c r="AG124" s="210" t="s">
        <v>164</v>
      </c>
      <c r="AH124" s="210">
        <v>4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3" x14ac:dyDescent="0.2">
      <c r="A125" s="227"/>
      <c r="B125" s="228"/>
      <c r="C125" s="261" t="s">
        <v>493</v>
      </c>
      <c r="D125" s="234"/>
      <c r="E125" s="235"/>
      <c r="F125" s="230"/>
      <c r="G125" s="230"/>
      <c r="H125" s="230"/>
      <c r="I125" s="230"/>
      <c r="J125" s="230"/>
      <c r="K125" s="230"/>
      <c r="L125" s="230"/>
      <c r="M125" s="230"/>
      <c r="N125" s="229"/>
      <c r="O125" s="229"/>
      <c r="P125" s="229"/>
      <c r="Q125" s="229"/>
      <c r="R125" s="230"/>
      <c r="S125" s="230"/>
      <c r="T125" s="230"/>
      <c r="U125" s="230"/>
      <c r="V125" s="230"/>
      <c r="W125" s="230"/>
      <c r="X125" s="230"/>
      <c r="Y125" s="230"/>
      <c r="Z125" s="210"/>
      <c r="AA125" s="210"/>
      <c r="AB125" s="210"/>
      <c r="AC125" s="210"/>
      <c r="AD125" s="210"/>
      <c r="AE125" s="210"/>
      <c r="AF125" s="210"/>
      <c r="AG125" s="210" t="s">
        <v>164</v>
      </c>
      <c r="AH125" s="210">
        <v>4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x14ac:dyDescent="0.2">
      <c r="A126" s="238" t="s">
        <v>153</v>
      </c>
      <c r="B126" s="239" t="s">
        <v>114</v>
      </c>
      <c r="C126" s="257" t="s">
        <v>115</v>
      </c>
      <c r="D126" s="240"/>
      <c r="E126" s="241"/>
      <c r="F126" s="242"/>
      <c r="G126" s="243">
        <f>SUMIF(AG127:AG127,"&lt;&gt;NOR",G127:G127)</f>
        <v>0</v>
      </c>
      <c r="H126" s="237"/>
      <c r="I126" s="237">
        <f>SUM(I127:I127)</f>
        <v>0</v>
      </c>
      <c r="J126" s="237"/>
      <c r="K126" s="237">
        <f>SUM(K127:K127)</f>
        <v>0</v>
      </c>
      <c r="L126" s="237"/>
      <c r="M126" s="237">
        <f>SUM(M127:M127)</f>
        <v>0</v>
      </c>
      <c r="N126" s="236"/>
      <c r="O126" s="236">
        <f>SUM(O127:O127)</f>
        <v>0</v>
      </c>
      <c r="P126" s="236"/>
      <c r="Q126" s="236">
        <f>SUM(Q127:Q127)</f>
        <v>0</v>
      </c>
      <c r="R126" s="237"/>
      <c r="S126" s="237"/>
      <c r="T126" s="237"/>
      <c r="U126" s="237"/>
      <c r="V126" s="237">
        <f>SUM(V127:V127)</f>
        <v>48.87</v>
      </c>
      <c r="W126" s="237"/>
      <c r="X126" s="237"/>
      <c r="Y126" s="237"/>
      <c r="AG126" t="s">
        <v>154</v>
      </c>
    </row>
    <row r="127" spans="1:60" outlineLevel="1" x14ac:dyDescent="0.2">
      <c r="A127" s="245">
        <v>49</v>
      </c>
      <c r="B127" s="246" t="s">
        <v>366</v>
      </c>
      <c r="C127" s="258" t="s">
        <v>367</v>
      </c>
      <c r="D127" s="247" t="s">
        <v>237</v>
      </c>
      <c r="E127" s="248">
        <v>488.71863999999999</v>
      </c>
      <c r="F127" s="249"/>
      <c r="G127" s="250">
        <f>ROUND(E127*F127,2)</f>
        <v>0</v>
      </c>
      <c r="H127" s="231"/>
      <c r="I127" s="230">
        <f>ROUND(E127*H127,2)</f>
        <v>0</v>
      </c>
      <c r="J127" s="231"/>
      <c r="K127" s="230">
        <f>ROUND(E127*J127,2)</f>
        <v>0</v>
      </c>
      <c r="L127" s="230">
        <v>21</v>
      </c>
      <c r="M127" s="230">
        <f>G127*(1+L127/100)</f>
        <v>0</v>
      </c>
      <c r="N127" s="229">
        <v>0</v>
      </c>
      <c r="O127" s="229">
        <f>ROUND(E127*N127,2)</f>
        <v>0</v>
      </c>
      <c r="P127" s="229">
        <v>0</v>
      </c>
      <c r="Q127" s="229">
        <f>ROUND(E127*P127,2)</f>
        <v>0</v>
      </c>
      <c r="R127" s="230"/>
      <c r="S127" s="230" t="s">
        <v>158</v>
      </c>
      <c r="T127" s="230" t="s">
        <v>159</v>
      </c>
      <c r="U127" s="230">
        <v>0.1</v>
      </c>
      <c r="V127" s="230">
        <f>ROUND(E127*U127,2)</f>
        <v>48.87</v>
      </c>
      <c r="W127" s="230"/>
      <c r="X127" s="230" t="s">
        <v>368</v>
      </c>
      <c r="Y127" s="230" t="s">
        <v>161</v>
      </c>
      <c r="Z127" s="210"/>
      <c r="AA127" s="210"/>
      <c r="AB127" s="210"/>
      <c r="AC127" s="210"/>
      <c r="AD127" s="210"/>
      <c r="AE127" s="210"/>
      <c r="AF127" s="210"/>
      <c r="AG127" s="210" t="s">
        <v>369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x14ac:dyDescent="0.2">
      <c r="A128" s="3"/>
      <c r="B128" s="4"/>
      <c r="C128" s="262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E128">
        <v>15</v>
      </c>
      <c r="AF128">
        <v>21</v>
      </c>
      <c r="AG128" t="s">
        <v>139</v>
      </c>
    </row>
    <row r="129" spans="1:33" x14ac:dyDescent="0.2">
      <c r="A129" s="213"/>
      <c r="B129" s="214" t="s">
        <v>31</v>
      </c>
      <c r="C129" s="263"/>
      <c r="D129" s="215"/>
      <c r="E129" s="216"/>
      <c r="F129" s="216"/>
      <c r="G129" s="244">
        <f>G8+G62+G71+G91+G97+G102+G119+G126</f>
        <v>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E129">
        <f>SUMIF(L7:L127,AE128,G7:G127)</f>
        <v>0</v>
      </c>
      <c r="AF129">
        <f>SUMIF(L7:L127,AF128,G7:G127)</f>
        <v>0</v>
      </c>
      <c r="AG129" t="s">
        <v>370</v>
      </c>
    </row>
    <row r="130" spans="1:33" x14ac:dyDescent="0.2">
      <c r="A130" s="3"/>
      <c r="B130" s="4"/>
      <c r="C130" s="262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33" x14ac:dyDescent="0.2">
      <c r="A131" s="3"/>
      <c r="B131" s="4"/>
      <c r="C131" s="262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33" x14ac:dyDescent="0.2">
      <c r="A132" s="217" t="s">
        <v>371</v>
      </c>
      <c r="B132" s="217"/>
      <c r="C132" s="264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33" x14ac:dyDescent="0.2">
      <c r="A133" s="218"/>
      <c r="B133" s="219"/>
      <c r="C133" s="265"/>
      <c r="D133" s="219"/>
      <c r="E133" s="219"/>
      <c r="F133" s="219"/>
      <c r="G133" s="22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G133" t="s">
        <v>372</v>
      </c>
    </row>
    <row r="134" spans="1:33" x14ac:dyDescent="0.2">
      <c r="A134" s="221"/>
      <c r="B134" s="222"/>
      <c r="C134" s="266"/>
      <c r="D134" s="222"/>
      <c r="E134" s="222"/>
      <c r="F134" s="222"/>
      <c r="G134" s="22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33" x14ac:dyDescent="0.2">
      <c r="A135" s="221"/>
      <c r="B135" s="222"/>
      <c r="C135" s="266"/>
      <c r="D135" s="222"/>
      <c r="E135" s="222"/>
      <c r="F135" s="222"/>
      <c r="G135" s="22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33" x14ac:dyDescent="0.2">
      <c r="A136" s="221"/>
      <c r="B136" s="222"/>
      <c r="C136" s="266"/>
      <c r="D136" s="222"/>
      <c r="E136" s="222"/>
      <c r="F136" s="222"/>
      <c r="G136" s="22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33" x14ac:dyDescent="0.2">
      <c r="A137" s="224"/>
      <c r="B137" s="225"/>
      <c r="C137" s="267"/>
      <c r="D137" s="225"/>
      <c r="E137" s="225"/>
      <c r="F137" s="225"/>
      <c r="G137" s="22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33" x14ac:dyDescent="0.2">
      <c r="A138" s="3"/>
      <c r="B138" s="4"/>
      <c r="C138" s="262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33" x14ac:dyDescent="0.2">
      <c r="C139" s="268"/>
      <c r="D139" s="10"/>
      <c r="AG139" t="s">
        <v>373</v>
      </c>
    </row>
    <row r="140" spans="1:33" x14ac:dyDescent="0.2">
      <c r="D140" s="10"/>
    </row>
    <row r="141" spans="1:33" x14ac:dyDescent="0.2">
      <c r="D141" s="10"/>
    </row>
    <row r="142" spans="1:33" x14ac:dyDescent="0.2">
      <c r="D142" s="10"/>
    </row>
    <row r="143" spans="1:33" x14ac:dyDescent="0.2">
      <c r="D143" s="10"/>
    </row>
    <row r="144" spans="1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32:C132"/>
    <mergeCell ref="A133:G13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814B-B7B1-4210-BD8C-0C1411513C8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64</v>
      </c>
      <c r="C3" s="199" t="s">
        <v>65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62</v>
      </c>
      <c r="C4" s="202" t="s">
        <v>63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SUMIF(AG9:AG20,"&lt;&gt;NOR",G9:G20)</f>
        <v>0</v>
      </c>
      <c r="H8" s="237"/>
      <c r="I8" s="237">
        <f>SUM(I9:I20)</f>
        <v>0</v>
      </c>
      <c r="J8" s="237"/>
      <c r="K8" s="237">
        <f>SUM(K9:K20)</f>
        <v>0</v>
      </c>
      <c r="L8" s="237"/>
      <c r="M8" s="237">
        <f>SUM(M9:M20)</f>
        <v>0</v>
      </c>
      <c r="N8" s="236"/>
      <c r="O8" s="236">
        <f>SUM(O9:O20)</f>
        <v>0</v>
      </c>
      <c r="P8" s="236"/>
      <c r="Q8" s="236">
        <f>SUM(Q9:Q20)</f>
        <v>0</v>
      </c>
      <c r="R8" s="237"/>
      <c r="S8" s="237"/>
      <c r="T8" s="237"/>
      <c r="U8" s="237"/>
      <c r="V8" s="237">
        <f>SUM(V9:V20)</f>
        <v>5.9399999999999995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184</v>
      </c>
      <c r="C9" s="258" t="s">
        <v>185</v>
      </c>
      <c r="D9" s="247" t="s">
        <v>167</v>
      </c>
      <c r="E9" s="248">
        <v>1.6379999999999999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3.1309999999999998</v>
      </c>
      <c r="V9" s="230">
        <f>ROUND(E9*U9,2)</f>
        <v>5.13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500</v>
      </c>
      <c r="D10" s="232"/>
      <c r="E10" s="233">
        <v>1.6379999999999999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5">
        <v>2</v>
      </c>
      <c r="B11" s="246" t="s">
        <v>187</v>
      </c>
      <c r="C11" s="258" t="s">
        <v>188</v>
      </c>
      <c r="D11" s="247" t="s">
        <v>167</v>
      </c>
      <c r="E11" s="248">
        <v>1.6379999999999999</v>
      </c>
      <c r="F11" s="249"/>
      <c r="G11" s="250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158</v>
      </c>
      <c r="T11" s="230" t="s">
        <v>159</v>
      </c>
      <c r="U11" s="230">
        <v>0.47399999999999998</v>
      </c>
      <c r="V11" s="230">
        <f>ROUND(E11*U11,2)</f>
        <v>0.78</v>
      </c>
      <c r="W11" s="230"/>
      <c r="X11" s="230" t="s">
        <v>160</v>
      </c>
      <c r="Y11" s="230" t="s">
        <v>161</v>
      </c>
      <c r="Z11" s="210"/>
      <c r="AA11" s="210"/>
      <c r="AB11" s="210"/>
      <c r="AC11" s="210"/>
      <c r="AD11" s="210"/>
      <c r="AE11" s="210"/>
      <c r="AF11" s="210"/>
      <c r="AG11" s="210" t="s">
        <v>168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">
      <c r="A12" s="227"/>
      <c r="B12" s="228"/>
      <c r="C12" s="259" t="s">
        <v>501</v>
      </c>
      <c r="D12" s="232"/>
      <c r="E12" s="233">
        <v>1.6379999999999999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>
        <v>5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45">
        <v>3</v>
      </c>
      <c r="B13" s="246" t="s">
        <v>190</v>
      </c>
      <c r="C13" s="258" t="s">
        <v>191</v>
      </c>
      <c r="D13" s="247" t="s">
        <v>167</v>
      </c>
      <c r="E13" s="248">
        <v>1.6379999999999999</v>
      </c>
      <c r="F13" s="249"/>
      <c r="G13" s="250">
        <f>ROUND(E13*F13,2)</f>
        <v>0</v>
      </c>
      <c r="H13" s="231"/>
      <c r="I13" s="230">
        <f>ROUND(E13*H13,2)</f>
        <v>0</v>
      </c>
      <c r="J13" s="231"/>
      <c r="K13" s="230">
        <f>ROUND(E13*J13,2)</f>
        <v>0</v>
      </c>
      <c r="L13" s="230">
        <v>21</v>
      </c>
      <c r="M13" s="230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30"/>
      <c r="S13" s="230" t="s">
        <v>158</v>
      </c>
      <c r="T13" s="230" t="s">
        <v>159</v>
      </c>
      <c r="U13" s="230">
        <v>1.0999999999999999E-2</v>
      </c>
      <c r="V13" s="230">
        <f>ROUND(E13*U13,2)</f>
        <v>0.02</v>
      </c>
      <c r="W13" s="230"/>
      <c r="X13" s="230" t="s">
        <v>160</v>
      </c>
      <c r="Y13" s="230" t="s">
        <v>161</v>
      </c>
      <c r="Z13" s="210"/>
      <c r="AA13" s="210"/>
      <c r="AB13" s="210"/>
      <c r="AC13" s="210"/>
      <c r="AD13" s="210"/>
      <c r="AE13" s="210"/>
      <c r="AF13" s="210"/>
      <c r="AG13" s="210" t="s">
        <v>168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27"/>
      <c r="B14" s="228"/>
      <c r="C14" s="259" t="s">
        <v>501</v>
      </c>
      <c r="D14" s="232"/>
      <c r="E14" s="233">
        <v>1.6379999999999999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>
        <v>5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5">
        <v>4</v>
      </c>
      <c r="B15" s="246" t="s">
        <v>194</v>
      </c>
      <c r="C15" s="258" t="s">
        <v>195</v>
      </c>
      <c r="D15" s="247" t="s">
        <v>167</v>
      </c>
      <c r="E15" s="248">
        <v>16.38</v>
      </c>
      <c r="F15" s="249"/>
      <c r="G15" s="250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30"/>
      <c r="S15" s="230" t="s">
        <v>158</v>
      </c>
      <c r="T15" s="230" t="s">
        <v>159</v>
      </c>
      <c r="U15" s="230">
        <v>0</v>
      </c>
      <c r="V15" s="230">
        <f>ROUND(E15*U15,2)</f>
        <v>0</v>
      </c>
      <c r="W15" s="230"/>
      <c r="X15" s="230" t="s">
        <v>160</v>
      </c>
      <c r="Y15" s="230" t="s">
        <v>161</v>
      </c>
      <c r="Z15" s="210"/>
      <c r="AA15" s="210"/>
      <c r="AB15" s="210"/>
      <c r="AC15" s="210"/>
      <c r="AD15" s="210"/>
      <c r="AE15" s="210"/>
      <c r="AF15" s="210"/>
      <c r="AG15" s="210" t="s">
        <v>162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27"/>
      <c r="B16" s="228"/>
      <c r="C16" s="259" t="s">
        <v>502</v>
      </c>
      <c r="D16" s="232"/>
      <c r="E16" s="233">
        <v>16.38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5">
        <v>5</v>
      </c>
      <c r="B17" s="246" t="s">
        <v>200</v>
      </c>
      <c r="C17" s="258" t="s">
        <v>201</v>
      </c>
      <c r="D17" s="247" t="s">
        <v>167</v>
      </c>
      <c r="E17" s="248">
        <v>1.6379999999999999</v>
      </c>
      <c r="F17" s="249"/>
      <c r="G17" s="250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30"/>
      <c r="S17" s="230" t="s">
        <v>158</v>
      </c>
      <c r="T17" s="230" t="s">
        <v>159</v>
      </c>
      <c r="U17" s="230">
        <v>8.9999999999999993E-3</v>
      </c>
      <c r="V17" s="230">
        <f>ROUND(E17*U17,2)</f>
        <v>0.01</v>
      </c>
      <c r="W17" s="230"/>
      <c r="X17" s="230" t="s">
        <v>160</v>
      </c>
      <c r="Y17" s="230" t="s">
        <v>161</v>
      </c>
      <c r="Z17" s="210"/>
      <c r="AA17" s="210"/>
      <c r="AB17" s="210"/>
      <c r="AC17" s="210"/>
      <c r="AD17" s="210"/>
      <c r="AE17" s="210"/>
      <c r="AF17" s="210"/>
      <c r="AG17" s="210" t="s">
        <v>162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59" t="s">
        <v>503</v>
      </c>
      <c r="D18" s="232"/>
      <c r="E18" s="233">
        <v>1.6379999999999999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5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5">
        <v>6</v>
      </c>
      <c r="B19" s="246" t="s">
        <v>229</v>
      </c>
      <c r="C19" s="258" t="s">
        <v>504</v>
      </c>
      <c r="D19" s="247" t="s">
        <v>167</v>
      </c>
      <c r="E19" s="248">
        <v>1.6379999999999999</v>
      </c>
      <c r="F19" s="249"/>
      <c r="G19" s="250">
        <f>ROUND(E19*F19,2)</f>
        <v>0</v>
      </c>
      <c r="H19" s="231"/>
      <c r="I19" s="230">
        <f>ROUND(E19*H19,2)</f>
        <v>0</v>
      </c>
      <c r="J19" s="231"/>
      <c r="K19" s="230">
        <f>ROUND(E19*J19,2)</f>
        <v>0</v>
      </c>
      <c r="L19" s="230">
        <v>21</v>
      </c>
      <c r="M19" s="230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30"/>
      <c r="S19" s="230" t="s">
        <v>158</v>
      </c>
      <c r="T19" s="230" t="s">
        <v>159</v>
      </c>
      <c r="U19" s="230">
        <v>0</v>
      </c>
      <c r="V19" s="230">
        <f>ROUND(E19*U19,2)</f>
        <v>0</v>
      </c>
      <c r="W19" s="230"/>
      <c r="X19" s="230" t="s">
        <v>160</v>
      </c>
      <c r="Y19" s="230" t="s">
        <v>161</v>
      </c>
      <c r="Z19" s="210"/>
      <c r="AA19" s="210"/>
      <c r="AB19" s="210"/>
      <c r="AC19" s="210"/>
      <c r="AD19" s="210"/>
      <c r="AE19" s="210"/>
      <c r="AF19" s="210"/>
      <c r="AG19" s="210" t="s">
        <v>162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27"/>
      <c r="B20" s="228"/>
      <c r="C20" s="259" t="s">
        <v>503</v>
      </c>
      <c r="D20" s="232"/>
      <c r="E20" s="233">
        <v>1.6379999999999999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164</v>
      </c>
      <c r="AH20" s="210">
        <v>5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38" t="s">
        <v>153</v>
      </c>
      <c r="B21" s="239" t="s">
        <v>62</v>
      </c>
      <c r="C21" s="257" t="s">
        <v>92</v>
      </c>
      <c r="D21" s="240"/>
      <c r="E21" s="241"/>
      <c r="F21" s="242"/>
      <c r="G21" s="243">
        <f>SUMIF(AG22:AG25,"&lt;&gt;NOR",G22:G25)</f>
        <v>0</v>
      </c>
      <c r="H21" s="237"/>
      <c r="I21" s="237">
        <f>SUM(I22:I25)</f>
        <v>0</v>
      </c>
      <c r="J21" s="237"/>
      <c r="K21" s="237">
        <f>SUM(K22:K25)</f>
        <v>0</v>
      </c>
      <c r="L21" s="237"/>
      <c r="M21" s="237">
        <f>SUM(M22:M25)</f>
        <v>0</v>
      </c>
      <c r="N21" s="236"/>
      <c r="O21" s="236">
        <f>SUM(O22:O25)</f>
        <v>4.9399999999999995</v>
      </c>
      <c r="P21" s="236"/>
      <c r="Q21" s="236">
        <f>SUM(Q22:Q25)</f>
        <v>0</v>
      </c>
      <c r="R21" s="237"/>
      <c r="S21" s="237"/>
      <c r="T21" s="237"/>
      <c r="U21" s="237"/>
      <c r="V21" s="237">
        <f>SUM(V22:V25)</f>
        <v>23.61</v>
      </c>
      <c r="W21" s="237"/>
      <c r="X21" s="237"/>
      <c r="Y21" s="237"/>
      <c r="AG21" t="s">
        <v>154</v>
      </c>
    </row>
    <row r="22" spans="1:60" outlineLevel="1" x14ac:dyDescent="0.2">
      <c r="A22" s="245">
        <v>7</v>
      </c>
      <c r="B22" s="246" t="s">
        <v>254</v>
      </c>
      <c r="C22" s="258" t="s">
        <v>255</v>
      </c>
      <c r="D22" s="247" t="s">
        <v>167</v>
      </c>
      <c r="E22" s="248">
        <v>1.89</v>
      </c>
      <c r="F22" s="249"/>
      <c r="G22" s="250">
        <f>ROUND(E22*F22,2)</f>
        <v>0</v>
      </c>
      <c r="H22" s="231"/>
      <c r="I22" s="230">
        <f>ROUND(E22*H22,2)</f>
        <v>0</v>
      </c>
      <c r="J22" s="231"/>
      <c r="K22" s="230">
        <f>ROUND(E22*J22,2)</f>
        <v>0</v>
      </c>
      <c r="L22" s="230">
        <v>21</v>
      </c>
      <c r="M22" s="230">
        <f>G22*(1+L22/100)</f>
        <v>0</v>
      </c>
      <c r="N22" s="229">
        <v>2.5249999999999999</v>
      </c>
      <c r="O22" s="229">
        <f>ROUND(E22*N22,2)</f>
        <v>4.7699999999999996</v>
      </c>
      <c r="P22" s="229">
        <v>0</v>
      </c>
      <c r="Q22" s="229">
        <f>ROUND(E22*P22,2)</f>
        <v>0</v>
      </c>
      <c r="R22" s="230"/>
      <c r="S22" s="230" t="s">
        <v>158</v>
      </c>
      <c r="T22" s="230" t="s">
        <v>159</v>
      </c>
      <c r="U22" s="230">
        <v>0.47699999999999998</v>
      </c>
      <c r="V22" s="230">
        <f>ROUND(E22*U22,2)</f>
        <v>0.9</v>
      </c>
      <c r="W22" s="230"/>
      <c r="X22" s="230" t="s">
        <v>160</v>
      </c>
      <c r="Y22" s="230" t="s">
        <v>161</v>
      </c>
      <c r="Z22" s="210"/>
      <c r="AA22" s="210"/>
      <c r="AB22" s="210"/>
      <c r="AC22" s="210"/>
      <c r="AD22" s="210"/>
      <c r="AE22" s="210"/>
      <c r="AF22" s="210"/>
      <c r="AG22" s="210" t="s">
        <v>168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27"/>
      <c r="B23" s="228"/>
      <c r="C23" s="259" t="s">
        <v>505</v>
      </c>
      <c r="D23" s="232"/>
      <c r="E23" s="233">
        <v>1.89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5">
        <v>8</v>
      </c>
      <c r="B24" s="246" t="s">
        <v>506</v>
      </c>
      <c r="C24" s="258" t="s">
        <v>507</v>
      </c>
      <c r="D24" s="247" t="s">
        <v>259</v>
      </c>
      <c r="E24" s="248">
        <v>28</v>
      </c>
      <c r="F24" s="249"/>
      <c r="G24" s="25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5.9100000000000003E-3</v>
      </c>
      <c r="O24" s="229">
        <f>ROUND(E24*N24,2)</f>
        <v>0.17</v>
      </c>
      <c r="P24" s="229">
        <v>0</v>
      </c>
      <c r="Q24" s="229">
        <f>ROUND(E24*P24,2)</f>
        <v>0</v>
      </c>
      <c r="R24" s="230"/>
      <c r="S24" s="230" t="s">
        <v>158</v>
      </c>
      <c r="T24" s="230" t="s">
        <v>159</v>
      </c>
      <c r="U24" s="230">
        <v>0.81100000000000005</v>
      </c>
      <c r="V24" s="230">
        <f>ROUND(E24*U24,2)</f>
        <v>22.71</v>
      </c>
      <c r="W24" s="230"/>
      <c r="X24" s="230" t="s">
        <v>160</v>
      </c>
      <c r="Y24" s="230" t="s">
        <v>161</v>
      </c>
      <c r="Z24" s="210"/>
      <c r="AA24" s="210"/>
      <c r="AB24" s="210"/>
      <c r="AC24" s="210"/>
      <c r="AD24" s="210"/>
      <c r="AE24" s="210"/>
      <c r="AF24" s="210"/>
      <c r="AG24" s="210" t="s">
        <v>168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27"/>
      <c r="B25" s="228"/>
      <c r="C25" s="259" t="s">
        <v>508</v>
      </c>
      <c r="D25" s="232"/>
      <c r="E25" s="233">
        <v>28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38" t="s">
        <v>153</v>
      </c>
      <c r="B26" s="239" t="s">
        <v>98</v>
      </c>
      <c r="C26" s="257" t="s">
        <v>99</v>
      </c>
      <c r="D26" s="240"/>
      <c r="E26" s="241"/>
      <c r="F26" s="242"/>
      <c r="G26" s="243">
        <f>SUMIF(AG27:AG27,"&lt;&gt;NOR",G27:G27)</f>
        <v>0</v>
      </c>
      <c r="H26" s="237"/>
      <c r="I26" s="237">
        <f>SUM(I27:I27)</f>
        <v>0</v>
      </c>
      <c r="J26" s="237"/>
      <c r="K26" s="237">
        <f>SUM(K27:K27)</f>
        <v>0</v>
      </c>
      <c r="L26" s="237"/>
      <c r="M26" s="237">
        <f>SUM(M27:M27)</f>
        <v>0</v>
      </c>
      <c r="N26" s="236"/>
      <c r="O26" s="236">
        <f>SUM(O27:O27)</f>
        <v>0</v>
      </c>
      <c r="P26" s="236"/>
      <c r="Q26" s="236">
        <f>SUM(Q27:Q27)</f>
        <v>0</v>
      </c>
      <c r="R26" s="237"/>
      <c r="S26" s="237"/>
      <c r="T26" s="237"/>
      <c r="U26" s="237"/>
      <c r="V26" s="237">
        <f>SUM(V27:V27)</f>
        <v>0</v>
      </c>
      <c r="W26" s="237"/>
      <c r="X26" s="237"/>
      <c r="Y26" s="237"/>
      <c r="AG26" t="s">
        <v>154</v>
      </c>
    </row>
    <row r="27" spans="1:60" outlineLevel="1" x14ac:dyDescent="0.2">
      <c r="A27" s="251">
        <v>9</v>
      </c>
      <c r="B27" s="252" t="s">
        <v>235</v>
      </c>
      <c r="C27" s="260" t="s">
        <v>509</v>
      </c>
      <c r="D27" s="253" t="s">
        <v>259</v>
      </c>
      <c r="E27" s="254">
        <v>2</v>
      </c>
      <c r="F27" s="255"/>
      <c r="G27" s="256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30"/>
      <c r="S27" s="230" t="s">
        <v>233</v>
      </c>
      <c r="T27" s="230" t="s">
        <v>227</v>
      </c>
      <c r="U27" s="230">
        <v>0</v>
      </c>
      <c r="V27" s="230">
        <f>ROUND(E27*U27,2)</f>
        <v>0</v>
      </c>
      <c r="W27" s="230"/>
      <c r="X27" s="230" t="s">
        <v>160</v>
      </c>
      <c r="Y27" s="230" t="s">
        <v>161</v>
      </c>
      <c r="Z27" s="210"/>
      <c r="AA27" s="210"/>
      <c r="AB27" s="210"/>
      <c r="AC27" s="210"/>
      <c r="AD27" s="210"/>
      <c r="AE27" s="210"/>
      <c r="AF27" s="210"/>
      <c r="AG27" s="210" t="s">
        <v>168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x14ac:dyDescent="0.2">
      <c r="A28" s="238" t="s">
        <v>153</v>
      </c>
      <c r="B28" s="239" t="s">
        <v>114</v>
      </c>
      <c r="C28" s="257" t="s">
        <v>115</v>
      </c>
      <c r="D28" s="240"/>
      <c r="E28" s="241"/>
      <c r="F28" s="242"/>
      <c r="G28" s="243">
        <f>SUMIF(AG29:AG29,"&lt;&gt;NOR",G29:G29)</f>
        <v>0</v>
      </c>
      <c r="H28" s="237"/>
      <c r="I28" s="237">
        <f>SUM(I29:I29)</f>
        <v>0</v>
      </c>
      <c r="J28" s="237"/>
      <c r="K28" s="237">
        <f>SUM(K29:K29)</f>
        <v>0</v>
      </c>
      <c r="L28" s="237"/>
      <c r="M28" s="237">
        <f>SUM(M29:M29)</f>
        <v>0</v>
      </c>
      <c r="N28" s="236"/>
      <c r="O28" s="236">
        <f>SUM(O29:O29)</f>
        <v>0</v>
      </c>
      <c r="P28" s="236"/>
      <c r="Q28" s="236">
        <f>SUM(Q29:Q29)</f>
        <v>0</v>
      </c>
      <c r="R28" s="237"/>
      <c r="S28" s="237"/>
      <c r="T28" s="237"/>
      <c r="U28" s="237"/>
      <c r="V28" s="237">
        <f>SUM(V29:V29)</f>
        <v>0.49</v>
      </c>
      <c r="W28" s="237"/>
      <c r="X28" s="237"/>
      <c r="Y28" s="237"/>
      <c r="AG28" t="s">
        <v>154</v>
      </c>
    </row>
    <row r="29" spans="1:60" outlineLevel="1" x14ac:dyDescent="0.2">
      <c r="A29" s="251">
        <v>10</v>
      </c>
      <c r="B29" s="252" t="s">
        <v>366</v>
      </c>
      <c r="C29" s="260" t="s">
        <v>367</v>
      </c>
      <c r="D29" s="253" t="s">
        <v>237</v>
      </c>
      <c r="E29" s="254">
        <v>4.9377300000000002</v>
      </c>
      <c r="F29" s="255"/>
      <c r="G29" s="256">
        <f>ROUND(E29*F29,2)</f>
        <v>0</v>
      </c>
      <c r="H29" s="231"/>
      <c r="I29" s="230">
        <f>ROUND(E29*H29,2)</f>
        <v>0</v>
      </c>
      <c r="J29" s="231"/>
      <c r="K29" s="230">
        <f>ROUND(E29*J29,2)</f>
        <v>0</v>
      </c>
      <c r="L29" s="230">
        <v>21</v>
      </c>
      <c r="M29" s="230">
        <f>G29*(1+L29/100)</f>
        <v>0</v>
      </c>
      <c r="N29" s="229">
        <v>0</v>
      </c>
      <c r="O29" s="229">
        <f>ROUND(E29*N29,2)</f>
        <v>0</v>
      </c>
      <c r="P29" s="229">
        <v>0</v>
      </c>
      <c r="Q29" s="229">
        <f>ROUND(E29*P29,2)</f>
        <v>0</v>
      </c>
      <c r="R29" s="230"/>
      <c r="S29" s="230" t="s">
        <v>158</v>
      </c>
      <c r="T29" s="230" t="s">
        <v>159</v>
      </c>
      <c r="U29" s="230">
        <v>0.1</v>
      </c>
      <c r="V29" s="230">
        <f>ROUND(E29*U29,2)</f>
        <v>0.49</v>
      </c>
      <c r="W29" s="230"/>
      <c r="X29" s="230" t="s">
        <v>368</v>
      </c>
      <c r="Y29" s="230" t="s">
        <v>161</v>
      </c>
      <c r="Z29" s="210"/>
      <c r="AA29" s="210"/>
      <c r="AB29" s="210"/>
      <c r="AC29" s="210"/>
      <c r="AD29" s="210"/>
      <c r="AE29" s="210"/>
      <c r="AF29" s="210"/>
      <c r="AG29" s="210" t="s">
        <v>369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38" t="s">
        <v>153</v>
      </c>
      <c r="B30" s="239" t="s">
        <v>120</v>
      </c>
      <c r="C30" s="257" t="s">
        <v>121</v>
      </c>
      <c r="D30" s="240"/>
      <c r="E30" s="241"/>
      <c r="F30" s="242"/>
      <c r="G30" s="243">
        <f>SUMIF(AG31:AG49,"&lt;&gt;NOR",G31:G49)</f>
        <v>0</v>
      </c>
      <c r="H30" s="237"/>
      <c r="I30" s="237">
        <f>SUM(I31:I49)</f>
        <v>0</v>
      </c>
      <c r="J30" s="237"/>
      <c r="K30" s="237">
        <f>SUM(K31:K49)</f>
        <v>0</v>
      </c>
      <c r="L30" s="237"/>
      <c r="M30" s="237">
        <f>SUM(M31:M49)</f>
        <v>0</v>
      </c>
      <c r="N30" s="236"/>
      <c r="O30" s="236">
        <f>SUM(O31:O49)</f>
        <v>1.02</v>
      </c>
      <c r="P30" s="236"/>
      <c r="Q30" s="236">
        <f>SUM(Q31:Q49)</f>
        <v>0</v>
      </c>
      <c r="R30" s="237"/>
      <c r="S30" s="237"/>
      <c r="T30" s="237"/>
      <c r="U30" s="237"/>
      <c r="V30" s="237">
        <f>SUM(V31:V49)</f>
        <v>101.99</v>
      </c>
      <c r="W30" s="237"/>
      <c r="X30" s="237"/>
      <c r="Y30" s="237"/>
      <c r="AG30" t="s">
        <v>154</v>
      </c>
    </row>
    <row r="31" spans="1:60" outlineLevel="1" x14ac:dyDescent="0.2">
      <c r="A31" s="245">
        <v>11</v>
      </c>
      <c r="B31" s="246" t="s">
        <v>387</v>
      </c>
      <c r="C31" s="258" t="s">
        <v>388</v>
      </c>
      <c r="D31" s="247" t="s">
        <v>259</v>
      </c>
      <c r="E31" s="248">
        <v>28</v>
      </c>
      <c r="F31" s="249"/>
      <c r="G31" s="250">
        <f>ROUND(E31*F31,2)</f>
        <v>0</v>
      </c>
      <c r="H31" s="231"/>
      <c r="I31" s="230">
        <f>ROUND(E31*H31,2)</f>
        <v>0</v>
      </c>
      <c r="J31" s="231"/>
      <c r="K31" s="230">
        <f>ROUND(E31*J31,2)</f>
        <v>0</v>
      </c>
      <c r="L31" s="230">
        <v>21</v>
      </c>
      <c r="M31" s="230">
        <f>G31*(1+L31/100)</f>
        <v>0</v>
      </c>
      <c r="N31" s="229">
        <v>7.0200000000000002E-3</v>
      </c>
      <c r="O31" s="229">
        <f>ROUND(E31*N31,2)</f>
        <v>0.2</v>
      </c>
      <c r="P31" s="229">
        <v>0</v>
      </c>
      <c r="Q31" s="229">
        <f>ROUND(E31*P31,2)</f>
        <v>0</v>
      </c>
      <c r="R31" s="230"/>
      <c r="S31" s="230" t="s">
        <v>158</v>
      </c>
      <c r="T31" s="230" t="s">
        <v>159</v>
      </c>
      <c r="U31" s="230">
        <v>0.52</v>
      </c>
      <c r="V31" s="230">
        <f>ROUND(E31*U31,2)</f>
        <v>14.56</v>
      </c>
      <c r="W31" s="230"/>
      <c r="X31" s="230" t="s">
        <v>160</v>
      </c>
      <c r="Y31" s="230" t="s">
        <v>161</v>
      </c>
      <c r="Z31" s="210"/>
      <c r="AA31" s="210"/>
      <c r="AB31" s="210"/>
      <c r="AC31" s="210"/>
      <c r="AD31" s="210"/>
      <c r="AE31" s="210"/>
      <c r="AF31" s="210"/>
      <c r="AG31" s="210" t="s">
        <v>168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27"/>
      <c r="B32" s="228"/>
      <c r="C32" s="259" t="s">
        <v>510</v>
      </c>
      <c r="D32" s="232"/>
      <c r="E32" s="233">
        <v>28</v>
      </c>
      <c r="F32" s="230"/>
      <c r="G32" s="230"/>
      <c r="H32" s="230"/>
      <c r="I32" s="230"/>
      <c r="J32" s="230"/>
      <c r="K32" s="230"/>
      <c r="L32" s="230"/>
      <c r="M32" s="230"/>
      <c r="N32" s="229"/>
      <c r="O32" s="229"/>
      <c r="P32" s="229"/>
      <c r="Q32" s="229"/>
      <c r="R32" s="230"/>
      <c r="S32" s="230"/>
      <c r="T32" s="230"/>
      <c r="U32" s="230"/>
      <c r="V32" s="230"/>
      <c r="W32" s="230"/>
      <c r="X32" s="230"/>
      <c r="Y32" s="23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51">
        <v>12</v>
      </c>
      <c r="B33" s="252" t="s">
        <v>511</v>
      </c>
      <c r="C33" s="260" t="s">
        <v>512</v>
      </c>
      <c r="D33" s="253" t="s">
        <v>259</v>
      </c>
      <c r="E33" s="254">
        <v>2</v>
      </c>
      <c r="F33" s="255"/>
      <c r="G33" s="256">
        <f>ROUND(E33*F33,2)</f>
        <v>0</v>
      </c>
      <c r="H33" s="231"/>
      <c r="I33" s="230">
        <f>ROUND(E33*H33,2)</f>
        <v>0</v>
      </c>
      <c r="J33" s="231"/>
      <c r="K33" s="230">
        <f>ROUND(E33*J33,2)</f>
        <v>0</v>
      </c>
      <c r="L33" s="230">
        <v>21</v>
      </c>
      <c r="M33" s="230">
        <f>G33*(1+L33/100)</f>
        <v>0</v>
      </c>
      <c r="N33" s="229">
        <v>0</v>
      </c>
      <c r="O33" s="229">
        <f>ROUND(E33*N33,2)</f>
        <v>0</v>
      </c>
      <c r="P33" s="229">
        <v>0</v>
      </c>
      <c r="Q33" s="229">
        <f>ROUND(E33*P33,2)</f>
        <v>0</v>
      </c>
      <c r="R33" s="230"/>
      <c r="S33" s="230" t="s">
        <v>158</v>
      </c>
      <c r="T33" s="230" t="s">
        <v>159</v>
      </c>
      <c r="U33" s="230">
        <v>4.5999999999999996</v>
      </c>
      <c r="V33" s="230">
        <f>ROUND(E33*U33,2)</f>
        <v>9.1999999999999993</v>
      </c>
      <c r="W33" s="230"/>
      <c r="X33" s="230" t="s">
        <v>160</v>
      </c>
      <c r="Y33" s="230" t="s">
        <v>161</v>
      </c>
      <c r="Z33" s="210"/>
      <c r="AA33" s="210"/>
      <c r="AB33" s="210"/>
      <c r="AC33" s="210"/>
      <c r="AD33" s="210"/>
      <c r="AE33" s="210"/>
      <c r="AF33" s="210"/>
      <c r="AG33" s="210" t="s">
        <v>168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5">
        <v>13</v>
      </c>
      <c r="B34" s="246" t="s">
        <v>390</v>
      </c>
      <c r="C34" s="258" t="s">
        <v>391</v>
      </c>
      <c r="D34" s="247" t="s">
        <v>241</v>
      </c>
      <c r="E34" s="248">
        <v>748.43100000000004</v>
      </c>
      <c r="F34" s="249"/>
      <c r="G34" s="250">
        <f>ROUND(E34*F34,2)</f>
        <v>0</v>
      </c>
      <c r="H34" s="231"/>
      <c r="I34" s="230">
        <f>ROUND(E34*H34,2)</f>
        <v>0</v>
      </c>
      <c r="J34" s="231"/>
      <c r="K34" s="230">
        <f>ROUND(E34*J34,2)</f>
        <v>0</v>
      </c>
      <c r="L34" s="230">
        <v>21</v>
      </c>
      <c r="M34" s="230">
        <f>G34*(1+L34/100)</f>
        <v>0</v>
      </c>
      <c r="N34" s="229">
        <v>5.0000000000000002E-5</v>
      </c>
      <c r="O34" s="229">
        <f>ROUND(E34*N34,2)</f>
        <v>0.04</v>
      </c>
      <c r="P34" s="229">
        <v>0</v>
      </c>
      <c r="Q34" s="229">
        <f>ROUND(E34*P34,2)</f>
        <v>0</v>
      </c>
      <c r="R34" s="230"/>
      <c r="S34" s="230" t="s">
        <v>158</v>
      </c>
      <c r="T34" s="230" t="s">
        <v>159</v>
      </c>
      <c r="U34" s="230">
        <v>0.1</v>
      </c>
      <c r="V34" s="230">
        <f>ROUND(E34*U34,2)</f>
        <v>74.84</v>
      </c>
      <c r="W34" s="230"/>
      <c r="X34" s="230" t="s">
        <v>160</v>
      </c>
      <c r="Y34" s="230" t="s">
        <v>161</v>
      </c>
      <c r="Z34" s="210"/>
      <c r="AA34" s="210"/>
      <c r="AB34" s="210"/>
      <c r="AC34" s="210"/>
      <c r="AD34" s="210"/>
      <c r="AE34" s="210"/>
      <c r="AF34" s="210"/>
      <c r="AG34" s="210" t="s">
        <v>168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27"/>
      <c r="B35" s="228"/>
      <c r="C35" s="259" t="s">
        <v>513</v>
      </c>
      <c r="D35" s="232"/>
      <c r="E35" s="233">
        <v>546.63</v>
      </c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164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27"/>
      <c r="B36" s="228"/>
      <c r="C36" s="259" t="s">
        <v>514</v>
      </c>
      <c r="D36" s="232"/>
      <c r="E36" s="233">
        <v>201.80099999999999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51">
        <v>14</v>
      </c>
      <c r="B37" s="252" t="s">
        <v>515</v>
      </c>
      <c r="C37" s="260" t="s">
        <v>516</v>
      </c>
      <c r="D37" s="253" t="s">
        <v>322</v>
      </c>
      <c r="E37" s="254">
        <v>1</v>
      </c>
      <c r="F37" s="255"/>
      <c r="G37" s="256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233</v>
      </c>
      <c r="T37" s="230" t="s">
        <v>227</v>
      </c>
      <c r="U37" s="230">
        <v>0</v>
      </c>
      <c r="V37" s="230">
        <f>ROUND(E37*U37,2)</f>
        <v>0</v>
      </c>
      <c r="W37" s="230"/>
      <c r="X37" s="230" t="s">
        <v>160</v>
      </c>
      <c r="Y37" s="230" t="s">
        <v>161</v>
      </c>
      <c r="Z37" s="210"/>
      <c r="AA37" s="210"/>
      <c r="AB37" s="210"/>
      <c r="AC37" s="210"/>
      <c r="AD37" s="210"/>
      <c r="AE37" s="210"/>
      <c r="AF37" s="210"/>
      <c r="AG37" s="210" t="s">
        <v>162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45">
        <v>15</v>
      </c>
      <c r="B38" s="246" t="s">
        <v>394</v>
      </c>
      <c r="C38" s="258" t="s">
        <v>395</v>
      </c>
      <c r="D38" s="247" t="s">
        <v>157</v>
      </c>
      <c r="E38" s="248">
        <v>388</v>
      </c>
      <c r="F38" s="249"/>
      <c r="G38" s="250">
        <f>ROUND(E38*F38,2)</f>
        <v>0</v>
      </c>
      <c r="H38" s="231"/>
      <c r="I38" s="230">
        <f>ROUND(E38*H38,2)</f>
        <v>0</v>
      </c>
      <c r="J38" s="231"/>
      <c r="K38" s="230">
        <f>ROUND(E38*J38,2)</f>
        <v>0</v>
      </c>
      <c r="L38" s="230">
        <v>21</v>
      </c>
      <c r="M38" s="230">
        <f>G38*(1+L38/100)</f>
        <v>0</v>
      </c>
      <c r="N38" s="229">
        <v>0</v>
      </c>
      <c r="O38" s="229">
        <f>ROUND(E38*N38,2)</f>
        <v>0</v>
      </c>
      <c r="P38" s="229">
        <v>0</v>
      </c>
      <c r="Q38" s="229">
        <f>ROUND(E38*P38,2)</f>
        <v>0</v>
      </c>
      <c r="R38" s="230"/>
      <c r="S38" s="230" t="s">
        <v>233</v>
      </c>
      <c r="T38" s="230" t="s">
        <v>227</v>
      </c>
      <c r="U38" s="230">
        <v>0</v>
      </c>
      <c r="V38" s="230">
        <f>ROUND(E38*U38,2)</f>
        <v>0</v>
      </c>
      <c r="W38" s="230"/>
      <c r="X38" s="230" t="s">
        <v>160</v>
      </c>
      <c r="Y38" s="230" t="s">
        <v>161</v>
      </c>
      <c r="Z38" s="210"/>
      <c r="AA38" s="210"/>
      <c r="AB38" s="210"/>
      <c r="AC38" s="210"/>
      <c r="AD38" s="210"/>
      <c r="AE38" s="210"/>
      <c r="AF38" s="210"/>
      <c r="AG38" s="210" t="s">
        <v>168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27"/>
      <c r="B39" s="228"/>
      <c r="C39" s="259" t="s">
        <v>517</v>
      </c>
      <c r="D39" s="232"/>
      <c r="E39" s="233">
        <v>272</v>
      </c>
      <c r="F39" s="230"/>
      <c r="G39" s="230"/>
      <c r="H39" s="230"/>
      <c r="I39" s="230"/>
      <c r="J39" s="230"/>
      <c r="K39" s="230"/>
      <c r="L39" s="230"/>
      <c r="M39" s="230"/>
      <c r="N39" s="229"/>
      <c r="O39" s="229"/>
      <c r="P39" s="229"/>
      <c r="Q39" s="229"/>
      <c r="R39" s="230"/>
      <c r="S39" s="230"/>
      <c r="T39" s="230"/>
      <c r="U39" s="230"/>
      <c r="V39" s="230"/>
      <c r="W39" s="230"/>
      <c r="X39" s="230"/>
      <c r="Y39" s="230"/>
      <c r="Z39" s="210"/>
      <c r="AA39" s="210"/>
      <c r="AB39" s="210"/>
      <c r="AC39" s="210"/>
      <c r="AD39" s="210"/>
      <c r="AE39" s="210"/>
      <c r="AF39" s="210"/>
      <c r="AG39" s="210" t="s">
        <v>164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3" x14ac:dyDescent="0.2">
      <c r="A40" s="227"/>
      <c r="B40" s="228"/>
      <c r="C40" s="259" t="s">
        <v>518</v>
      </c>
      <c r="D40" s="232"/>
      <c r="E40" s="233">
        <v>116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51">
        <v>16</v>
      </c>
      <c r="B41" s="252" t="s">
        <v>329</v>
      </c>
      <c r="C41" s="260" t="s">
        <v>519</v>
      </c>
      <c r="D41" s="253" t="s">
        <v>259</v>
      </c>
      <c r="E41" s="254">
        <v>1</v>
      </c>
      <c r="F41" s="255"/>
      <c r="G41" s="256">
        <f>ROUND(E41*F41,2)</f>
        <v>0</v>
      </c>
      <c r="H41" s="231"/>
      <c r="I41" s="230">
        <f>ROUND(E41*H41,2)</f>
        <v>0</v>
      </c>
      <c r="J41" s="231"/>
      <c r="K41" s="230">
        <f>ROUND(E41*J41,2)</f>
        <v>0</v>
      </c>
      <c r="L41" s="230">
        <v>21</v>
      </c>
      <c r="M41" s="230">
        <f>G41*(1+L41/100)</f>
        <v>0</v>
      </c>
      <c r="N41" s="229">
        <v>0</v>
      </c>
      <c r="O41" s="229">
        <f>ROUND(E41*N41,2)</f>
        <v>0</v>
      </c>
      <c r="P41" s="229">
        <v>0</v>
      </c>
      <c r="Q41" s="229">
        <f>ROUND(E41*P41,2)</f>
        <v>0</v>
      </c>
      <c r="R41" s="230"/>
      <c r="S41" s="230" t="s">
        <v>233</v>
      </c>
      <c r="T41" s="230" t="s">
        <v>227</v>
      </c>
      <c r="U41" s="230">
        <v>0</v>
      </c>
      <c r="V41" s="230">
        <f>ROUND(E41*U41,2)</f>
        <v>0</v>
      </c>
      <c r="W41" s="230"/>
      <c r="X41" s="230" t="s">
        <v>160</v>
      </c>
      <c r="Y41" s="230" t="s">
        <v>161</v>
      </c>
      <c r="Z41" s="210"/>
      <c r="AA41" s="210"/>
      <c r="AB41" s="210"/>
      <c r="AC41" s="210"/>
      <c r="AD41" s="210"/>
      <c r="AE41" s="210"/>
      <c r="AF41" s="210"/>
      <c r="AG41" s="210" t="s">
        <v>168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5">
        <v>17</v>
      </c>
      <c r="B42" s="246" t="s">
        <v>397</v>
      </c>
      <c r="C42" s="258" t="s">
        <v>398</v>
      </c>
      <c r="D42" s="247" t="s">
        <v>268</v>
      </c>
      <c r="E42" s="248">
        <v>191.20500000000001</v>
      </c>
      <c r="F42" s="249"/>
      <c r="G42" s="250">
        <f>ROUND(E42*F42,2)</f>
        <v>0</v>
      </c>
      <c r="H42" s="231"/>
      <c r="I42" s="230">
        <f>ROUND(E42*H42,2)</f>
        <v>0</v>
      </c>
      <c r="J42" s="231"/>
      <c r="K42" s="230">
        <f>ROUND(E42*J42,2)</f>
        <v>0</v>
      </c>
      <c r="L42" s="230">
        <v>21</v>
      </c>
      <c r="M42" s="230">
        <f>G42*(1+L42/100)</f>
        <v>0</v>
      </c>
      <c r="N42" s="229">
        <v>4.1000000000000003E-3</v>
      </c>
      <c r="O42" s="229">
        <f>ROUND(E42*N42,2)</f>
        <v>0.78</v>
      </c>
      <c r="P42" s="229">
        <v>0</v>
      </c>
      <c r="Q42" s="229">
        <f>ROUND(E42*P42,2)</f>
        <v>0</v>
      </c>
      <c r="R42" s="230" t="s">
        <v>242</v>
      </c>
      <c r="S42" s="230" t="s">
        <v>159</v>
      </c>
      <c r="T42" s="230" t="s">
        <v>159</v>
      </c>
      <c r="U42" s="230">
        <v>0</v>
      </c>
      <c r="V42" s="230">
        <f>ROUND(E42*U42,2)</f>
        <v>0</v>
      </c>
      <c r="W42" s="230"/>
      <c r="X42" s="230" t="s">
        <v>243</v>
      </c>
      <c r="Y42" s="230" t="s">
        <v>161</v>
      </c>
      <c r="Z42" s="210"/>
      <c r="AA42" s="210"/>
      <c r="AB42" s="210"/>
      <c r="AC42" s="210"/>
      <c r="AD42" s="210"/>
      <c r="AE42" s="210"/>
      <c r="AF42" s="210"/>
      <c r="AG42" s="210" t="s">
        <v>252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27"/>
      <c r="B43" s="228"/>
      <c r="C43" s="259" t="s">
        <v>520</v>
      </c>
      <c r="D43" s="232"/>
      <c r="E43" s="233">
        <v>133</v>
      </c>
      <c r="F43" s="230"/>
      <c r="G43" s="230"/>
      <c r="H43" s="230"/>
      <c r="I43" s="230"/>
      <c r="J43" s="230"/>
      <c r="K43" s="230"/>
      <c r="L43" s="230"/>
      <c r="M43" s="230"/>
      <c r="N43" s="229"/>
      <c r="O43" s="229"/>
      <c r="P43" s="229"/>
      <c r="Q43" s="229"/>
      <c r="R43" s="230"/>
      <c r="S43" s="230"/>
      <c r="T43" s="230"/>
      <c r="U43" s="230"/>
      <c r="V43" s="230"/>
      <c r="W43" s="230"/>
      <c r="X43" s="230"/>
      <c r="Y43" s="230"/>
      <c r="Z43" s="210"/>
      <c r="AA43" s="210"/>
      <c r="AB43" s="210"/>
      <c r="AC43" s="210"/>
      <c r="AD43" s="210"/>
      <c r="AE43" s="210"/>
      <c r="AF43" s="210"/>
      <c r="AG43" s="210" t="s">
        <v>164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3" x14ac:dyDescent="0.2">
      <c r="A44" s="227"/>
      <c r="B44" s="228"/>
      <c r="C44" s="259" t="s">
        <v>521</v>
      </c>
      <c r="D44" s="232"/>
      <c r="E44" s="233">
        <v>49.1</v>
      </c>
      <c r="F44" s="230"/>
      <c r="G44" s="230"/>
      <c r="H44" s="230"/>
      <c r="I44" s="230"/>
      <c r="J44" s="230"/>
      <c r="K44" s="230"/>
      <c r="L44" s="230"/>
      <c r="M44" s="230"/>
      <c r="N44" s="229"/>
      <c r="O44" s="229"/>
      <c r="P44" s="229"/>
      <c r="Q44" s="229"/>
      <c r="R44" s="230"/>
      <c r="S44" s="230"/>
      <c r="T44" s="230"/>
      <c r="U44" s="230"/>
      <c r="V44" s="230"/>
      <c r="W44" s="230"/>
      <c r="X44" s="230"/>
      <c r="Y44" s="230"/>
      <c r="Z44" s="210"/>
      <c r="AA44" s="210"/>
      <c r="AB44" s="210"/>
      <c r="AC44" s="210"/>
      <c r="AD44" s="210"/>
      <c r="AE44" s="210"/>
      <c r="AF44" s="210"/>
      <c r="AG44" s="210" t="s">
        <v>164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3" x14ac:dyDescent="0.2">
      <c r="A45" s="227"/>
      <c r="B45" s="228"/>
      <c r="C45" s="261" t="s">
        <v>401</v>
      </c>
      <c r="D45" s="234"/>
      <c r="E45" s="235">
        <v>9.1050000000000004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4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5">
        <v>18</v>
      </c>
      <c r="B46" s="246" t="s">
        <v>402</v>
      </c>
      <c r="C46" s="258" t="s">
        <v>403</v>
      </c>
      <c r="D46" s="247" t="s">
        <v>241</v>
      </c>
      <c r="E46" s="248">
        <v>748.43100000000004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0</v>
      </c>
      <c r="O46" s="229">
        <f>ROUND(E46*N46,2)</f>
        <v>0</v>
      </c>
      <c r="P46" s="229">
        <v>0</v>
      </c>
      <c r="Q46" s="229">
        <f>ROUND(E46*P46,2)</f>
        <v>0</v>
      </c>
      <c r="R46" s="230"/>
      <c r="S46" s="230" t="s">
        <v>233</v>
      </c>
      <c r="T46" s="230" t="s">
        <v>227</v>
      </c>
      <c r="U46" s="230">
        <v>0</v>
      </c>
      <c r="V46" s="230">
        <f>ROUND(E46*U46,2)</f>
        <v>0</v>
      </c>
      <c r="W46" s="230"/>
      <c r="X46" s="230" t="s">
        <v>404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405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513</v>
      </c>
      <c r="D47" s="232"/>
      <c r="E47" s="233">
        <v>546.63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3" x14ac:dyDescent="0.2">
      <c r="A48" s="227"/>
      <c r="B48" s="228"/>
      <c r="C48" s="259" t="s">
        <v>514</v>
      </c>
      <c r="D48" s="232"/>
      <c r="E48" s="233">
        <v>201.80099999999999</v>
      </c>
      <c r="F48" s="230"/>
      <c r="G48" s="230"/>
      <c r="H48" s="230"/>
      <c r="I48" s="230"/>
      <c r="J48" s="230"/>
      <c r="K48" s="230"/>
      <c r="L48" s="230"/>
      <c r="M48" s="230"/>
      <c r="N48" s="229"/>
      <c r="O48" s="229"/>
      <c r="P48" s="229"/>
      <c r="Q48" s="229"/>
      <c r="R48" s="230"/>
      <c r="S48" s="230"/>
      <c r="T48" s="230"/>
      <c r="U48" s="230"/>
      <c r="V48" s="230"/>
      <c r="W48" s="230"/>
      <c r="X48" s="230"/>
      <c r="Y48" s="230"/>
      <c r="Z48" s="210"/>
      <c r="AA48" s="210"/>
      <c r="AB48" s="210"/>
      <c r="AC48" s="210"/>
      <c r="AD48" s="210"/>
      <c r="AE48" s="210"/>
      <c r="AF48" s="210"/>
      <c r="AG48" s="210" t="s">
        <v>164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5">
        <v>19</v>
      </c>
      <c r="B49" s="246" t="s">
        <v>406</v>
      </c>
      <c r="C49" s="258" t="s">
        <v>407</v>
      </c>
      <c r="D49" s="247" t="s">
        <v>237</v>
      </c>
      <c r="E49" s="248">
        <v>1.0179199999999999</v>
      </c>
      <c r="F49" s="249"/>
      <c r="G49" s="250">
        <f>ROUND(E49*F49,2)</f>
        <v>0</v>
      </c>
      <c r="H49" s="231"/>
      <c r="I49" s="230">
        <f>ROUND(E49*H49,2)</f>
        <v>0</v>
      </c>
      <c r="J49" s="231"/>
      <c r="K49" s="230">
        <f>ROUND(E49*J49,2)</f>
        <v>0</v>
      </c>
      <c r="L49" s="230">
        <v>21</v>
      </c>
      <c r="M49" s="230">
        <f>G49*(1+L49/100)</f>
        <v>0</v>
      </c>
      <c r="N49" s="229">
        <v>0</v>
      </c>
      <c r="O49" s="229">
        <f>ROUND(E49*N49,2)</f>
        <v>0</v>
      </c>
      <c r="P49" s="229">
        <v>0</v>
      </c>
      <c r="Q49" s="229">
        <f>ROUND(E49*P49,2)</f>
        <v>0</v>
      </c>
      <c r="R49" s="230"/>
      <c r="S49" s="230" t="s">
        <v>158</v>
      </c>
      <c r="T49" s="230" t="s">
        <v>159</v>
      </c>
      <c r="U49" s="230">
        <v>3.327</v>
      </c>
      <c r="V49" s="230">
        <f>ROUND(E49*U49,2)</f>
        <v>3.39</v>
      </c>
      <c r="W49" s="230"/>
      <c r="X49" s="230" t="s">
        <v>368</v>
      </c>
      <c r="Y49" s="230" t="s">
        <v>161</v>
      </c>
      <c r="Z49" s="210"/>
      <c r="AA49" s="210"/>
      <c r="AB49" s="210"/>
      <c r="AC49" s="210"/>
      <c r="AD49" s="210"/>
      <c r="AE49" s="210"/>
      <c r="AF49" s="210"/>
      <c r="AG49" s="210" t="s">
        <v>369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x14ac:dyDescent="0.2">
      <c r="A50" s="3"/>
      <c r="B50" s="4"/>
      <c r="C50" s="262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v>15</v>
      </c>
      <c r="AF50">
        <v>21</v>
      </c>
      <c r="AG50" t="s">
        <v>139</v>
      </c>
    </row>
    <row r="51" spans="1:60" x14ac:dyDescent="0.2">
      <c r="A51" s="213"/>
      <c r="B51" s="214" t="s">
        <v>31</v>
      </c>
      <c r="C51" s="263"/>
      <c r="D51" s="215"/>
      <c r="E51" s="216"/>
      <c r="F51" s="216"/>
      <c r="G51" s="244">
        <f>G8+G21+G26+G28+G30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E51">
        <f>SUMIF(L7:L49,AE50,G7:G49)</f>
        <v>0</v>
      </c>
      <c r="AF51">
        <f>SUMIF(L7:L49,AF50,G7:G49)</f>
        <v>0</v>
      </c>
      <c r="AG51" t="s">
        <v>370</v>
      </c>
    </row>
    <row r="52" spans="1:60" x14ac:dyDescent="0.2">
      <c r="A52" s="3"/>
      <c r="B52" s="4"/>
      <c r="C52" s="262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60" x14ac:dyDescent="0.2">
      <c r="A53" s="3"/>
      <c r="B53" s="4"/>
      <c r="C53" s="262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60" x14ac:dyDescent="0.2">
      <c r="A54" s="217" t="s">
        <v>371</v>
      </c>
      <c r="B54" s="217"/>
      <c r="C54" s="264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60" x14ac:dyDescent="0.2">
      <c r="A55" s="218"/>
      <c r="B55" s="219"/>
      <c r="C55" s="265"/>
      <c r="D55" s="219"/>
      <c r="E55" s="219"/>
      <c r="F55" s="219"/>
      <c r="G55" s="22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G55" t="s">
        <v>372</v>
      </c>
    </row>
    <row r="56" spans="1:60" x14ac:dyDescent="0.2">
      <c r="A56" s="221"/>
      <c r="B56" s="222"/>
      <c r="C56" s="266"/>
      <c r="D56" s="222"/>
      <c r="E56" s="222"/>
      <c r="F56" s="222"/>
      <c r="G56" s="2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60" x14ac:dyDescent="0.2">
      <c r="A57" s="221"/>
      <c r="B57" s="222"/>
      <c r="C57" s="266"/>
      <c r="D57" s="222"/>
      <c r="E57" s="222"/>
      <c r="F57" s="222"/>
      <c r="G57" s="2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60" x14ac:dyDescent="0.2">
      <c r="A58" s="221"/>
      <c r="B58" s="222"/>
      <c r="C58" s="266"/>
      <c r="D58" s="222"/>
      <c r="E58" s="222"/>
      <c r="F58" s="222"/>
      <c r="G58" s="2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60" x14ac:dyDescent="0.2">
      <c r="A59" s="224"/>
      <c r="B59" s="225"/>
      <c r="C59" s="267"/>
      <c r="D59" s="225"/>
      <c r="E59" s="225"/>
      <c r="F59" s="225"/>
      <c r="G59" s="22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60" x14ac:dyDescent="0.2">
      <c r="A60" s="3"/>
      <c r="B60" s="4"/>
      <c r="C60" s="262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60" x14ac:dyDescent="0.2">
      <c r="C61" s="268"/>
      <c r="D61" s="10"/>
      <c r="AG61" t="s">
        <v>373</v>
      </c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54:C54"/>
    <mergeCell ref="A55:G5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8D70-8868-456D-A1F6-ED7F0D0388F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66</v>
      </c>
      <c r="C3" s="199" t="s">
        <v>67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61</v>
      </c>
      <c r="C4" s="202" t="s">
        <v>67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SUMIF(AG9:AG62,"&lt;&gt;NOR",G9:G62)</f>
        <v>0</v>
      </c>
      <c r="H8" s="237"/>
      <c r="I8" s="237">
        <f>SUM(I9:I62)</f>
        <v>0</v>
      </c>
      <c r="J8" s="237"/>
      <c r="K8" s="237">
        <f>SUM(K9:K62)</f>
        <v>0</v>
      </c>
      <c r="L8" s="237"/>
      <c r="M8" s="237">
        <f>SUM(M9:M62)</f>
        <v>0</v>
      </c>
      <c r="N8" s="236"/>
      <c r="O8" s="236">
        <f>SUM(O9:O62)</f>
        <v>21.84</v>
      </c>
      <c r="P8" s="236"/>
      <c r="Q8" s="236">
        <f>SUM(Q9:Q62)</f>
        <v>0</v>
      </c>
      <c r="R8" s="237"/>
      <c r="S8" s="237"/>
      <c r="T8" s="237"/>
      <c r="U8" s="237"/>
      <c r="V8" s="237">
        <f>SUM(V9:V62)</f>
        <v>203.29000000000002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155</v>
      </c>
      <c r="C9" s="258" t="s">
        <v>156</v>
      </c>
      <c r="D9" s="247" t="s">
        <v>157</v>
      </c>
      <c r="E9" s="248">
        <v>59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0.20899999999999999</v>
      </c>
      <c r="V9" s="230">
        <f>ROUND(E9*U9,2)</f>
        <v>12.33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522</v>
      </c>
      <c r="D10" s="232"/>
      <c r="E10" s="233">
        <v>836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27"/>
      <c r="B11" s="228"/>
      <c r="C11" s="259" t="s">
        <v>523</v>
      </c>
      <c r="D11" s="232"/>
      <c r="E11" s="233">
        <v>-777</v>
      </c>
      <c r="F11" s="230"/>
      <c r="G11" s="230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164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5">
        <v>2</v>
      </c>
      <c r="B12" s="246" t="s">
        <v>410</v>
      </c>
      <c r="C12" s="258" t="s">
        <v>411</v>
      </c>
      <c r="D12" s="247" t="s">
        <v>167</v>
      </c>
      <c r="E12" s="248">
        <v>170.15</v>
      </c>
      <c r="F12" s="249"/>
      <c r="G12" s="250">
        <f>ROUND(E12*F12,2)</f>
        <v>0</v>
      </c>
      <c r="H12" s="231"/>
      <c r="I12" s="230">
        <f>ROUND(E12*H12,2)</f>
        <v>0</v>
      </c>
      <c r="J12" s="231"/>
      <c r="K12" s="230">
        <f>ROUND(E12*J12,2)</f>
        <v>0</v>
      </c>
      <c r="L12" s="230">
        <v>21</v>
      </c>
      <c r="M12" s="230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30"/>
      <c r="S12" s="230" t="s">
        <v>158</v>
      </c>
      <c r="T12" s="230" t="s">
        <v>159</v>
      </c>
      <c r="U12" s="230">
        <v>0.36799999999999999</v>
      </c>
      <c r="V12" s="230">
        <f>ROUND(E12*U12,2)</f>
        <v>62.62</v>
      </c>
      <c r="W12" s="230"/>
      <c r="X12" s="230" t="s">
        <v>160</v>
      </c>
      <c r="Y12" s="230" t="s">
        <v>161</v>
      </c>
      <c r="Z12" s="210"/>
      <c r="AA12" s="210"/>
      <c r="AB12" s="210"/>
      <c r="AC12" s="210"/>
      <c r="AD12" s="210"/>
      <c r="AE12" s="210"/>
      <c r="AF12" s="210"/>
      <c r="AG12" s="210" t="s">
        <v>168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2" x14ac:dyDescent="0.2">
      <c r="A13" s="227"/>
      <c r="B13" s="228"/>
      <c r="C13" s="259" t="s">
        <v>524</v>
      </c>
      <c r="D13" s="232"/>
      <c r="E13" s="233">
        <v>14.75</v>
      </c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27"/>
      <c r="B14" s="228"/>
      <c r="C14" s="259" t="s">
        <v>525</v>
      </c>
      <c r="D14" s="232"/>
      <c r="E14" s="233">
        <v>155.4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5">
        <v>3</v>
      </c>
      <c r="B15" s="246" t="s">
        <v>173</v>
      </c>
      <c r="C15" s="258" t="s">
        <v>174</v>
      </c>
      <c r="D15" s="247" t="s">
        <v>167</v>
      </c>
      <c r="E15" s="248">
        <v>170.15</v>
      </c>
      <c r="F15" s="249"/>
      <c r="G15" s="250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30"/>
      <c r="S15" s="230" t="s">
        <v>158</v>
      </c>
      <c r="T15" s="230" t="s">
        <v>159</v>
      </c>
      <c r="U15" s="230">
        <v>5.8000000000000003E-2</v>
      </c>
      <c r="V15" s="230">
        <f>ROUND(E15*U15,2)</f>
        <v>9.8699999999999992</v>
      </c>
      <c r="W15" s="230"/>
      <c r="X15" s="230" t="s">
        <v>160</v>
      </c>
      <c r="Y15" s="230" t="s">
        <v>161</v>
      </c>
      <c r="Z15" s="210"/>
      <c r="AA15" s="210"/>
      <c r="AB15" s="210"/>
      <c r="AC15" s="210"/>
      <c r="AD15" s="210"/>
      <c r="AE15" s="210"/>
      <c r="AF15" s="210"/>
      <c r="AG15" s="210" t="s">
        <v>168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27"/>
      <c r="B16" s="228"/>
      <c r="C16" s="259" t="s">
        <v>526</v>
      </c>
      <c r="D16" s="232"/>
      <c r="E16" s="233">
        <v>170.15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45">
        <v>4</v>
      </c>
      <c r="B17" s="246" t="s">
        <v>176</v>
      </c>
      <c r="C17" s="258" t="s">
        <v>177</v>
      </c>
      <c r="D17" s="247" t="s">
        <v>167</v>
      </c>
      <c r="E17" s="248">
        <v>92</v>
      </c>
      <c r="F17" s="249"/>
      <c r="G17" s="250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30"/>
      <c r="S17" s="230" t="s">
        <v>158</v>
      </c>
      <c r="T17" s="230" t="s">
        <v>159</v>
      </c>
      <c r="U17" s="230">
        <v>0.23</v>
      </c>
      <c r="V17" s="230">
        <f>ROUND(E17*U17,2)</f>
        <v>21.16</v>
      </c>
      <c r="W17" s="230"/>
      <c r="X17" s="230" t="s">
        <v>160</v>
      </c>
      <c r="Y17" s="230" t="s">
        <v>161</v>
      </c>
      <c r="Z17" s="210"/>
      <c r="AA17" s="210"/>
      <c r="AB17" s="210"/>
      <c r="AC17" s="210"/>
      <c r="AD17" s="210"/>
      <c r="AE17" s="210"/>
      <c r="AF17" s="210"/>
      <c r="AG17" s="210" t="s">
        <v>168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59" t="s">
        <v>415</v>
      </c>
      <c r="D18" s="232"/>
      <c r="E18" s="233">
        <v>65.599999999999994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27"/>
      <c r="B19" s="228"/>
      <c r="C19" s="259" t="s">
        <v>180</v>
      </c>
      <c r="D19" s="232"/>
      <c r="E19" s="233">
        <v>26.4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164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5">
        <v>5</v>
      </c>
      <c r="B20" s="246" t="s">
        <v>181</v>
      </c>
      <c r="C20" s="258" t="s">
        <v>182</v>
      </c>
      <c r="D20" s="247" t="s">
        <v>167</v>
      </c>
      <c r="E20" s="248">
        <v>92</v>
      </c>
      <c r="F20" s="249"/>
      <c r="G20" s="250">
        <f>ROUND(E20*F20,2)</f>
        <v>0</v>
      </c>
      <c r="H20" s="231"/>
      <c r="I20" s="230">
        <f>ROUND(E20*H20,2)</f>
        <v>0</v>
      </c>
      <c r="J20" s="231"/>
      <c r="K20" s="230">
        <f>ROUND(E20*J20,2)</f>
        <v>0</v>
      </c>
      <c r="L20" s="230">
        <v>21</v>
      </c>
      <c r="M20" s="230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30"/>
      <c r="S20" s="230" t="s">
        <v>158</v>
      </c>
      <c r="T20" s="230" t="s">
        <v>159</v>
      </c>
      <c r="U20" s="230">
        <v>0.38979999999999998</v>
      </c>
      <c r="V20" s="230">
        <f>ROUND(E20*U20,2)</f>
        <v>35.86</v>
      </c>
      <c r="W20" s="230"/>
      <c r="X20" s="230" t="s">
        <v>160</v>
      </c>
      <c r="Y20" s="230" t="s">
        <v>161</v>
      </c>
      <c r="Z20" s="210"/>
      <c r="AA20" s="210"/>
      <c r="AB20" s="210"/>
      <c r="AC20" s="210"/>
      <c r="AD20" s="210"/>
      <c r="AE20" s="210"/>
      <c r="AF20" s="210"/>
      <c r="AG20" s="210" t="s">
        <v>168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27"/>
      <c r="B21" s="228"/>
      <c r="C21" s="259" t="s">
        <v>416</v>
      </c>
      <c r="D21" s="232"/>
      <c r="E21" s="233">
        <v>92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5">
        <v>6</v>
      </c>
      <c r="B22" s="246" t="s">
        <v>184</v>
      </c>
      <c r="C22" s="258" t="s">
        <v>185</v>
      </c>
      <c r="D22" s="247" t="s">
        <v>167</v>
      </c>
      <c r="E22" s="248">
        <v>4.734</v>
      </c>
      <c r="F22" s="249"/>
      <c r="G22" s="250">
        <f>ROUND(E22*F22,2)</f>
        <v>0</v>
      </c>
      <c r="H22" s="231"/>
      <c r="I22" s="230">
        <f>ROUND(E22*H22,2)</f>
        <v>0</v>
      </c>
      <c r="J22" s="231"/>
      <c r="K22" s="230">
        <f>ROUND(E22*J22,2)</f>
        <v>0</v>
      </c>
      <c r="L22" s="230">
        <v>21</v>
      </c>
      <c r="M22" s="230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30"/>
      <c r="S22" s="230" t="s">
        <v>158</v>
      </c>
      <c r="T22" s="230" t="s">
        <v>159</v>
      </c>
      <c r="U22" s="230">
        <v>3.1309999999999998</v>
      </c>
      <c r="V22" s="230">
        <f>ROUND(E22*U22,2)</f>
        <v>14.82</v>
      </c>
      <c r="W22" s="230"/>
      <c r="X22" s="230" t="s">
        <v>160</v>
      </c>
      <c r="Y22" s="230" t="s">
        <v>161</v>
      </c>
      <c r="Z22" s="210"/>
      <c r="AA22" s="210"/>
      <c r="AB22" s="210"/>
      <c r="AC22" s="210"/>
      <c r="AD22" s="210"/>
      <c r="AE22" s="210"/>
      <c r="AF22" s="210"/>
      <c r="AG22" s="210" t="s">
        <v>168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27"/>
      <c r="B23" s="228"/>
      <c r="C23" s="259" t="s">
        <v>527</v>
      </c>
      <c r="D23" s="232"/>
      <c r="E23" s="233">
        <v>0.23400000000000001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3" x14ac:dyDescent="0.2">
      <c r="A24" s="227"/>
      <c r="B24" s="228"/>
      <c r="C24" s="259" t="s">
        <v>418</v>
      </c>
      <c r="D24" s="232"/>
      <c r="E24" s="233">
        <v>4.5</v>
      </c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164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5">
        <v>7</v>
      </c>
      <c r="B25" s="246" t="s">
        <v>187</v>
      </c>
      <c r="C25" s="258" t="s">
        <v>188</v>
      </c>
      <c r="D25" s="247" t="s">
        <v>167</v>
      </c>
      <c r="E25" s="248">
        <v>4.734</v>
      </c>
      <c r="F25" s="249"/>
      <c r="G25" s="250">
        <f>ROUND(E25*F25,2)</f>
        <v>0</v>
      </c>
      <c r="H25" s="231"/>
      <c r="I25" s="230">
        <f>ROUND(E25*H25,2)</f>
        <v>0</v>
      </c>
      <c r="J25" s="231"/>
      <c r="K25" s="230">
        <f>ROUND(E25*J25,2)</f>
        <v>0</v>
      </c>
      <c r="L25" s="230">
        <v>21</v>
      </c>
      <c r="M25" s="230">
        <f>G25*(1+L25/100)</f>
        <v>0</v>
      </c>
      <c r="N25" s="229">
        <v>0</v>
      </c>
      <c r="O25" s="229">
        <f>ROUND(E25*N25,2)</f>
        <v>0</v>
      </c>
      <c r="P25" s="229">
        <v>0</v>
      </c>
      <c r="Q25" s="229">
        <f>ROUND(E25*P25,2)</f>
        <v>0</v>
      </c>
      <c r="R25" s="230"/>
      <c r="S25" s="230" t="s">
        <v>158</v>
      </c>
      <c r="T25" s="230" t="s">
        <v>159</v>
      </c>
      <c r="U25" s="230">
        <v>0.47399999999999998</v>
      </c>
      <c r="V25" s="230">
        <f>ROUND(E25*U25,2)</f>
        <v>2.2400000000000002</v>
      </c>
      <c r="W25" s="230"/>
      <c r="X25" s="230" t="s">
        <v>160</v>
      </c>
      <c r="Y25" s="230" t="s">
        <v>161</v>
      </c>
      <c r="Z25" s="210"/>
      <c r="AA25" s="210"/>
      <c r="AB25" s="210"/>
      <c r="AC25" s="210"/>
      <c r="AD25" s="210"/>
      <c r="AE25" s="210"/>
      <c r="AF25" s="210"/>
      <c r="AG25" s="210" t="s">
        <v>168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27"/>
      <c r="B26" s="228"/>
      <c r="C26" s="259" t="s">
        <v>528</v>
      </c>
      <c r="D26" s="232"/>
      <c r="E26" s="233">
        <v>4.734</v>
      </c>
      <c r="F26" s="230"/>
      <c r="G26" s="230"/>
      <c r="H26" s="230"/>
      <c r="I26" s="230"/>
      <c r="J26" s="230"/>
      <c r="K26" s="230"/>
      <c r="L26" s="230"/>
      <c r="M26" s="230"/>
      <c r="N26" s="229"/>
      <c r="O26" s="229"/>
      <c r="P26" s="229"/>
      <c r="Q26" s="229"/>
      <c r="R26" s="230"/>
      <c r="S26" s="230"/>
      <c r="T26" s="230"/>
      <c r="U26" s="230"/>
      <c r="V26" s="230"/>
      <c r="W26" s="230"/>
      <c r="X26" s="230"/>
      <c r="Y26" s="230"/>
      <c r="Z26" s="210"/>
      <c r="AA26" s="210"/>
      <c r="AB26" s="210"/>
      <c r="AC26" s="210"/>
      <c r="AD26" s="210"/>
      <c r="AE26" s="210"/>
      <c r="AF26" s="210"/>
      <c r="AG26" s="210" t="s">
        <v>164</v>
      </c>
      <c r="AH26" s="210">
        <v>5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45">
        <v>8</v>
      </c>
      <c r="B27" s="246" t="s">
        <v>190</v>
      </c>
      <c r="C27" s="258" t="s">
        <v>191</v>
      </c>
      <c r="D27" s="247" t="s">
        <v>167</v>
      </c>
      <c r="E27" s="248">
        <v>248.684</v>
      </c>
      <c r="F27" s="249"/>
      <c r="G27" s="250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30"/>
      <c r="S27" s="230" t="s">
        <v>158</v>
      </c>
      <c r="T27" s="230" t="s">
        <v>159</v>
      </c>
      <c r="U27" s="230">
        <v>1.0999999999999999E-2</v>
      </c>
      <c r="V27" s="230">
        <f>ROUND(E27*U27,2)</f>
        <v>2.74</v>
      </c>
      <c r="W27" s="230"/>
      <c r="X27" s="230" t="s">
        <v>160</v>
      </c>
      <c r="Y27" s="230" t="s">
        <v>161</v>
      </c>
      <c r="Z27" s="210"/>
      <c r="AA27" s="210"/>
      <c r="AB27" s="210"/>
      <c r="AC27" s="210"/>
      <c r="AD27" s="210"/>
      <c r="AE27" s="210"/>
      <c r="AF27" s="210"/>
      <c r="AG27" s="210" t="s">
        <v>168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27"/>
      <c r="B28" s="228"/>
      <c r="C28" s="259" t="s">
        <v>529</v>
      </c>
      <c r="D28" s="232"/>
      <c r="E28" s="233">
        <v>5.9</v>
      </c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>
        <v>5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27"/>
      <c r="B29" s="228"/>
      <c r="C29" s="259" t="s">
        <v>526</v>
      </c>
      <c r="D29" s="232"/>
      <c r="E29" s="233">
        <v>170.15</v>
      </c>
      <c r="F29" s="230"/>
      <c r="G29" s="230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27"/>
      <c r="B30" s="228"/>
      <c r="C30" s="259" t="s">
        <v>416</v>
      </c>
      <c r="D30" s="232"/>
      <c r="E30" s="233">
        <v>92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>
        <v>5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27"/>
      <c r="B31" s="228"/>
      <c r="C31" s="259" t="s">
        <v>528</v>
      </c>
      <c r="D31" s="232"/>
      <c r="E31" s="233">
        <v>4.734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164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27"/>
      <c r="B32" s="228"/>
      <c r="C32" s="259" t="s">
        <v>530</v>
      </c>
      <c r="D32" s="232"/>
      <c r="E32" s="233">
        <v>-24.1</v>
      </c>
      <c r="F32" s="230"/>
      <c r="G32" s="230"/>
      <c r="H32" s="230"/>
      <c r="I32" s="230"/>
      <c r="J32" s="230"/>
      <c r="K32" s="230"/>
      <c r="L32" s="230"/>
      <c r="M32" s="230"/>
      <c r="N32" s="229"/>
      <c r="O32" s="229"/>
      <c r="P32" s="229"/>
      <c r="Q32" s="229"/>
      <c r="R32" s="230"/>
      <c r="S32" s="230"/>
      <c r="T32" s="230"/>
      <c r="U32" s="230"/>
      <c r="V32" s="230"/>
      <c r="W32" s="230"/>
      <c r="X32" s="230"/>
      <c r="Y32" s="23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5">
        <v>9</v>
      </c>
      <c r="B33" s="246" t="s">
        <v>194</v>
      </c>
      <c r="C33" s="258" t="s">
        <v>195</v>
      </c>
      <c r="D33" s="247" t="s">
        <v>167</v>
      </c>
      <c r="E33" s="248">
        <v>2486.84</v>
      </c>
      <c r="F33" s="249"/>
      <c r="G33" s="250">
        <f>ROUND(E33*F33,2)</f>
        <v>0</v>
      </c>
      <c r="H33" s="231"/>
      <c r="I33" s="230">
        <f>ROUND(E33*H33,2)</f>
        <v>0</v>
      </c>
      <c r="J33" s="231"/>
      <c r="K33" s="230">
        <f>ROUND(E33*J33,2)</f>
        <v>0</v>
      </c>
      <c r="L33" s="230">
        <v>21</v>
      </c>
      <c r="M33" s="230">
        <f>G33*(1+L33/100)</f>
        <v>0</v>
      </c>
      <c r="N33" s="229">
        <v>0</v>
      </c>
      <c r="O33" s="229">
        <f>ROUND(E33*N33,2)</f>
        <v>0</v>
      </c>
      <c r="P33" s="229">
        <v>0</v>
      </c>
      <c r="Q33" s="229">
        <f>ROUND(E33*P33,2)</f>
        <v>0</v>
      </c>
      <c r="R33" s="230"/>
      <c r="S33" s="230" t="s">
        <v>158</v>
      </c>
      <c r="T33" s="230" t="s">
        <v>159</v>
      </c>
      <c r="U33" s="230">
        <v>0</v>
      </c>
      <c r="V33" s="230">
        <f>ROUND(E33*U33,2)</f>
        <v>0</v>
      </c>
      <c r="W33" s="230"/>
      <c r="X33" s="230" t="s">
        <v>160</v>
      </c>
      <c r="Y33" s="230" t="s">
        <v>161</v>
      </c>
      <c r="Z33" s="210"/>
      <c r="AA33" s="210"/>
      <c r="AB33" s="210"/>
      <c r="AC33" s="210"/>
      <c r="AD33" s="210"/>
      <c r="AE33" s="210"/>
      <c r="AF33" s="210"/>
      <c r="AG33" s="210" t="s">
        <v>162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27"/>
      <c r="B34" s="228"/>
      <c r="C34" s="259" t="s">
        <v>531</v>
      </c>
      <c r="D34" s="232"/>
      <c r="E34" s="233">
        <v>2486.84</v>
      </c>
      <c r="F34" s="230"/>
      <c r="G34" s="230"/>
      <c r="H34" s="230"/>
      <c r="I34" s="230"/>
      <c r="J34" s="230"/>
      <c r="K34" s="230"/>
      <c r="L34" s="230"/>
      <c r="M34" s="230"/>
      <c r="N34" s="229"/>
      <c r="O34" s="229"/>
      <c r="P34" s="229"/>
      <c r="Q34" s="229"/>
      <c r="R34" s="230"/>
      <c r="S34" s="230"/>
      <c r="T34" s="230"/>
      <c r="U34" s="230"/>
      <c r="V34" s="230"/>
      <c r="W34" s="230"/>
      <c r="X34" s="230"/>
      <c r="Y34" s="230"/>
      <c r="Z34" s="210"/>
      <c r="AA34" s="210"/>
      <c r="AB34" s="210"/>
      <c r="AC34" s="210"/>
      <c r="AD34" s="210"/>
      <c r="AE34" s="210"/>
      <c r="AF34" s="210"/>
      <c r="AG34" s="210" t="s">
        <v>164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45">
        <v>10</v>
      </c>
      <c r="B35" s="246" t="s">
        <v>197</v>
      </c>
      <c r="C35" s="258" t="s">
        <v>198</v>
      </c>
      <c r="D35" s="247" t="s">
        <v>167</v>
      </c>
      <c r="E35" s="248">
        <v>24.1</v>
      </c>
      <c r="F35" s="249"/>
      <c r="G35" s="250">
        <f>ROUND(E35*F35,2)</f>
        <v>0</v>
      </c>
      <c r="H35" s="231"/>
      <c r="I35" s="230">
        <f>ROUND(E35*H35,2)</f>
        <v>0</v>
      </c>
      <c r="J35" s="231"/>
      <c r="K35" s="230">
        <f>ROUND(E35*J35,2)</f>
        <v>0</v>
      </c>
      <c r="L35" s="230">
        <v>21</v>
      </c>
      <c r="M35" s="230">
        <f>G35*(1+L35/100)</f>
        <v>0</v>
      </c>
      <c r="N35" s="229">
        <v>0</v>
      </c>
      <c r="O35" s="229">
        <f>ROUND(E35*N35,2)</f>
        <v>0</v>
      </c>
      <c r="P35" s="229">
        <v>0</v>
      </c>
      <c r="Q35" s="229">
        <f>ROUND(E35*P35,2)</f>
        <v>0</v>
      </c>
      <c r="R35" s="230"/>
      <c r="S35" s="230" t="s">
        <v>158</v>
      </c>
      <c r="T35" s="230" t="s">
        <v>159</v>
      </c>
      <c r="U35" s="230">
        <v>0.05</v>
      </c>
      <c r="V35" s="230">
        <f>ROUND(E35*U35,2)</f>
        <v>1.21</v>
      </c>
      <c r="W35" s="230"/>
      <c r="X35" s="230" t="s">
        <v>160</v>
      </c>
      <c r="Y35" s="230" t="s">
        <v>161</v>
      </c>
      <c r="Z35" s="210"/>
      <c r="AA35" s="210"/>
      <c r="AB35" s="210"/>
      <c r="AC35" s="210"/>
      <c r="AD35" s="210"/>
      <c r="AE35" s="210"/>
      <c r="AF35" s="210"/>
      <c r="AG35" s="210" t="s">
        <v>162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27"/>
      <c r="B36" s="228"/>
      <c r="C36" s="259" t="s">
        <v>532</v>
      </c>
      <c r="D36" s="232"/>
      <c r="E36" s="233">
        <v>24.1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5">
        <v>11</v>
      </c>
      <c r="B37" s="246" t="s">
        <v>200</v>
      </c>
      <c r="C37" s="258" t="s">
        <v>201</v>
      </c>
      <c r="D37" s="247" t="s">
        <v>167</v>
      </c>
      <c r="E37" s="248">
        <v>248.684</v>
      </c>
      <c r="F37" s="249"/>
      <c r="G37" s="250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158</v>
      </c>
      <c r="T37" s="230" t="s">
        <v>159</v>
      </c>
      <c r="U37" s="230">
        <v>8.9999999999999993E-3</v>
      </c>
      <c r="V37" s="230">
        <f>ROUND(E37*U37,2)</f>
        <v>2.2400000000000002</v>
      </c>
      <c r="W37" s="230"/>
      <c r="X37" s="230" t="s">
        <v>160</v>
      </c>
      <c r="Y37" s="230" t="s">
        <v>161</v>
      </c>
      <c r="Z37" s="210"/>
      <c r="AA37" s="210"/>
      <c r="AB37" s="210"/>
      <c r="AC37" s="210"/>
      <c r="AD37" s="210"/>
      <c r="AE37" s="210"/>
      <c r="AF37" s="210"/>
      <c r="AG37" s="210" t="s">
        <v>162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59" t="s">
        <v>533</v>
      </c>
      <c r="D38" s="232"/>
      <c r="E38" s="233">
        <v>248.684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>
        <v>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5">
        <v>12</v>
      </c>
      <c r="B39" s="246" t="s">
        <v>425</v>
      </c>
      <c r="C39" s="258" t="s">
        <v>426</v>
      </c>
      <c r="D39" s="247" t="s">
        <v>167</v>
      </c>
      <c r="E39" s="248">
        <v>3.9239999999999999</v>
      </c>
      <c r="F39" s="249"/>
      <c r="G39" s="250">
        <f>ROUND(E39*F39,2)</f>
        <v>0</v>
      </c>
      <c r="H39" s="231"/>
      <c r="I39" s="230">
        <f>ROUND(E39*H39,2)</f>
        <v>0</v>
      </c>
      <c r="J39" s="231"/>
      <c r="K39" s="230">
        <f>ROUND(E39*J39,2)</f>
        <v>0</v>
      </c>
      <c r="L39" s="230">
        <v>21</v>
      </c>
      <c r="M39" s="230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30"/>
      <c r="S39" s="230" t="s">
        <v>158</v>
      </c>
      <c r="T39" s="230" t="s">
        <v>159</v>
      </c>
      <c r="U39" s="230">
        <v>0.20200000000000001</v>
      </c>
      <c r="V39" s="230">
        <f>ROUND(E39*U39,2)</f>
        <v>0.79</v>
      </c>
      <c r="W39" s="230"/>
      <c r="X39" s="230" t="s">
        <v>160</v>
      </c>
      <c r="Y39" s="230" t="s">
        <v>161</v>
      </c>
      <c r="Z39" s="210"/>
      <c r="AA39" s="210"/>
      <c r="AB39" s="210"/>
      <c r="AC39" s="210"/>
      <c r="AD39" s="210"/>
      <c r="AE39" s="210"/>
      <c r="AF39" s="210"/>
      <c r="AG39" s="210" t="s">
        <v>162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59" t="s">
        <v>418</v>
      </c>
      <c r="D40" s="232"/>
      <c r="E40" s="233">
        <v>4.5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3" x14ac:dyDescent="0.2">
      <c r="A41" s="227"/>
      <c r="B41" s="228"/>
      <c r="C41" s="259" t="s">
        <v>534</v>
      </c>
      <c r="D41" s="232"/>
      <c r="E41" s="233">
        <v>-0.57599999999999996</v>
      </c>
      <c r="F41" s="230"/>
      <c r="G41" s="230"/>
      <c r="H41" s="230"/>
      <c r="I41" s="230"/>
      <c r="J41" s="230"/>
      <c r="K41" s="230"/>
      <c r="L41" s="230"/>
      <c r="M41" s="230"/>
      <c r="N41" s="229"/>
      <c r="O41" s="229"/>
      <c r="P41" s="229"/>
      <c r="Q41" s="229"/>
      <c r="R41" s="230"/>
      <c r="S41" s="230"/>
      <c r="T41" s="230"/>
      <c r="U41" s="230"/>
      <c r="V41" s="230"/>
      <c r="W41" s="230"/>
      <c r="X41" s="230"/>
      <c r="Y41" s="23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5">
        <v>13</v>
      </c>
      <c r="B42" s="246" t="s">
        <v>206</v>
      </c>
      <c r="C42" s="258" t="s">
        <v>207</v>
      </c>
      <c r="D42" s="247" t="s">
        <v>157</v>
      </c>
      <c r="E42" s="248">
        <v>59</v>
      </c>
      <c r="F42" s="249"/>
      <c r="G42" s="250">
        <f>ROUND(E42*F42,2)</f>
        <v>0</v>
      </c>
      <c r="H42" s="231"/>
      <c r="I42" s="230">
        <f>ROUND(E42*H42,2)</f>
        <v>0</v>
      </c>
      <c r="J42" s="231"/>
      <c r="K42" s="230">
        <f>ROUND(E42*J42,2)</f>
        <v>0</v>
      </c>
      <c r="L42" s="230">
        <v>21</v>
      </c>
      <c r="M42" s="230">
        <f>G42*(1+L42/100)</f>
        <v>0</v>
      </c>
      <c r="N42" s="229">
        <v>0</v>
      </c>
      <c r="O42" s="229">
        <f>ROUND(E42*N42,2)</f>
        <v>0</v>
      </c>
      <c r="P42" s="229">
        <v>0</v>
      </c>
      <c r="Q42" s="229">
        <f>ROUND(E42*P42,2)</f>
        <v>0</v>
      </c>
      <c r="R42" s="230"/>
      <c r="S42" s="230" t="s">
        <v>158</v>
      </c>
      <c r="T42" s="230" t="s">
        <v>159</v>
      </c>
      <c r="U42" s="230">
        <v>0.06</v>
      </c>
      <c r="V42" s="230">
        <f>ROUND(E42*U42,2)</f>
        <v>3.54</v>
      </c>
      <c r="W42" s="230"/>
      <c r="X42" s="230" t="s">
        <v>160</v>
      </c>
      <c r="Y42" s="230" t="s">
        <v>161</v>
      </c>
      <c r="Z42" s="210"/>
      <c r="AA42" s="210"/>
      <c r="AB42" s="210"/>
      <c r="AC42" s="210"/>
      <c r="AD42" s="210"/>
      <c r="AE42" s="210"/>
      <c r="AF42" s="210"/>
      <c r="AG42" s="210" t="s">
        <v>162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27"/>
      <c r="B43" s="228"/>
      <c r="C43" s="259" t="s">
        <v>535</v>
      </c>
      <c r="D43" s="232"/>
      <c r="E43" s="233">
        <v>59</v>
      </c>
      <c r="F43" s="230"/>
      <c r="G43" s="230"/>
      <c r="H43" s="230"/>
      <c r="I43" s="230"/>
      <c r="J43" s="230"/>
      <c r="K43" s="230"/>
      <c r="L43" s="230"/>
      <c r="M43" s="230"/>
      <c r="N43" s="229"/>
      <c r="O43" s="229"/>
      <c r="P43" s="229"/>
      <c r="Q43" s="229"/>
      <c r="R43" s="230"/>
      <c r="S43" s="230"/>
      <c r="T43" s="230"/>
      <c r="U43" s="230"/>
      <c r="V43" s="230"/>
      <c r="W43" s="230"/>
      <c r="X43" s="230"/>
      <c r="Y43" s="230"/>
      <c r="Z43" s="210"/>
      <c r="AA43" s="210"/>
      <c r="AB43" s="210"/>
      <c r="AC43" s="210"/>
      <c r="AD43" s="210"/>
      <c r="AE43" s="210"/>
      <c r="AF43" s="210"/>
      <c r="AG43" s="210" t="s">
        <v>164</v>
      </c>
      <c r="AH43" s="210">
        <v>5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5">
        <v>14</v>
      </c>
      <c r="B44" s="246" t="s">
        <v>209</v>
      </c>
      <c r="C44" s="258" t="s">
        <v>210</v>
      </c>
      <c r="D44" s="247" t="s">
        <v>157</v>
      </c>
      <c r="E44" s="248">
        <v>836</v>
      </c>
      <c r="F44" s="249"/>
      <c r="G44" s="250">
        <f>ROUND(E44*F44,2)</f>
        <v>0</v>
      </c>
      <c r="H44" s="231"/>
      <c r="I44" s="230">
        <f>ROUND(E44*H44,2)</f>
        <v>0</v>
      </c>
      <c r="J44" s="231"/>
      <c r="K44" s="230">
        <f>ROUND(E44*J44,2)</f>
        <v>0</v>
      </c>
      <c r="L44" s="230">
        <v>21</v>
      </c>
      <c r="M44" s="230">
        <f>G44*(1+L44/100)</f>
        <v>0</v>
      </c>
      <c r="N44" s="229">
        <v>0</v>
      </c>
      <c r="O44" s="229">
        <f>ROUND(E44*N44,2)</f>
        <v>0</v>
      </c>
      <c r="P44" s="229">
        <v>0</v>
      </c>
      <c r="Q44" s="229">
        <f>ROUND(E44*P44,2)</f>
        <v>0</v>
      </c>
      <c r="R44" s="230"/>
      <c r="S44" s="230" t="s">
        <v>158</v>
      </c>
      <c r="T44" s="230" t="s">
        <v>159</v>
      </c>
      <c r="U44" s="230">
        <v>1.7999999999999999E-2</v>
      </c>
      <c r="V44" s="230">
        <f>ROUND(E44*U44,2)</f>
        <v>15.05</v>
      </c>
      <c r="W44" s="230"/>
      <c r="X44" s="230" t="s">
        <v>160</v>
      </c>
      <c r="Y44" s="230" t="s">
        <v>161</v>
      </c>
      <c r="Z44" s="210"/>
      <c r="AA44" s="210"/>
      <c r="AB44" s="210"/>
      <c r="AC44" s="210"/>
      <c r="AD44" s="210"/>
      <c r="AE44" s="210"/>
      <c r="AF44" s="210"/>
      <c r="AG44" s="210" t="s">
        <v>168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27"/>
      <c r="B45" s="228"/>
      <c r="C45" s="259" t="s">
        <v>536</v>
      </c>
      <c r="D45" s="232"/>
      <c r="E45" s="233">
        <v>836</v>
      </c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5">
        <v>15</v>
      </c>
      <c r="B46" s="246" t="s">
        <v>212</v>
      </c>
      <c r="C46" s="258" t="s">
        <v>213</v>
      </c>
      <c r="D46" s="247" t="s">
        <v>157</v>
      </c>
      <c r="E46" s="248">
        <v>59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0</v>
      </c>
      <c r="O46" s="229">
        <f>ROUND(E46*N46,2)</f>
        <v>0</v>
      </c>
      <c r="P46" s="229">
        <v>0</v>
      </c>
      <c r="Q46" s="229">
        <f>ROUND(E46*P46,2)</f>
        <v>0</v>
      </c>
      <c r="R46" s="230"/>
      <c r="S46" s="230" t="s">
        <v>158</v>
      </c>
      <c r="T46" s="230" t="s">
        <v>159</v>
      </c>
      <c r="U46" s="230">
        <v>0.17699999999999999</v>
      </c>
      <c r="V46" s="230">
        <f>ROUND(E46*U46,2)</f>
        <v>10.44</v>
      </c>
      <c r="W46" s="230"/>
      <c r="X46" s="230" t="s">
        <v>160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168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537</v>
      </c>
      <c r="D47" s="232"/>
      <c r="E47" s="233">
        <v>59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5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5">
        <v>16</v>
      </c>
      <c r="B48" s="246" t="s">
        <v>431</v>
      </c>
      <c r="C48" s="258" t="s">
        <v>432</v>
      </c>
      <c r="D48" s="247" t="s">
        <v>157</v>
      </c>
      <c r="E48" s="248">
        <v>59</v>
      </c>
      <c r="F48" s="249"/>
      <c r="G48" s="250">
        <f>ROUND(E48*F48,2)</f>
        <v>0</v>
      </c>
      <c r="H48" s="231"/>
      <c r="I48" s="230">
        <f>ROUND(E48*H48,2)</f>
        <v>0</v>
      </c>
      <c r="J48" s="231"/>
      <c r="K48" s="230">
        <f>ROUND(E48*J48,2)</f>
        <v>0</v>
      </c>
      <c r="L48" s="230">
        <v>21</v>
      </c>
      <c r="M48" s="230">
        <f>G48*(1+L48/100)</f>
        <v>0</v>
      </c>
      <c r="N48" s="229">
        <v>0</v>
      </c>
      <c r="O48" s="229">
        <f>ROUND(E48*N48,2)</f>
        <v>0</v>
      </c>
      <c r="P48" s="229">
        <v>0</v>
      </c>
      <c r="Q48" s="229">
        <f>ROUND(E48*P48,2)</f>
        <v>0</v>
      </c>
      <c r="R48" s="230"/>
      <c r="S48" s="230" t="s">
        <v>158</v>
      </c>
      <c r="T48" s="230" t="s">
        <v>159</v>
      </c>
      <c r="U48" s="230">
        <v>0.126</v>
      </c>
      <c r="V48" s="230">
        <f>ROUND(E48*U48,2)</f>
        <v>7.43</v>
      </c>
      <c r="W48" s="230"/>
      <c r="X48" s="230" t="s">
        <v>160</v>
      </c>
      <c r="Y48" s="230" t="s">
        <v>161</v>
      </c>
      <c r="Z48" s="210"/>
      <c r="AA48" s="210"/>
      <c r="AB48" s="210"/>
      <c r="AC48" s="210"/>
      <c r="AD48" s="210"/>
      <c r="AE48" s="210"/>
      <c r="AF48" s="210"/>
      <c r="AG48" s="210" t="s">
        <v>168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27"/>
      <c r="B49" s="228"/>
      <c r="C49" s="259" t="s">
        <v>522</v>
      </c>
      <c r="D49" s="232"/>
      <c r="E49" s="233">
        <v>836</v>
      </c>
      <c r="F49" s="230"/>
      <c r="G49" s="230"/>
      <c r="H49" s="230"/>
      <c r="I49" s="230"/>
      <c r="J49" s="230"/>
      <c r="K49" s="230"/>
      <c r="L49" s="230"/>
      <c r="M49" s="230"/>
      <c r="N49" s="229"/>
      <c r="O49" s="229"/>
      <c r="P49" s="229"/>
      <c r="Q49" s="229"/>
      <c r="R49" s="230"/>
      <c r="S49" s="230"/>
      <c r="T49" s="230"/>
      <c r="U49" s="230"/>
      <c r="V49" s="230"/>
      <c r="W49" s="230"/>
      <c r="X49" s="230"/>
      <c r="Y49" s="230"/>
      <c r="Z49" s="210"/>
      <c r="AA49" s="210"/>
      <c r="AB49" s="210"/>
      <c r="AC49" s="210"/>
      <c r="AD49" s="210"/>
      <c r="AE49" s="210"/>
      <c r="AF49" s="210"/>
      <c r="AG49" s="210" t="s">
        <v>164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3" x14ac:dyDescent="0.2">
      <c r="A50" s="227"/>
      <c r="B50" s="228"/>
      <c r="C50" s="259" t="s">
        <v>523</v>
      </c>
      <c r="D50" s="232"/>
      <c r="E50" s="233">
        <v>-777</v>
      </c>
      <c r="F50" s="230"/>
      <c r="G50" s="230"/>
      <c r="H50" s="230"/>
      <c r="I50" s="230"/>
      <c r="J50" s="230"/>
      <c r="K50" s="230"/>
      <c r="L50" s="230"/>
      <c r="M50" s="230"/>
      <c r="N50" s="229"/>
      <c r="O50" s="229"/>
      <c r="P50" s="229"/>
      <c r="Q50" s="229"/>
      <c r="R50" s="230"/>
      <c r="S50" s="230"/>
      <c r="T50" s="230"/>
      <c r="U50" s="230"/>
      <c r="V50" s="230"/>
      <c r="W50" s="230"/>
      <c r="X50" s="230"/>
      <c r="Y50" s="230"/>
      <c r="Z50" s="210"/>
      <c r="AA50" s="210"/>
      <c r="AB50" s="210"/>
      <c r="AC50" s="210"/>
      <c r="AD50" s="210"/>
      <c r="AE50" s="210"/>
      <c r="AF50" s="210"/>
      <c r="AG50" s="210" t="s">
        <v>164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5">
        <v>17</v>
      </c>
      <c r="B51" s="246" t="s">
        <v>220</v>
      </c>
      <c r="C51" s="258" t="s">
        <v>221</v>
      </c>
      <c r="D51" s="247" t="s">
        <v>157</v>
      </c>
      <c r="E51" s="248">
        <v>59</v>
      </c>
      <c r="F51" s="249"/>
      <c r="G51" s="250">
        <f>ROUND(E51*F51,2)</f>
        <v>0</v>
      </c>
      <c r="H51" s="231"/>
      <c r="I51" s="230">
        <f>ROUND(E51*H51,2)</f>
        <v>0</v>
      </c>
      <c r="J51" s="231"/>
      <c r="K51" s="230">
        <f>ROUND(E51*J51,2)</f>
        <v>0</v>
      </c>
      <c r="L51" s="230">
        <v>21</v>
      </c>
      <c r="M51" s="230">
        <f>G51*(1+L51/100)</f>
        <v>0</v>
      </c>
      <c r="N51" s="229">
        <v>0</v>
      </c>
      <c r="O51" s="229">
        <f>ROUND(E51*N51,2)</f>
        <v>0</v>
      </c>
      <c r="P51" s="229">
        <v>0</v>
      </c>
      <c r="Q51" s="229">
        <f>ROUND(E51*P51,2)</f>
        <v>0</v>
      </c>
      <c r="R51" s="230"/>
      <c r="S51" s="230" t="s">
        <v>158</v>
      </c>
      <c r="T51" s="230" t="s">
        <v>159</v>
      </c>
      <c r="U51" s="230">
        <v>1E-3</v>
      </c>
      <c r="V51" s="230">
        <f>ROUND(E51*U51,2)</f>
        <v>0.06</v>
      </c>
      <c r="W51" s="230"/>
      <c r="X51" s="230" t="s">
        <v>160</v>
      </c>
      <c r="Y51" s="230" t="s">
        <v>161</v>
      </c>
      <c r="Z51" s="210"/>
      <c r="AA51" s="210"/>
      <c r="AB51" s="210"/>
      <c r="AC51" s="210"/>
      <c r="AD51" s="210"/>
      <c r="AE51" s="210"/>
      <c r="AF51" s="210"/>
      <c r="AG51" s="210" t="s">
        <v>162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2" x14ac:dyDescent="0.2">
      <c r="A52" s="227"/>
      <c r="B52" s="228"/>
      <c r="C52" s="259" t="s">
        <v>535</v>
      </c>
      <c r="D52" s="232"/>
      <c r="E52" s="233">
        <v>59</v>
      </c>
      <c r="F52" s="230"/>
      <c r="G52" s="230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164</v>
      </c>
      <c r="AH52" s="210">
        <v>5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5">
        <v>18</v>
      </c>
      <c r="B53" s="246" t="s">
        <v>223</v>
      </c>
      <c r="C53" s="258" t="s">
        <v>224</v>
      </c>
      <c r="D53" s="247" t="s">
        <v>157</v>
      </c>
      <c r="E53" s="248">
        <v>59</v>
      </c>
      <c r="F53" s="249"/>
      <c r="G53" s="250">
        <f>ROUND(E53*F53,2)</f>
        <v>0</v>
      </c>
      <c r="H53" s="231"/>
      <c r="I53" s="230">
        <f>ROUND(E53*H53,2)</f>
        <v>0</v>
      </c>
      <c r="J53" s="231"/>
      <c r="K53" s="230">
        <f>ROUND(E53*J53,2)</f>
        <v>0</v>
      </c>
      <c r="L53" s="230">
        <v>21</v>
      </c>
      <c r="M53" s="230">
        <f>G53*(1+L53/100)</f>
        <v>0</v>
      </c>
      <c r="N53" s="229">
        <v>0</v>
      </c>
      <c r="O53" s="229">
        <f>ROUND(E53*N53,2)</f>
        <v>0</v>
      </c>
      <c r="P53" s="229">
        <v>0</v>
      </c>
      <c r="Q53" s="229">
        <f>ROUND(E53*P53,2)</f>
        <v>0</v>
      </c>
      <c r="R53" s="230"/>
      <c r="S53" s="230" t="s">
        <v>158</v>
      </c>
      <c r="T53" s="230" t="s">
        <v>159</v>
      </c>
      <c r="U53" s="230">
        <v>1.4999999999999999E-2</v>
      </c>
      <c r="V53" s="230">
        <f>ROUND(E53*U53,2)</f>
        <v>0.89</v>
      </c>
      <c r="W53" s="230"/>
      <c r="X53" s="230" t="s">
        <v>160</v>
      </c>
      <c r="Y53" s="230" t="s">
        <v>161</v>
      </c>
      <c r="Z53" s="210"/>
      <c r="AA53" s="210"/>
      <c r="AB53" s="210"/>
      <c r="AC53" s="210"/>
      <c r="AD53" s="210"/>
      <c r="AE53" s="210"/>
      <c r="AF53" s="210"/>
      <c r="AG53" s="210" t="s">
        <v>162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2" x14ac:dyDescent="0.2">
      <c r="A54" s="227"/>
      <c r="B54" s="228"/>
      <c r="C54" s="259" t="s">
        <v>535</v>
      </c>
      <c r="D54" s="232"/>
      <c r="E54" s="233">
        <v>59</v>
      </c>
      <c r="F54" s="230"/>
      <c r="G54" s="230"/>
      <c r="H54" s="230"/>
      <c r="I54" s="230"/>
      <c r="J54" s="230"/>
      <c r="K54" s="230"/>
      <c r="L54" s="230"/>
      <c r="M54" s="230"/>
      <c r="N54" s="229"/>
      <c r="O54" s="229"/>
      <c r="P54" s="229"/>
      <c r="Q54" s="229"/>
      <c r="R54" s="230"/>
      <c r="S54" s="230"/>
      <c r="T54" s="230"/>
      <c r="U54" s="230"/>
      <c r="V54" s="230"/>
      <c r="W54" s="230"/>
      <c r="X54" s="230"/>
      <c r="Y54" s="230"/>
      <c r="Z54" s="210"/>
      <c r="AA54" s="210"/>
      <c r="AB54" s="210"/>
      <c r="AC54" s="210"/>
      <c r="AD54" s="210"/>
      <c r="AE54" s="210"/>
      <c r="AF54" s="210"/>
      <c r="AG54" s="210" t="s">
        <v>164</v>
      </c>
      <c r="AH54" s="210">
        <v>5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ht="22.5" outlineLevel="1" x14ac:dyDescent="0.2">
      <c r="A55" s="245">
        <v>19</v>
      </c>
      <c r="B55" s="246" t="s">
        <v>229</v>
      </c>
      <c r="C55" s="258" t="s">
        <v>230</v>
      </c>
      <c r="D55" s="247" t="s">
        <v>167</v>
      </c>
      <c r="E55" s="248">
        <v>248.684</v>
      </c>
      <c r="F55" s="249"/>
      <c r="G55" s="250">
        <f>ROUND(E55*F55,2)</f>
        <v>0</v>
      </c>
      <c r="H55" s="231"/>
      <c r="I55" s="230">
        <f>ROUND(E55*H55,2)</f>
        <v>0</v>
      </c>
      <c r="J55" s="231"/>
      <c r="K55" s="230">
        <f>ROUND(E55*J55,2)</f>
        <v>0</v>
      </c>
      <c r="L55" s="230">
        <v>21</v>
      </c>
      <c r="M55" s="230">
        <f>G55*(1+L55/100)</f>
        <v>0</v>
      </c>
      <c r="N55" s="229">
        <v>0</v>
      </c>
      <c r="O55" s="229">
        <f>ROUND(E55*N55,2)</f>
        <v>0</v>
      </c>
      <c r="P55" s="229">
        <v>0</v>
      </c>
      <c r="Q55" s="229">
        <f>ROUND(E55*P55,2)</f>
        <v>0</v>
      </c>
      <c r="R55" s="230"/>
      <c r="S55" s="230" t="s">
        <v>158</v>
      </c>
      <c r="T55" s="230" t="s">
        <v>159</v>
      </c>
      <c r="U55" s="230">
        <v>0</v>
      </c>
      <c r="V55" s="230">
        <f>ROUND(E55*U55,2)</f>
        <v>0</v>
      </c>
      <c r="W55" s="230"/>
      <c r="X55" s="230" t="s">
        <v>160</v>
      </c>
      <c r="Y55" s="230" t="s">
        <v>161</v>
      </c>
      <c r="Z55" s="210"/>
      <c r="AA55" s="210"/>
      <c r="AB55" s="210"/>
      <c r="AC55" s="210"/>
      <c r="AD55" s="210"/>
      <c r="AE55" s="210"/>
      <c r="AF55" s="210"/>
      <c r="AG55" s="210" t="s">
        <v>162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2" x14ac:dyDescent="0.2">
      <c r="A56" s="227"/>
      <c r="B56" s="228"/>
      <c r="C56" s="259" t="s">
        <v>533</v>
      </c>
      <c r="D56" s="232"/>
      <c r="E56" s="233">
        <v>248.684</v>
      </c>
      <c r="F56" s="230"/>
      <c r="G56" s="230"/>
      <c r="H56" s="230"/>
      <c r="I56" s="230"/>
      <c r="J56" s="230"/>
      <c r="K56" s="230"/>
      <c r="L56" s="230"/>
      <c r="M56" s="230"/>
      <c r="N56" s="229"/>
      <c r="O56" s="229"/>
      <c r="P56" s="229"/>
      <c r="Q56" s="229"/>
      <c r="R56" s="230"/>
      <c r="S56" s="230"/>
      <c r="T56" s="230"/>
      <c r="U56" s="230"/>
      <c r="V56" s="230"/>
      <c r="W56" s="230"/>
      <c r="X56" s="230"/>
      <c r="Y56" s="230"/>
      <c r="Z56" s="210"/>
      <c r="AA56" s="210"/>
      <c r="AB56" s="210"/>
      <c r="AC56" s="210"/>
      <c r="AD56" s="210"/>
      <c r="AE56" s="210"/>
      <c r="AF56" s="210"/>
      <c r="AG56" s="210" t="s">
        <v>164</v>
      </c>
      <c r="AH56" s="210">
        <v>5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5">
        <v>20</v>
      </c>
      <c r="B57" s="246" t="s">
        <v>239</v>
      </c>
      <c r="C57" s="258" t="s">
        <v>434</v>
      </c>
      <c r="D57" s="247" t="s">
        <v>241</v>
      </c>
      <c r="E57" s="248">
        <v>1.77</v>
      </c>
      <c r="F57" s="249"/>
      <c r="G57" s="250">
        <f>ROUND(E57*F57,2)</f>
        <v>0</v>
      </c>
      <c r="H57" s="231"/>
      <c r="I57" s="230">
        <f>ROUND(E57*H57,2)</f>
        <v>0</v>
      </c>
      <c r="J57" s="231"/>
      <c r="K57" s="230">
        <f>ROUND(E57*J57,2)</f>
        <v>0</v>
      </c>
      <c r="L57" s="230">
        <v>21</v>
      </c>
      <c r="M57" s="230">
        <f>G57*(1+L57/100)</f>
        <v>0</v>
      </c>
      <c r="N57" s="229">
        <v>1E-3</v>
      </c>
      <c r="O57" s="229">
        <f>ROUND(E57*N57,2)</f>
        <v>0</v>
      </c>
      <c r="P57" s="229">
        <v>0</v>
      </c>
      <c r="Q57" s="229">
        <f>ROUND(E57*P57,2)</f>
        <v>0</v>
      </c>
      <c r="R57" s="230" t="s">
        <v>242</v>
      </c>
      <c r="S57" s="230" t="s">
        <v>158</v>
      </c>
      <c r="T57" s="230" t="s">
        <v>159</v>
      </c>
      <c r="U57" s="230">
        <v>0</v>
      </c>
      <c r="V57" s="230">
        <f>ROUND(E57*U57,2)</f>
        <v>0</v>
      </c>
      <c r="W57" s="230"/>
      <c r="X57" s="230" t="s">
        <v>243</v>
      </c>
      <c r="Y57" s="230" t="s">
        <v>161</v>
      </c>
      <c r="Z57" s="210"/>
      <c r="AA57" s="210"/>
      <c r="AB57" s="210"/>
      <c r="AC57" s="210"/>
      <c r="AD57" s="210"/>
      <c r="AE57" s="210"/>
      <c r="AF57" s="210"/>
      <c r="AG57" s="210" t="s">
        <v>252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2" x14ac:dyDescent="0.2">
      <c r="A58" s="227"/>
      <c r="B58" s="228"/>
      <c r="C58" s="259" t="s">
        <v>538</v>
      </c>
      <c r="D58" s="232"/>
      <c r="E58" s="233">
        <v>1.77</v>
      </c>
      <c r="F58" s="230"/>
      <c r="G58" s="230"/>
      <c r="H58" s="230"/>
      <c r="I58" s="230"/>
      <c r="J58" s="230"/>
      <c r="K58" s="230"/>
      <c r="L58" s="230"/>
      <c r="M58" s="230"/>
      <c r="N58" s="229"/>
      <c r="O58" s="229"/>
      <c r="P58" s="229"/>
      <c r="Q58" s="229"/>
      <c r="R58" s="230"/>
      <c r="S58" s="230"/>
      <c r="T58" s="230"/>
      <c r="U58" s="230"/>
      <c r="V58" s="230"/>
      <c r="W58" s="230"/>
      <c r="X58" s="230"/>
      <c r="Y58" s="230"/>
      <c r="Z58" s="210"/>
      <c r="AA58" s="210"/>
      <c r="AB58" s="210"/>
      <c r="AC58" s="210"/>
      <c r="AD58" s="210"/>
      <c r="AE58" s="210"/>
      <c r="AF58" s="210"/>
      <c r="AG58" s="210" t="s">
        <v>164</v>
      </c>
      <c r="AH58" s="210">
        <v>5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5">
        <v>21</v>
      </c>
      <c r="B59" s="246" t="s">
        <v>249</v>
      </c>
      <c r="C59" s="258" t="s">
        <v>436</v>
      </c>
      <c r="D59" s="247" t="s">
        <v>167</v>
      </c>
      <c r="E59" s="248">
        <v>8.85</v>
      </c>
      <c r="F59" s="249"/>
      <c r="G59" s="250">
        <f>ROUND(E59*F59,2)</f>
        <v>0</v>
      </c>
      <c r="H59" s="231"/>
      <c r="I59" s="230">
        <f>ROUND(E59*H59,2)</f>
        <v>0</v>
      </c>
      <c r="J59" s="231"/>
      <c r="K59" s="230">
        <f>ROUND(E59*J59,2)</f>
        <v>0</v>
      </c>
      <c r="L59" s="230">
        <v>21</v>
      </c>
      <c r="M59" s="230">
        <f>G59*(1+L59/100)</f>
        <v>0</v>
      </c>
      <c r="N59" s="229">
        <v>1.67</v>
      </c>
      <c r="O59" s="229">
        <f>ROUND(E59*N59,2)</f>
        <v>14.78</v>
      </c>
      <c r="P59" s="229">
        <v>0</v>
      </c>
      <c r="Q59" s="229">
        <f>ROUND(E59*P59,2)</f>
        <v>0</v>
      </c>
      <c r="R59" s="230" t="s">
        <v>242</v>
      </c>
      <c r="S59" s="230" t="s">
        <v>251</v>
      </c>
      <c r="T59" s="230" t="s">
        <v>159</v>
      </c>
      <c r="U59" s="230">
        <v>0</v>
      </c>
      <c r="V59" s="230">
        <f>ROUND(E59*U59,2)</f>
        <v>0</v>
      </c>
      <c r="W59" s="230"/>
      <c r="X59" s="230" t="s">
        <v>243</v>
      </c>
      <c r="Y59" s="230" t="s">
        <v>161</v>
      </c>
      <c r="Z59" s="210"/>
      <c r="AA59" s="210"/>
      <c r="AB59" s="210"/>
      <c r="AC59" s="210"/>
      <c r="AD59" s="210"/>
      <c r="AE59" s="210"/>
      <c r="AF59" s="210"/>
      <c r="AG59" s="210" t="s">
        <v>252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2" x14ac:dyDescent="0.2">
      <c r="A60" s="227"/>
      <c r="B60" s="228"/>
      <c r="C60" s="259" t="s">
        <v>539</v>
      </c>
      <c r="D60" s="232"/>
      <c r="E60" s="233">
        <v>8.85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>
        <v>5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5">
        <v>22</v>
      </c>
      <c r="B61" s="246" t="s">
        <v>438</v>
      </c>
      <c r="C61" s="258" t="s">
        <v>439</v>
      </c>
      <c r="D61" s="247" t="s">
        <v>237</v>
      </c>
      <c r="E61" s="248">
        <v>7.0632000000000001</v>
      </c>
      <c r="F61" s="249"/>
      <c r="G61" s="250">
        <f>ROUND(E61*F61,2)</f>
        <v>0</v>
      </c>
      <c r="H61" s="231"/>
      <c r="I61" s="230">
        <f>ROUND(E61*H61,2)</f>
        <v>0</v>
      </c>
      <c r="J61" s="231"/>
      <c r="K61" s="230">
        <f>ROUND(E61*J61,2)</f>
        <v>0</v>
      </c>
      <c r="L61" s="230">
        <v>21</v>
      </c>
      <c r="M61" s="230">
        <f>G61*(1+L61/100)</f>
        <v>0</v>
      </c>
      <c r="N61" s="229">
        <v>1</v>
      </c>
      <c r="O61" s="229">
        <f>ROUND(E61*N61,2)</f>
        <v>7.06</v>
      </c>
      <c r="P61" s="229">
        <v>0</v>
      </c>
      <c r="Q61" s="229">
        <f>ROUND(E61*P61,2)</f>
        <v>0</v>
      </c>
      <c r="R61" s="230" t="s">
        <v>242</v>
      </c>
      <c r="S61" s="230" t="s">
        <v>158</v>
      </c>
      <c r="T61" s="230" t="s">
        <v>159</v>
      </c>
      <c r="U61" s="230">
        <v>0</v>
      </c>
      <c r="V61" s="230">
        <f>ROUND(E61*U61,2)</f>
        <v>0</v>
      </c>
      <c r="W61" s="230"/>
      <c r="X61" s="230" t="s">
        <v>243</v>
      </c>
      <c r="Y61" s="230" t="s">
        <v>161</v>
      </c>
      <c r="Z61" s="210"/>
      <c r="AA61" s="210"/>
      <c r="AB61" s="210"/>
      <c r="AC61" s="210"/>
      <c r="AD61" s="210"/>
      <c r="AE61" s="210"/>
      <c r="AF61" s="210"/>
      <c r="AG61" s="210" t="s">
        <v>252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2" x14ac:dyDescent="0.2">
      <c r="A62" s="227"/>
      <c r="B62" s="228"/>
      <c r="C62" s="259" t="s">
        <v>440</v>
      </c>
      <c r="D62" s="232"/>
      <c r="E62" s="233">
        <v>7.0632000000000001</v>
      </c>
      <c r="F62" s="230"/>
      <c r="G62" s="230"/>
      <c r="H62" s="230"/>
      <c r="I62" s="230"/>
      <c r="J62" s="230"/>
      <c r="K62" s="230"/>
      <c r="L62" s="230"/>
      <c r="M62" s="230"/>
      <c r="N62" s="229"/>
      <c r="O62" s="229"/>
      <c r="P62" s="229"/>
      <c r="Q62" s="229"/>
      <c r="R62" s="230"/>
      <c r="S62" s="230"/>
      <c r="T62" s="230"/>
      <c r="U62" s="230"/>
      <c r="V62" s="230"/>
      <c r="W62" s="230"/>
      <c r="X62" s="230"/>
      <c r="Y62" s="230"/>
      <c r="Z62" s="210"/>
      <c r="AA62" s="210"/>
      <c r="AB62" s="210"/>
      <c r="AC62" s="210"/>
      <c r="AD62" s="210"/>
      <c r="AE62" s="210"/>
      <c r="AF62" s="210"/>
      <c r="AG62" s="210" t="s">
        <v>164</v>
      </c>
      <c r="AH62" s="210">
        <v>5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x14ac:dyDescent="0.2">
      <c r="A63" s="238" t="s">
        <v>153</v>
      </c>
      <c r="B63" s="239" t="s">
        <v>62</v>
      </c>
      <c r="C63" s="257" t="s">
        <v>93</v>
      </c>
      <c r="D63" s="240"/>
      <c r="E63" s="241"/>
      <c r="F63" s="242"/>
      <c r="G63" s="243">
        <f>SUMIF(AG64:AG71,"&lt;&gt;NOR",G64:G71)</f>
        <v>0</v>
      </c>
      <c r="H63" s="237"/>
      <c r="I63" s="237">
        <f>SUM(I64:I71)</f>
        <v>0</v>
      </c>
      <c r="J63" s="237"/>
      <c r="K63" s="237">
        <f>SUM(K64:K71)</f>
        <v>0</v>
      </c>
      <c r="L63" s="237"/>
      <c r="M63" s="237">
        <f>SUM(M64:M71)</f>
        <v>0</v>
      </c>
      <c r="N63" s="236"/>
      <c r="O63" s="236">
        <f>SUM(O64:O71)</f>
        <v>251.76999999999998</v>
      </c>
      <c r="P63" s="236"/>
      <c r="Q63" s="236">
        <f>SUM(Q64:Q71)</f>
        <v>0</v>
      </c>
      <c r="R63" s="237"/>
      <c r="S63" s="237"/>
      <c r="T63" s="237"/>
      <c r="U63" s="237"/>
      <c r="V63" s="237">
        <f>SUM(V64:V71)</f>
        <v>21869.969999999998</v>
      </c>
      <c r="W63" s="237"/>
      <c r="X63" s="237"/>
      <c r="Y63" s="237"/>
      <c r="AG63" t="s">
        <v>154</v>
      </c>
    </row>
    <row r="64" spans="1:60" outlineLevel="1" x14ac:dyDescent="0.2">
      <c r="A64" s="245">
        <v>23</v>
      </c>
      <c r="B64" s="246" t="s">
        <v>254</v>
      </c>
      <c r="C64" s="258" t="s">
        <v>255</v>
      </c>
      <c r="D64" s="247" t="s">
        <v>167</v>
      </c>
      <c r="E64" s="248">
        <v>0.27</v>
      </c>
      <c r="F64" s="249"/>
      <c r="G64" s="250">
        <f>ROUND(E64*F64,2)</f>
        <v>0</v>
      </c>
      <c r="H64" s="231"/>
      <c r="I64" s="230">
        <f>ROUND(E64*H64,2)</f>
        <v>0</v>
      </c>
      <c r="J64" s="231"/>
      <c r="K64" s="230">
        <f>ROUND(E64*J64,2)</f>
        <v>0</v>
      </c>
      <c r="L64" s="230">
        <v>21</v>
      </c>
      <c r="M64" s="230">
        <f>G64*(1+L64/100)</f>
        <v>0</v>
      </c>
      <c r="N64" s="229">
        <v>2.5249999999999999</v>
      </c>
      <c r="O64" s="229">
        <f>ROUND(E64*N64,2)</f>
        <v>0.68</v>
      </c>
      <c r="P64" s="229">
        <v>0</v>
      </c>
      <c r="Q64" s="229">
        <f>ROUND(E64*P64,2)</f>
        <v>0</v>
      </c>
      <c r="R64" s="230"/>
      <c r="S64" s="230" t="s">
        <v>158</v>
      </c>
      <c r="T64" s="230" t="s">
        <v>159</v>
      </c>
      <c r="U64" s="230">
        <v>0.47699999999999998</v>
      </c>
      <c r="V64" s="230">
        <f>ROUND(E64*U64,2)</f>
        <v>0.13</v>
      </c>
      <c r="W64" s="230"/>
      <c r="X64" s="230" t="s">
        <v>160</v>
      </c>
      <c r="Y64" s="230" t="s">
        <v>161</v>
      </c>
      <c r="Z64" s="210"/>
      <c r="AA64" s="210"/>
      <c r="AB64" s="210"/>
      <c r="AC64" s="210"/>
      <c r="AD64" s="210"/>
      <c r="AE64" s="210"/>
      <c r="AF64" s="210"/>
      <c r="AG64" s="210" t="s">
        <v>168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2" x14ac:dyDescent="0.2">
      <c r="A65" s="227"/>
      <c r="B65" s="228"/>
      <c r="C65" s="259" t="s">
        <v>441</v>
      </c>
      <c r="D65" s="232"/>
      <c r="E65" s="233">
        <v>0.27</v>
      </c>
      <c r="F65" s="230"/>
      <c r="G65" s="230"/>
      <c r="H65" s="230"/>
      <c r="I65" s="230"/>
      <c r="J65" s="230"/>
      <c r="K65" s="230"/>
      <c r="L65" s="230"/>
      <c r="M65" s="230"/>
      <c r="N65" s="229"/>
      <c r="O65" s="229"/>
      <c r="P65" s="229"/>
      <c r="Q65" s="229"/>
      <c r="R65" s="230"/>
      <c r="S65" s="230"/>
      <c r="T65" s="230"/>
      <c r="U65" s="230"/>
      <c r="V65" s="230"/>
      <c r="W65" s="230"/>
      <c r="X65" s="230"/>
      <c r="Y65" s="230"/>
      <c r="Z65" s="210"/>
      <c r="AA65" s="210"/>
      <c r="AB65" s="210"/>
      <c r="AC65" s="210"/>
      <c r="AD65" s="210"/>
      <c r="AE65" s="210"/>
      <c r="AF65" s="210"/>
      <c r="AG65" s="210" t="s">
        <v>164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5">
        <v>24</v>
      </c>
      <c r="B66" s="246" t="s">
        <v>257</v>
      </c>
      <c r="C66" s="258" t="s">
        <v>442</v>
      </c>
      <c r="D66" s="247" t="s">
        <v>259</v>
      </c>
      <c r="E66" s="248">
        <v>4</v>
      </c>
      <c r="F66" s="249"/>
      <c r="G66" s="250">
        <f>ROUND(E66*F66,2)</f>
        <v>0</v>
      </c>
      <c r="H66" s="231"/>
      <c r="I66" s="230">
        <f>ROUND(E66*H66,2)</f>
        <v>0</v>
      </c>
      <c r="J66" s="231"/>
      <c r="K66" s="230">
        <f>ROUND(E66*J66,2)</f>
        <v>0</v>
      </c>
      <c r="L66" s="230">
        <v>21</v>
      </c>
      <c r="M66" s="230">
        <f>G66*(1+L66/100)</f>
        <v>0</v>
      </c>
      <c r="N66" s="229">
        <v>9.4199999999999996E-3</v>
      </c>
      <c r="O66" s="229">
        <f>ROUND(E66*N66,2)</f>
        <v>0.04</v>
      </c>
      <c r="P66" s="229">
        <v>0</v>
      </c>
      <c r="Q66" s="229">
        <f>ROUND(E66*P66,2)</f>
        <v>0</v>
      </c>
      <c r="R66" s="230"/>
      <c r="S66" s="230" t="s">
        <v>158</v>
      </c>
      <c r="T66" s="230" t="s">
        <v>159</v>
      </c>
      <c r="U66" s="230">
        <v>0.89800000000000002</v>
      </c>
      <c r="V66" s="230">
        <f>ROUND(E66*U66,2)</f>
        <v>3.59</v>
      </c>
      <c r="W66" s="230"/>
      <c r="X66" s="230" t="s">
        <v>160</v>
      </c>
      <c r="Y66" s="230" t="s">
        <v>161</v>
      </c>
      <c r="Z66" s="210"/>
      <c r="AA66" s="210"/>
      <c r="AB66" s="210"/>
      <c r="AC66" s="210"/>
      <c r="AD66" s="210"/>
      <c r="AE66" s="210"/>
      <c r="AF66" s="210"/>
      <c r="AG66" s="210" t="s">
        <v>168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2" x14ac:dyDescent="0.2">
      <c r="A67" s="227"/>
      <c r="B67" s="228"/>
      <c r="C67" s="259" t="s">
        <v>443</v>
      </c>
      <c r="D67" s="232"/>
      <c r="E67" s="233">
        <v>4</v>
      </c>
      <c r="F67" s="230"/>
      <c r="G67" s="230"/>
      <c r="H67" s="230"/>
      <c r="I67" s="230"/>
      <c r="J67" s="230"/>
      <c r="K67" s="230"/>
      <c r="L67" s="230"/>
      <c r="M67" s="230"/>
      <c r="N67" s="229"/>
      <c r="O67" s="229"/>
      <c r="P67" s="229"/>
      <c r="Q67" s="229"/>
      <c r="R67" s="230"/>
      <c r="S67" s="230"/>
      <c r="T67" s="230"/>
      <c r="U67" s="230"/>
      <c r="V67" s="230"/>
      <c r="W67" s="230"/>
      <c r="X67" s="230"/>
      <c r="Y67" s="230"/>
      <c r="Z67" s="210"/>
      <c r="AA67" s="210"/>
      <c r="AB67" s="210"/>
      <c r="AC67" s="210"/>
      <c r="AD67" s="210"/>
      <c r="AE67" s="210"/>
      <c r="AF67" s="210"/>
      <c r="AG67" s="210" t="s">
        <v>164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22.5" outlineLevel="1" x14ac:dyDescent="0.2">
      <c r="A68" s="245">
        <v>25</v>
      </c>
      <c r="B68" s="246" t="s">
        <v>266</v>
      </c>
      <c r="C68" s="258" t="s">
        <v>267</v>
      </c>
      <c r="D68" s="247" t="s">
        <v>268</v>
      </c>
      <c r="E68" s="248">
        <v>410</v>
      </c>
      <c r="F68" s="249"/>
      <c r="G68" s="250">
        <f>ROUND(E68*F68,2)</f>
        <v>0</v>
      </c>
      <c r="H68" s="231"/>
      <c r="I68" s="230">
        <f>ROUND(E68*H68,2)</f>
        <v>0</v>
      </c>
      <c r="J68" s="231"/>
      <c r="K68" s="230">
        <f>ROUND(E68*J68,2)</f>
        <v>0</v>
      </c>
      <c r="L68" s="230">
        <v>21</v>
      </c>
      <c r="M68" s="230">
        <f>G68*(1+L68/100)</f>
        <v>0</v>
      </c>
      <c r="N68" s="229">
        <v>0.43651000000000001</v>
      </c>
      <c r="O68" s="229">
        <f>ROUND(E68*N68,2)</f>
        <v>178.97</v>
      </c>
      <c r="P68" s="229">
        <v>0</v>
      </c>
      <c r="Q68" s="229">
        <f>ROUND(E68*P68,2)</f>
        <v>0</v>
      </c>
      <c r="R68" s="230"/>
      <c r="S68" s="230" t="s">
        <v>158</v>
      </c>
      <c r="T68" s="230" t="s">
        <v>159</v>
      </c>
      <c r="U68" s="230">
        <v>38.029800000000002</v>
      </c>
      <c r="V68" s="230">
        <f>ROUND(E68*U68,2)</f>
        <v>15592.22</v>
      </c>
      <c r="W68" s="230"/>
      <c r="X68" s="230" t="s">
        <v>269</v>
      </c>
      <c r="Y68" s="230" t="s">
        <v>161</v>
      </c>
      <c r="Z68" s="210"/>
      <c r="AA68" s="210"/>
      <c r="AB68" s="210"/>
      <c r="AC68" s="210"/>
      <c r="AD68" s="210"/>
      <c r="AE68" s="210"/>
      <c r="AF68" s="210"/>
      <c r="AG68" s="210" t="s">
        <v>270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2" x14ac:dyDescent="0.2">
      <c r="A69" s="227"/>
      <c r="B69" s="228"/>
      <c r="C69" s="259" t="s">
        <v>444</v>
      </c>
      <c r="D69" s="232"/>
      <c r="E69" s="233">
        <v>410</v>
      </c>
      <c r="F69" s="230"/>
      <c r="G69" s="230"/>
      <c r="H69" s="230"/>
      <c r="I69" s="230"/>
      <c r="J69" s="230"/>
      <c r="K69" s="230"/>
      <c r="L69" s="230"/>
      <c r="M69" s="230"/>
      <c r="N69" s="229"/>
      <c r="O69" s="229"/>
      <c r="P69" s="229"/>
      <c r="Q69" s="229"/>
      <c r="R69" s="230"/>
      <c r="S69" s="230"/>
      <c r="T69" s="230"/>
      <c r="U69" s="230"/>
      <c r="V69" s="230"/>
      <c r="W69" s="230"/>
      <c r="X69" s="230"/>
      <c r="Y69" s="230"/>
      <c r="Z69" s="210"/>
      <c r="AA69" s="210"/>
      <c r="AB69" s="210"/>
      <c r="AC69" s="210"/>
      <c r="AD69" s="210"/>
      <c r="AE69" s="210"/>
      <c r="AF69" s="210"/>
      <c r="AG69" s="210" t="s">
        <v>164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ht="22.5" outlineLevel="1" x14ac:dyDescent="0.2">
      <c r="A70" s="245">
        <v>26</v>
      </c>
      <c r="B70" s="246" t="s">
        <v>272</v>
      </c>
      <c r="C70" s="258" t="s">
        <v>445</v>
      </c>
      <c r="D70" s="247" t="s">
        <v>268</v>
      </c>
      <c r="E70" s="248">
        <v>165</v>
      </c>
      <c r="F70" s="249"/>
      <c r="G70" s="250">
        <f>ROUND(E70*F70,2)</f>
        <v>0</v>
      </c>
      <c r="H70" s="231"/>
      <c r="I70" s="230">
        <f>ROUND(E70*H70,2)</f>
        <v>0</v>
      </c>
      <c r="J70" s="231"/>
      <c r="K70" s="230">
        <f>ROUND(E70*J70,2)</f>
        <v>0</v>
      </c>
      <c r="L70" s="230">
        <v>21</v>
      </c>
      <c r="M70" s="230">
        <f>G70*(1+L70/100)</f>
        <v>0</v>
      </c>
      <c r="N70" s="229">
        <v>0.43683</v>
      </c>
      <c r="O70" s="229">
        <f>ROUND(E70*N70,2)</f>
        <v>72.08</v>
      </c>
      <c r="P70" s="229">
        <v>0</v>
      </c>
      <c r="Q70" s="229">
        <f>ROUND(E70*P70,2)</f>
        <v>0</v>
      </c>
      <c r="R70" s="230"/>
      <c r="S70" s="230" t="s">
        <v>158</v>
      </c>
      <c r="T70" s="230" t="s">
        <v>159</v>
      </c>
      <c r="U70" s="230">
        <v>38.0244</v>
      </c>
      <c r="V70" s="230">
        <f>ROUND(E70*U70,2)</f>
        <v>6274.03</v>
      </c>
      <c r="W70" s="230"/>
      <c r="X70" s="230" t="s">
        <v>269</v>
      </c>
      <c r="Y70" s="230" t="s">
        <v>161</v>
      </c>
      <c r="Z70" s="210"/>
      <c r="AA70" s="210"/>
      <c r="AB70" s="210"/>
      <c r="AC70" s="210"/>
      <c r="AD70" s="210"/>
      <c r="AE70" s="210"/>
      <c r="AF70" s="210"/>
      <c r="AG70" s="210" t="s">
        <v>270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2" x14ac:dyDescent="0.2">
      <c r="A71" s="227"/>
      <c r="B71" s="228"/>
      <c r="C71" s="259" t="s">
        <v>446</v>
      </c>
      <c r="D71" s="232"/>
      <c r="E71" s="233">
        <v>165</v>
      </c>
      <c r="F71" s="230"/>
      <c r="G71" s="230"/>
      <c r="H71" s="230"/>
      <c r="I71" s="230"/>
      <c r="J71" s="230"/>
      <c r="K71" s="230"/>
      <c r="L71" s="230"/>
      <c r="M71" s="230"/>
      <c r="N71" s="229"/>
      <c r="O71" s="229"/>
      <c r="P71" s="229"/>
      <c r="Q71" s="229"/>
      <c r="R71" s="230"/>
      <c r="S71" s="230"/>
      <c r="T71" s="230"/>
      <c r="U71" s="230"/>
      <c r="V71" s="230"/>
      <c r="W71" s="230"/>
      <c r="X71" s="230"/>
      <c r="Y71" s="230"/>
      <c r="Z71" s="210"/>
      <c r="AA71" s="210"/>
      <c r="AB71" s="210"/>
      <c r="AC71" s="210"/>
      <c r="AD71" s="210"/>
      <c r="AE71" s="210"/>
      <c r="AF71" s="210"/>
      <c r="AG71" s="210" t="s">
        <v>164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x14ac:dyDescent="0.2">
      <c r="A72" s="238" t="s">
        <v>153</v>
      </c>
      <c r="B72" s="239" t="s">
        <v>98</v>
      </c>
      <c r="C72" s="257" t="s">
        <v>99</v>
      </c>
      <c r="D72" s="240"/>
      <c r="E72" s="241"/>
      <c r="F72" s="242"/>
      <c r="G72" s="243">
        <f>SUMIF(AG73:AG93,"&lt;&gt;NOR",G73:G93)</f>
        <v>0</v>
      </c>
      <c r="H72" s="237"/>
      <c r="I72" s="237">
        <f>SUM(I73:I93)</f>
        <v>0</v>
      </c>
      <c r="J72" s="237"/>
      <c r="K72" s="237">
        <f>SUM(K73:K93)</f>
        <v>0</v>
      </c>
      <c r="L72" s="237"/>
      <c r="M72" s="237">
        <f>SUM(M73:M93)</f>
        <v>0</v>
      </c>
      <c r="N72" s="236"/>
      <c r="O72" s="236">
        <f>SUM(O73:O93)</f>
        <v>583.27</v>
      </c>
      <c r="P72" s="236"/>
      <c r="Q72" s="236">
        <f>SUM(Q73:Q93)</f>
        <v>0</v>
      </c>
      <c r="R72" s="237"/>
      <c r="S72" s="237"/>
      <c r="T72" s="237"/>
      <c r="U72" s="237"/>
      <c r="V72" s="237">
        <f>SUM(V73:V93)</f>
        <v>114.94</v>
      </c>
      <c r="W72" s="237"/>
      <c r="X72" s="237"/>
      <c r="Y72" s="237"/>
      <c r="AG72" t="s">
        <v>154</v>
      </c>
    </row>
    <row r="73" spans="1:60" outlineLevel="1" x14ac:dyDescent="0.2">
      <c r="A73" s="245">
        <v>27</v>
      </c>
      <c r="B73" s="246" t="s">
        <v>285</v>
      </c>
      <c r="C73" s="258" t="s">
        <v>286</v>
      </c>
      <c r="D73" s="247" t="s">
        <v>157</v>
      </c>
      <c r="E73" s="248">
        <v>777</v>
      </c>
      <c r="F73" s="249"/>
      <c r="G73" s="250">
        <f>ROUND(E73*F73,2)</f>
        <v>0</v>
      </c>
      <c r="H73" s="231"/>
      <c r="I73" s="230">
        <f>ROUND(E73*H73,2)</f>
        <v>0</v>
      </c>
      <c r="J73" s="231"/>
      <c r="K73" s="230">
        <f>ROUND(E73*J73,2)</f>
        <v>0</v>
      </c>
      <c r="L73" s="230">
        <v>21</v>
      </c>
      <c r="M73" s="230">
        <f>G73*(1+L73/100)</f>
        <v>0</v>
      </c>
      <c r="N73" s="229">
        <v>0.38624999999999998</v>
      </c>
      <c r="O73" s="229">
        <f>ROUND(E73*N73,2)</f>
        <v>300.12</v>
      </c>
      <c r="P73" s="229">
        <v>0</v>
      </c>
      <c r="Q73" s="229">
        <f>ROUND(E73*P73,2)</f>
        <v>0</v>
      </c>
      <c r="R73" s="230"/>
      <c r="S73" s="230" t="s">
        <v>158</v>
      </c>
      <c r="T73" s="230" t="s">
        <v>227</v>
      </c>
      <c r="U73" s="230">
        <v>2.8000000000000001E-2</v>
      </c>
      <c r="V73" s="230">
        <f>ROUND(E73*U73,2)</f>
        <v>21.76</v>
      </c>
      <c r="W73" s="230"/>
      <c r="X73" s="230" t="s">
        <v>160</v>
      </c>
      <c r="Y73" s="230" t="s">
        <v>161</v>
      </c>
      <c r="Z73" s="210"/>
      <c r="AA73" s="210"/>
      <c r="AB73" s="210"/>
      <c r="AC73" s="210"/>
      <c r="AD73" s="210"/>
      <c r="AE73" s="210"/>
      <c r="AF73" s="210"/>
      <c r="AG73" s="210" t="s">
        <v>168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2" x14ac:dyDescent="0.2">
      <c r="A74" s="227"/>
      <c r="B74" s="228"/>
      <c r="C74" s="259" t="s">
        <v>540</v>
      </c>
      <c r="D74" s="232"/>
      <c r="E74" s="233">
        <v>777</v>
      </c>
      <c r="F74" s="230"/>
      <c r="G74" s="230"/>
      <c r="H74" s="230"/>
      <c r="I74" s="230"/>
      <c r="J74" s="230"/>
      <c r="K74" s="230"/>
      <c r="L74" s="230"/>
      <c r="M74" s="230"/>
      <c r="N74" s="229"/>
      <c r="O74" s="229"/>
      <c r="P74" s="229"/>
      <c r="Q74" s="229"/>
      <c r="R74" s="230"/>
      <c r="S74" s="230"/>
      <c r="T74" s="230"/>
      <c r="U74" s="230"/>
      <c r="V74" s="230"/>
      <c r="W74" s="230"/>
      <c r="X74" s="230"/>
      <c r="Y74" s="230"/>
      <c r="Z74" s="210"/>
      <c r="AA74" s="210"/>
      <c r="AB74" s="210"/>
      <c r="AC74" s="210"/>
      <c r="AD74" s="210"/>
      <c r="AE74" s="210"/>
      <c r="AF74" s="210"/>
      <c r="AG74" s="210" t="s">
        <v>164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ht="22.5" outlineLevel="1" x14ac:dyDescent="0.2">
      <c r="A75" s="245">
        <v>28</v>
      </c>
      <c r="B75" s="246" t="s">
        <v>290</v>
      </c>
      <c r="C75" s="258" t="s">
        <v>291</v>
      </c>
      <c r="D75" s="247" t="s">
        <v>157</v>
      </c>
      <c r="E75" s="248">
        <v>777</v>
      </c>
      <c r="F75" s="249"/>
      <c r="G75" s="250">
        <f>ROUND(E75*F75,2)</f>
        <v>0</v>
      </c>
      <c r="H75" s="231"/>
      <c r="I75" s="230">
        <f>ROUND(E75*H75,2)</f>
        <v>0</v>
      </c>
      <c r="J75" s="231"/>
      <c r="K75" s="230">
        <f>ROUND(E75*J75,2)</f>
        <v>0</v>
      </c>
      <c r="L75" s="230">
        <v>21</v>
      </c>
      <c r="M75" s="230">
        <f>G75*(1+L75/100)</f>
        <v>0</v>
      </c>
      <c r="N75" s="229">
        <v>0.1512</v>
      </c>
      <c r="O75" s="229">
        <f>ROUND(E75*N75,2)</f>
        <v>117.48</v>
      </c>
      <c r="P75" s="229">
        <v>0</v>
      </c>
      <c r="Q75" s="229">
        <f>ROUND(E75*P75,2)</f>
        <v>0</v>
      </c>
      <c r="R75" s="230"/>
      <c r="S75" s="230" t="s">
        <v>158</v>
      </c>
      <c r="T75" s="230" t="s">
        <v>227</v>
      </c>
      <c r="U75" s="230">
        <v>2.3E-2</v>
      </c>
      <c r="V75" s="230">
        <f>ROUND(E75*U75,2)</f>
        <v>17.87</v>
      </c>
      <c r="W75" s="230"/>
      <c r="X75" s="230" t="s">
        <v>160</v>
      </c>
      <c r="Y75" s="230" t="s">
        <v>161</v>
      </c>
      <c r="Z75" s="210"/>
      <c r="AA75" s="210"/>
      <c r="AB75" s="210"/>
      <c r="AC75" s="210"/>
      <c r="AD75" s="210"/>
      <c r="AE75" s="210"/>
      <c r="AF75" s="210"/>
      <c r="AG75" s="210" t="s">
        <v>168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2" x14ac:dyDescent="0.2">
      <c r="A76" s="227"/>
      <c r="B76" s="228"/>
      <c r="C76" s="259" t="s">
        <v>540</v>
      </c>
      <c r="D76" s="232"/>
      <c r="E76" s="233">
        <v>777</v>
      </c>
      <c r="F76" s="230"/>
      <c r="G76" s="230"/>
      <c r="H76" s="230"/>
      <c r="I76" s="230"/>
      <c r="J76" s="230"/>
      <c r="K76" s="230"/>
      <c r="L76" s="230"/>
      <c r="M76" s="230"/>
      <c r="N76" s="229"/>
      <c r="O76" s="229"/>
      <c r="P76" s="229"/>
      <c r="Q76" s="229"/>
      <c r="R76" s="230"/>
      <c r="S76" s="230"/>
      <c r="T76" s="230"/>
      <c r="U76" s="230"/>
      <c r="V76" s="230"/>
      <c r="W76" s="230"/>
      <c r="X76" s="230"/>
      <c r="Y76" s="230"/>
      <c r="Z76" s="210"/>
      <c r="AA76" s="210"/>
      <c r="AB76" s="210"/>
      <c r="AC76" s="210"/>
      <c r="AD76" s="210"/>
      <c r="AE76" s="210"/>
      <c r="AF76" s="210"/>
      <c r="AG76" s="210" t="s">
        <v>164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ht="22.5" outlineLevel="1" x14ac:dyDescent="0.2">
      <c r="A77" s="245">
        <v>29</v>
      </c>
      <c r="B77" s="246" t="s">
        <v>448</v>
      </c>
      <c r="C77" s="258" t="s">
        <v>449</v>
      </c>
      <c r="D77" s="247" t="s">
        <v>157</v>
      </c>
      <c r="E77" s="248">
        <v>777</v>
      </c>
      <c r="F77" s="249"/>
      <c r="G77" s="250">
        <f>ROUND(E77*F77,2)</f>
        <v>0</v>
      </c>
      <c r="H77" s="231"/>
      <c r="I77" s="230">
        <f>ROUND(E77*H77,2)</f>
        <v>0</v>
      </c>
      <c r="J77" s="231"/>
      <c r="K77" s="230">
        <f>ROUND(E77*J77,2)</f>
        <v>0</v>
      </c>
      <c r="L77" s="230">
        <v>21</v>
      </c>
      <c r="M77" s="230">
        <f>G77*(1+L77/100)</f>
        <v>0</v>
      </c>
      <c r="N77" s="229">
        <v>9.2799999999999994E-2</v>
      </c>
      <c r="O77" s="229">
        <f>ROUND(E77*N77,2)</f>
        <v>72.11</v>
      </c>
      <c r="P77" s="229">
        <v>0</v>
      </c>
      <c r="Q77" s="229">
        <f>ROUND(E77*P77,2)</f>
        <v>0</v>
      </c>
      <c r="R77" s="230"/>
      <c r="S77" s="230" t="s">
        <v>158</v>
      </c>
      <c r="T77" s="230" t="s">
        <v>227</v>
      </c>
      <c r="U77" s="230">
        <v>1.2999999999999999E-2</v>
      </c>
      <c r="V77" s="230">
        <f>ROUND(E77*U77,2)</f>
        <v>10.1</v>
      </c>
      <c r="W77" s="230"/>
      <c r="X77" s="230" t="s">
        <v>160</v>
      </c>
      <c r="Y77" s="230" t="s">
        <v>161</v>
      </c>
      <c r="Z77" s="210"/>
      <c r="AA77" s="210"/>
      <c r="AB77" s="210"/>
      <c r="AC77" s="210"/>
      <c r="AD77" s="210"/>
      <c r="AE77" s="210"/>
      <c r="AF77" s="210"/>
      <c r="AG77" s="210" t="s">
        <v>162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2" x14ac:dyDescent="0.2">
      <c r="A78" s="227"/>
      <c r="B78" s="228"/>
      <c r="C78" s="259" t="s">
        <v>540</v>
      </c>
      <c r="D78" s="232"/>
      <c r="E78" s="233">
        <v>777</v>
      </c>
      <c r="F78" s="230"/>
      <c r="G78" s="230"/>
      <c r="H78" s="230"/>
      <c r="I78" s="230"/>
      <c r="J78" s="230"/>
      <c r="K78" s="230"/>
      <c r="L78" s="230"/>
      <c r="M78" s="230"/>
      <c r="N78" s="229"/>
      <c r="O78" s="229"/>
      <c r="P78" s="229"/>
      <c r="Q78" s="229"/>
      <c r="R78" s="230"/>
      <c r="S78" s="230"/>
      <c r="T78" s="230"/>
      <c r="U78" s="230"/>
      <c r="V78" s="230"/>
      <c r="W78" s="230"/>
      <c r="X78" s="230"/>
      <c r="Y78" s="230"/>
      <c r="Z78" s="210"/>
      <c r="AA78" s="210"/>
      <c r="AB78" s="210"/>
      <c r="AC78" s="210"/>
      <c r="AD78" s="210"/>
      <c r="AE78" s="210"/>
      <c r="AF78" s="210"/>
      <c r="AG78" s="210" t="s">
        <v>164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5">
        <v>30</v>
      </c>
      <c r="B79" s="246" t="s">
        <v>450</v>
      </c>
      <c r="C79" s="258" t="s">
        <v>451</v>
      </c>
      <c r="D79" s="247" t="s">
        <v>157</v>
      </c>
      <c r="E79" s="248">
        <v>777</v>
      </c>
      <c r="F79" s="249"/>
      <c r="G79" s="250">
        <f>ROUND(E79*F79,2)</f>
        <v>0</v>
      </c>
      <c r="H79" s="231"/>
      <c r="I79" s="230">
        <f>ROUND(E79*H79,2)</f>
        <v>0</v>
      </c>
      <c r="J79" s="231"/>
      <c r="K79" s="230">
        <f>ROUND(E79*J79,2)</f>
        <v>0</v>
      </c>
      <c r="L79" s="230">
        <v>21</v>
      </c>
      <c r="M79" s="230">
        <f>G79*(1+L79/100)</f>
        <v>0</v>
      </c>
      <c r="N79" s="229">
        <v>0.1104</v>
      </c>
      <c r="O79" s="229">
        <f>ROUND(E79*N79,2)</f>
        <v>85.78</v>
      </c>
      <c r="P79" s="229">
        <v>0</v>
      </c>
      <c r="Q79" s="229">
        <f>ROUND(E79*P79,2)</f>
        <v>0</v>
      </c>
      <c r="R79" s="230"/>
      <c r="S79" s="230" t="s">
        <v>158</v>
      </c>
      <c r="T79" s="230" t="s">
        <v>227</v>
      </c>
      <c r="U79" s="230">
        <v>1.2999999999999999E-2</v>
      </c>
      <c r="V79" s="230">
        <f>ROUND(E79*U79,2)</f>
        <v>10.1</v>
      </c>
      <c r="W79" s="230"/>
      <c r="X79" s="230" t="s">
        <v>160</v>
      </c>
      <c r="Y79" s="230" t="s">
        <v>161</v>
      </c>
      <c r="Z79" s="210"/>
      <c r="AA79" s="210"/>
      <c r="AB79" s="210"/>
      <c r="AC79" s="210"/>
      <c r="AD79" s="210"/>
      <c r="AE79" s="210"/>
      <c r="AF79" s="210"/>
      <c r="AG79" s="210" t="s">
        <v>162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2" x14ac:dyDescent="0.2">
      <c r="A80" s="227"/>
      <c r="B80" s="228"/>
      <c r="C80" s="259" t="s">
        <v>540</v>
      </c>
      <c r="D80" s="232"/>
      <c r="E80" s="233">
        <v>777</v>
      </c>
      <c r="F80" s="230"/>
      <c r="G80" s="230"/>
      <c r="H80" s="230"/>
      <c r="I80" s="230"/>
      <c r="J80" s="230"/>
      <c r="K80" s="230"/>
      <c r="L80" s="230"/>
      <c r="M80" s="230"/>
      <c r="N80" s="229"/>
      <c r="O80" s="229"/>
      <c r="P80" s="229"/>
      <c r="Q80" s="229"/>
      <c r="R80" s="230"/>
      <c r="S80" s="230"/>
      <c r="T80" s="230"/>
      <c r="U80" s="230"/>
      <c r="V80" s="230"/>
      <c r="W80" s="230"/>
      <c r="X80" s="230"/>
      <c r="Y80" s="230"/>
      <c r="Z80" s="210"/>
      <c r="AA80" s="210"/>
      <c r="AB80" s="210"/>
      <c r="AC80" s="210"/>
      <c r="AD80" s="210"/>
      <c r="AE80" s="210"/>
      <c r="AF80" s="210"/>
      <c r="AG80" s="210" t="s">
        <v>164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5">
        <v>31</v>
      </c>
      <c r="B81" s="246" t="s">
        <v>296</v>
      </c>
      <c r="C81" s="258" t="s">
        <v>541</v>
      </c>
      <c r="D81" s="247" t="s">
        <v>157</v>
      </c>
      <c r="E81" s="248">
        <v>261</v>
      </c>
      <c r="F81" s="249"/>
      <c r="G81" s="250">
        <f>ROUND(E81*F81,2)</f>
        <v>0</v>
      </c>
      <c r="H81" s="231"/>
      <c r="I81" s="230">
        <f>ROUND(E81*H81,2)</f>
        <v>0</v>
      </c>
      <c r="J81" s="231"/>
      <c r="K81" s="230">
        <f>ROUND(E81*J81,2)</f>
        <v>0</v>
      </c>
      <c r="L81" s="230">
        <v>21</v>
      </c>
      <c r="M81" s="230">
        <f>G81*(1+L81/100)</f>
        <v>0</v>
      </c>
      <c r="N81" s="229">
        <v>0.01</v>
      </c>
      <c r="O81" s="229">
        <f>ROUND(E81*N81,2)</f>
        <v>2.61</v>
      </c>
      <c r="P81" s="229">
        <v>0</v>
      </c>
      <c r="Q81" s="229">
        <f>ROUND(E81*P81,2)</f>
        <v>0</v>
      </c>
      <c r="R81" s="230"/>
      <c r="S81" s="230" t="s">
        <v>158</v>
      </c>
      <c r="T81" s="230" t="s">
        <v>227</v>
      </c>
      <c r="U81" s="230">
        <v>3.5999999999999997E-2</v>
      </c>
      <c r="V81" s="230">
        <f>ROUND(E81*U81,2)</f>
        <v>9.4</v>
      </c>
      <c r="W81" s="230"/>
      <c r="X81" s="230" t="s">
        <v>160</v>
      </c>
      <c r="Y81" s="230" t="s">
        <v>161</v>
      </c>
      <c r="Z81" s="210"/>
      <c r="AA81" s="210"/>
      <c r="AB81" s="210"/>
      <c r="AC81" s="210"/>
      <c r="AD81" s="210"/>
      <c r="AE81" s="210"/>
      <c r="AF81" s="210"/>
      <c r="AG81" s="210" t="s">
        <v>162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2" x14ac:dyDescent="0.2">
      <c r="A82" s="227"/>
      <c r="B82" s="228"/>
      <c r="C82" s="259" t="s">
        <v>542</v>
      </c>
      <c r="D82" s="232"/>
      <c r="E82" s="233">
        <v>261</v>
      </c>
      <c r="F82" s="230"/>
      <c r="G82" s="230"/>
      <c r="H82" s="230"/>
      <c r="I82" s="230"/>
      <c r="J82" s="230"/>
      <c r="K82" s="230"/>
      <c r="L82" s="230"/>
      <c r="M82" s="230"/>
      <c r="N82" s="229"/>
      <c r="O82" s="229"/>
      <c r="P82" s="229"/>
      <c r="Q82" s="229"/>
      <c r="R82" s="230"/>
      <c r="S82" s="230"/>
      <c r="T82" s="230"/>
      <c r="U82" s="230"/>
      <c r="V82" s="230"/>
      <c r="W82" s="230"/>
      <c r="X82" s="230"/>
      <c r="Y82" s="230"/>
      <c r="Z82" s="210"/>
      <c r="AA82" s="210"/>
      <c r="AB82" s="210"/>
      <c r="AC82" s="210"/>
      <c r="AD82" s="210"/>
      <c r="AE82" s="210"/>
      <c r="AF82" s="210"/>
      <c r="AG82" s="210" t="s">
        <v>164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5">
        <v>32</v>
      </c>
      <c r="B83" s="246" t="s">
        <v>543</v>
      </c>
      <c r="C83" s="258" t="s">
        <v>544</v>
      </c>
      <c r="D83" s="247" t="s">
        <v>157</v>
      </c>
      <c r="E83" s="248">
        <v>516</v>
      </c>
      <c r="F83" s="249"/>
      <c r="G83" s="250">
        <f>ROUND(E83*F83,2)</f>
        <v>0</v>
      </c>
      <c r="H83" s="231"/>
      <c r="I83" s="230">
        <f>ROUND(E83*H83,2)</f>
        <v>0</v>
      </c>
      <c r="J83" s="231"/>
      <c r="K83" s="230">
        <f>ROUND(E83*J83,2)</f>
        <v>0</v>
      </c>
      <c r="L83" s="230">
        <v>21</v>
      </c>
      <c r="M83" s="230">
        <f>G83*(1+L83/100)</f>
        <v>0</v>
      </c>
      <c r="N83" s="229">
        <v>0.01</v>
      </c>
      <c r="O83" s="229">
        <f>ROUND(E83*N83,2)</f>
        <v>5.16</v>
      </c>
      <c r="P83" s="229">
        <v>0</v>
      </c>
      <c r="Q83" s="229">
        <f>ROUND(E83*P83,2)</f>
        <v>0</v>
      </c>
      <c r="R83" s="230"/>
      <c r="S83" s="230" t="s">
        <v>233</v>
      </c>
      <c r="T83" s="230" t="s">
        <v>227</v>
      </c>
      <c r="U83" s="230">
        <v>0.04</v>
      </c>
      <c r="V83" s="230">
        <f>ROUND(E83*U83,2)</f>
        <v>20.64</v>
      </c>
      <c r="W83" s="230"/>
      <c r="X83" s="230" t="s">
        <v>160</v>
      </c>
      <c r="Y83" s="230" t="s">
        <v>161</v>
      </c>
      <c r="Z83" s="210"/>
      <c r="AA83" s="210"/>
      <c r="AB83" s="210"/>
      <c r="AC83" s="210"/>
      <c r="AD83" s="210"/>
      <c r="AE83" s="210"/>
      <c r="AF83" s="210"/>
      <c r="AG83" s="210" t="s">
        <v>162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2" x14ac:dyDescent="0.2">
      <c r="A84" s="227"/>
      <c r="B84" s="228"/>
      <c r="C84" s="259" t="s">
        <v>545</v>
      </c>
      <c r="D84" s="232"/>
      <c r="E84" s="233">
        <v>516</v>
      </c>
      <c r="F84" s="230"/>
      <c r="G84" s="230"/>
      <c r="H84" s="230"/>
      <c r="I84" s="230"/>
      <c r="J84" s="230"/>
      <c r="K84" s="230"/>
      <c r="L84" s="230"/>
      <c r="M84" s="230"/>
      <c r="N84" s="229"/>
      <c r="O84" s="229"/>
      <c r="P84" s="229"/>
      <c r="Q84" s="229"/>
      <c r="R84" s="230"/>
      <c r="S84" s="230"/>
      <c r="T84" s="230"/>
      <c r="U84" s="230"/>
      <c r="V84" s="230"/>
      <c r="W84" s="230"/>
      <c r="X84" s="230"/>
      <c r="Y84" s="230"/>
      <c r="Z84" s="210"/>
      <c r="AA84" s="210"/>
      <c r="AB84" s="210"/>
      <c r="AC84" s="210"/>
      <c r="AD84" s="210"/>
      <c r="AE84" s="210"/>
      <c r="AF84" s="210"/>
      <c r="AG84" s="210" t="s">
        <v>164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45">
        <v>33</v>
      </c>
      <c r="B85" s="246" t="s">
        <v>452</v>
      </c>
      <c r="C85" s="258" t="s">
        <v>453</v>
      </c>
      <c r="D85" s="247" t="s">
        <v>322</v>
      </c>
      <c r="E85" s="248">
        <v>4</v>
      </c>
      <c r="F85" s="249"/>
      <c r="G85" s="250">
        <f>ROUND(E85*F85,2)</f>
        <v>0</v>
      </c>
      <c r="H85" s="231"/>
      <c r="I85" s="230">
        <f>ROUND(E85*H85,2)</f>
        <v>0</v>
      </c>
      <c r="J85" s="231"/>
      <c r="K85" s="230">
        <f>ROUND(E85*J85,2)</f>
        <v>0</v>
      </c>
      <c r="L85" s="230">
        <v>21</v>
      </c>
      <c r="M85" s="230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30"/>
      <c r="S85" s="230" t="s">
        <v>233</v>
      </c>
      <c r="T85" s="230" t="s">
        <v>227</v>
      </c>
      <c r="U85" s="230">
        <v>0</v>
      </c>
      <c r="V85" s="230">
        <f>ROUND(E85*U85,2)</f>
        <v>0</v>
      </c>
      <c r="W85" s="230"/>
      <c r="X85" s="230" t="s">
        <v>160</v>
      </c>
      <c r="Y85" s="230" t="s">
        <v>161</v>
      </c>
      <c r="Z85" s="210"/>
      <c r="AA85" s="210"/>
      <c r="AB85" s="210"/>
      <c r="AC85" s="210"/>
      <c r="AD85" s="210"/>
      <c r="AE85" s="210"/>
      <c r="AF85" s="210"/>
      <c r="AG85" s="210" t="s">
        <v>168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2" x14ac:dyDescent="0.2">
      <c r="A86" s="227"/>
      <c r="B86" s="228"/>
      <c r="C86" s="259" t="s">
        <v>454</v>
      </c>
      <c r="D86" s="232"/>
      <c r="E86" s="233">
        <v>4</v>
      </c>
      <c r="F86" s="230"/>
      <c r="G86" s="230"/>
      <c r="H86" s="230"/>
      <c r="I86" s="230"/>
      <c r="J86" s="230"/>
      <c r="K86" s="230"/>
      <c r="L86" s="230"/>
      <c r="M86" s="230"/>
      <c r="N86" s="229"/>
      <c r="O86" s="229"/>
      <c r="P86" s="229"/>
      <c r="Q86" s="229"/>
      <c r="R86" s="230"/>
      <c r="S86" s="230"/>
      <c r="T86" s="230"/>
      <c r="U86" s="230"/>
      <c r="V86" s="230"/>
      <c r="W86" s="230"/>
      <c r="X86" s="230"/>
      <c r="Y86" s="230"/>
      <c r="Z86" s="210"/>
      <c r="AA86" s="210"/>
      <c r="AB86" s="210"/>
      <c r="AC86" s="210"/>
      <c r="AD86" s="210"/>
      <c r="AE86" s="210"/>
      <c r="AF86" s="210"/>
      <c r="AG86" s="210" t="s">
        <v>164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51">
        <v>34</v>
      </c>
      <c r="B87" s="252" t="s">
        <v>455</v>
      </c>
      <c r="C87" s="260" t="s">
        <v>456</v>
      </c>
      <c r="D87" s="253" t="s">
        <v>457</v>
      </c>
      <c r="E87" s="254">
        <v>2</v>
      </c>
      <c r="F87" s="255"/>
      <c r="G87" s="256">
        <f>ROUND(E87*F87,2)</f>
        <v>0</v>
      </c>
      <c r="H87" s="231"/>
      <c r="I87" s="230">
        <f>ROUND(E87*H87,2)</f>
        <v>0</v>
      </c>
      <c r="J87" s="231"/>
      <c r="K87" s="230">
        <f>ROUND(E87*J87,2)</f>
        <v>0</v>
      </c>
      <c r="L87" s="230">
        <v>21</v>
      </c>
      <c r="M87" s="230">
        <f>G87*(1+L87/100)</f>
        <v>0</v>
      </c>
      <c r="N87" s="229">
        <v>0</v>
      </c>
      <c r="O87" s="229">
        <f>ROUND(E87*N87,2)</f>
        <v>0</v>
      </c>
      <c r="P87" s="229">
        <v>0</v>
      </c>
      <c r="Q87" s="229">
        <f>ROUND(E87*P87,2)</f>
        <v>0</v>
      </c>
      <c r="R87" s="230"/>
      <c r="S87" s="230" t="s">
        <v>233</v>
      </c>
      <c r="T87" s="230" t="s">
        <v>227</v>
      </c>
      <c r="U87" s="230">
        <v>0</v>
      </c>
      <c r="V87" s="230">
        <f>ROUND(E87*U87,2)</f>
        <v>0</v>
      </c>
      <c r="W87" s="230"/>
      <c r="X87" s="230" t="s">
        <v>160</v>
      </c>
      <c r="Y87" s="230" t="s">
        <v>161</v>
      </c>
      <c r="Z87" s="210"/>
      <c r="AA87" s="210"/>
      <c r="AB87" s="210"/>
      <c r="AC87" s="210"/>
      <c r="AD87" s="210"/>
      <c r="AE87" s="210"/>
      <c r="AF87" s="210"/>
      <c r="AG87" s="210" t="s">
        <v>168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51">
        <v>35</v>
      </c>
      <c r="B88" s="252" t="s">
        <v>460</v>
      </c>
      <c r="C88" s="260" t="s">
        <v>461</v>
      </c>
      <c r="D88" s="253" t="s">
        <v>457</v>
      </c>
      <c r="E88" s="254">
        <v>1</v>
      </c>
      <c r="F88" s="255"/>
      <c r="G88" s="256">
        <f>ROUND(E88*F88,2)</f>
        <v>0</v>
      </c>
      <c r="H88" s="231"/>
      <c r="I88" s="230">
        <f>ROUND(E88*H88,2)</f>
        <v>0</v>
      </c>
      <c r="J88" s="231"/>
      <c r="K88" s="230">
        <f>ROUND(E88*J88,2)</f>
        <v>0</v>
      </c>
      <c r="L88" s="230">
        <v>21</v>
      </c>
      <c r="M88" s="230">
        <f>G88*(1+L88/100)</f>
        <v>0</v>
      </c>
      <c r="N88" s="229">
        <v>0</v>
      </c>
      <c r="O88" s="229">
        <f>ROUND(E88*N88,2)</f>
        <v>0</v>
      </c>
      <c r="P88" s="229">
        <v>0</v>
      </c>
      <c r="Q88" s="229">
        <f>ROUND(E88*P88,2)</f>
        <v>0</v>
      </c>
      <c r="R88" s="230"/>
      <c r="S88" s="230" t="s">
        <v>233</v>
      </c>
      <c r="T88" s="230" t="s">
        <v>227</v>
      </c>
      <c r="U88" s="230">
        <v>0</v>
      </c>
      <c r="V88" s="230">
        <f>ROUND(E88*U88,2)</f>
        <v>0</v>
      </c>
      <c r="W88" s="230"/>
      <c r="X88" s="230" t="s">
        <v>160</v>
      </c>
      <c r="Y88" s="230" t="s">
        <v>161</v>
      </c>
      <c r="Z88" s="210"/>
      <c r="AA88" s="210"/>
      <c r="AB88" s="210"/>
      <c r="AC88" s="210"/>
      <c r="AD88" s="210"/>
      <c r="AE88" s="210"/>
      <c r="AF88" s="210"/>
      <c r="AG88" s="210" t="s">
        <v>162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51">
        <v>36</v>
      </c>
      <c r="B89" s="252" t="s">
        <v>462</v>
      </c>
      <c r="C89" s="260" t="s">
        <v>546</v>
      </c>
      <c r="D89" s="253" t="s">
        <v>322</v>
      </c>
      <c r="E89" s="254">
        <v>2</v>
      </c>
      <c r="F89" s="255"/>
      <c r="G89" s="256">
        <f>ROUND(E89*F89,2)</f>
        <v>0</v>
      </c>
      <c r="H89" s="231"/>
      <c r="I89" s="230">
        <f>ROUND(E89*H89,2)</f>
        <v>0</v>
      </c>
      <c r="J89" s="231"/>
      <c r="K89" s="230">
        <f>ROUND(E89*J89,2)</f>
        <v>0</v>
      </c>
      <c r="L89" s="230">
        <v>21</v>
      </c>
      <c r="M89" s="230">
        <f>G89*(1+L89/100)</f>
        <v>0</v>
      </c>
      <c r="N89" s="229">
        <v>0</v>
      </c>
      <c r="O89" s="229">
        <f>ROUND(E89*N89,2)</f>
        <v>0</v>
      </c>
      <c r="P89" s="229">
        <v>0</v>
      </c>
      <c r="Q89" s="229">
        <f>ROUND(E89*P89,2)</f>
        <v>0</v>
      </c>
      <c r="R89" s="230"/>
      <c r="S89" s="230" t="s">
        <v>233</v>
      </c>
      <c r="T89" s="230" t="s">
        <v>227</v>
      </c>
      <c r="U89" s="230">
        <v>0</v>
      </c>
      <c r="V89" s="230">
        <f>ROUND(E89*U89,2)</f>
        <v>0</v>
      </c>
      <c r="W89" s="230"/>
      <c r="X89" s="230" t="s">
        <v>160</v>
      </c>
      <c r="Y89" s="230" t="s">
        <v>161</v>
      </c>
      <c r="Z89" s="210"/>
      <c r="AA89" s="210"/>
      <c r="AB89" s="210"/>
      <c r="AC89" s="210"/>
      <c r="AD89" s="210"/>
      <c r="AE89" s="210"/>
      <c r="AF89" s="210"/>
      <c r="AG89" s="210" t="s">
        <v>162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45">
        <v>37</v>
      </c>
      <c r="B90" s="246" t="s">
        <v>298</v>
      </c>
      <c r="C90" s="258" t="s">
        <v>464</v>
      </c>
      <c r="D90" s="247" t="s">
        <v>268</v>
      </c>
      <c r="E90" s="248">
        <v>358.12</v>
      </c>
      <c r="F90" s="249"/>
      <c r="G90" s="250">
        <f>ROUND(E90*F90,2)</f>
        <v>0</v>
      </c>
      <c r="H90" s="231"/>
      <c r="I90" s="230">
        <f>ROUND(E90*H90,2)</f>
        <v>0</v>
      </c>
      <c r="J90" s="231"/>
      <c r="K90" s="230">
        <f>ROUND(E90*J90,2)</f>
        <v>0</v>
      </c>
      <c r="L90" s="230">
        <v>21</v>
      </c>
      <c r="M90" s="230">
        <f>G90*(1+L90/100)</f>
        <v>0</v>
      </c>
      <c r="N90" s="229">
        <v>2.0000000000000002E-5</v>
      </c>
      <c r="O90" s="229">
        <f>ROUND(E90*N90,2)</f>
        <v>0.01</v>
      </c>
      <c r="P90" s="229">
        <v>0</v>
      </c>
      <c r="Q90" s="229">
        <f>ROUND(E90*P90,2)</f>
        <v>0</v>
      </c>
      <c r="R90" s="230"/>
      <c r="S90" s="230" t="s">
        <v>158</v>
      </c>
      <c r="T90" s="230" t="s">
        <v>227</v>
      </c>
      <c r="U90" s="230">
        <v>7.0000000000000007E-2</v>
      </c>
      <c r="V90" s="230">
        <f>ROUND(E90*U90,2)</f>
        <v>25.07</v>
      </c>
      <c r="W90" s="230"/>
      <c r="X90" s="230" t="s">
        <v>404</v>
      </c>
      <c r="Y90" s="230" t="s">
        <v>161</v>
      </c>
      <c r="Z90" s="210"/>
      <c r="AA90" s="210"/>
      <c r="AB90" s="210"/>
      <c r="AC90" s="210"/>
      <c r="AD90" s="210"/>
      <c r="AE90" s="210"/>
      <c r="AF90" s="210"/>
      <c r="AG90" s="210" t="s">
        <v>405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33.75" outlineLevel="2" x14ac:dyDescent="0.2">
      <c r="A91" s="227"/>
      <c r="B91" s="228"/>
      <c r="C91" s="259" t="s">
        <v>547</v>
      </c>
      <c r="D91" s="232"/>
      <c r="E91" s="233">
        <v>145.74</v>
      </c>
      <c r="F91" s="230"/>
      <c r="G91" s="230"/>
      <c r="H91" s="230"/>
      <c r="I91" s="230"/>
      <c r="J91" s="230"/>
      <c r="K91" s="230"/>
      <c r="L91" s="230"/>
      <c r="M91" s="230"/>
      <c r="N91" s="229"/>
      <c r="O91" s="229"/>
      <c r="P91" s="229"/>
      <c r="Q91" s="229"/>
      <c r="R91" s="230"/>
      <c r="S91" s="230"/>
      <c r="T91" s="230"/>
      <c r="U91" s="230"/>
      <c r="V91" s="230"/>
      <c r="W91" s="230"/>
      <c r="X91" s="230"/>
      <c r="Y91" s="230"/>
      <c r="Z91" s="210"/>
      <c r="AA91" s="210"/>
      <c r="AB91" s="210"/>
      <c r="AC91" s="210"/>
      <c r="AD91" s="210"/>
      <c r="AE91" s="210"/>
      <c r="AF91" s="210"/>
      <c r="AG91" s="210" t="s">
        <v>164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3" x14ac:dyDescent="0.2">
      <c r="A92" s="227"/>
      <c r="B92" s="228"/>
      <c r="C92" s="259" t="s">
        <v>548</v>
      </c>
      <c r="D92" s="232"/>
      <c r="E92" s="233">
        <v>65</v>
      </c>
      <c r="F92" s="230"/>
      <c r="G92" s="230"/>
      <c r="H92" s="230"/>
      <c r="I92" s="230"/>
      <c r="J92" s="230"/>
      <c r="K92" s="230"/>
      <c r="L92" s="230"/>
      <c r="M92" s="230"/>
      <c r="N92" s="229"/>
      <c r="O92" s="229"/>
      <c r="P92" s="229"/>
      <c r="Q92" s="229"/>
      <c r="R92" s="230"/>
      <c r="S92" s="230"/>
      <c r="T92" s="230"/>
      <c r="U92" s="230"/>
      <c r="V92" s="230"/>
      <c r="W92" s="230"/>
      <c r="X92" s="230"/>
      <c r="Y92" s="230"/>
      <c r="Z92" s="210"/>
      <c r="AA92" s="210"/>
      <c r="AB92" s="210"/>
      <c r="AC92" s="210"/>
      <c r="AD92" s="210"/>
      <c r="AE92" s="210"/>
      <c r="AF92" s="210"/>
      <c r="AG92" s="210" t="s">
        <v>164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3" x14ac:dyDescent="0.2">
      <c r="A93" s="227"/>
      <c r="B93" s="228"/>
      <c r="C93" s="259" t="s">
        <v>549</v>
      </c>
      <c r="D93" s="232"/>
      <c r="E93" s="233">
        <v>147.38</v>
      </c>
      <c r="F93" s="230"/>
      <c r="G93" s="230"/>
      <c r="H93" s="230"/>
      <c r="I93" s="230"/>
      <c r="J93" s="230"/>
      <c r="K93" s="230"/>
      <c r="L93" s="230"/>
      <c r="M93" s="230"/>
      <c r="N93" s="229"/>
      <c r="O93" s="229"/>
      <c r="P93" s="229"/>
      <c r="Q93" s="229"/>
      <c r="R93" s="230"/>
      <c r="S93" s="230"/>
      <c r="T93" s="230"/>
      <c r="U93" s="230"/>
      <c r="V93" s="230"/>
      <c r="W93" s="230"/>
      <c r="X93" s="230"/>
      <c r="Y93" s="230"/>
      <c r="Z93" s="210"/>
      <c r="AA93" s="210"/>
      <c r="AB93" s="210"/>
      <c r="AC93" s="210"/>
      <c r="AD93" s="210"/>
      <c r="AE93" s="210"/>
      <c r="AF93" s="210"/>
      <c r="AG93" s="210" t="s">
        <v>164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x14ac:dyDescent="0.2">
      <c r="A94" s="238" t="s">
        <v>153</v>
      </c>
      <c r="B94" s="239" t="s">
        <v>102</v>
      </c>
      <c r="C94" s="257" t="s">
        <v>103</v>
      </c>
      <c r="D94" s="240"/>
      <c r="E94" s="241"/>
      <c r="F94" s="242"/>
      <c r="G94" s="243">
        <f>SUMIF(AG95:AG98,"&lt;&gt;NOR",G95:G98)</f>
        <v>0</v>
      </c>
      <c r="H94" s="237"/>
      <c r="I94" s="237">
        <f>SUM(I95:I98)</f>
        <v>0</v>
      </c>
      <c r="J94" s="237"/>
      <c r="K94" s="237">
        <f>SUM(K95:K98)</f>
        <v>0</v>
      </c>
      <c r="L94" s="237"/>
      <c r="M94" s="237">
        <f>SUM(M95:M98)</f>
        <v>0</v>
      </c>
      <c r="N94" s="236"/>
      <c r="O94" s="236">
        <f>SUM(O95:O98)</f>
        <v>1.08</v>
      </c>
      <c r="P94" s="236"/>
      <c r="Q94" s="236">
        <f>SUM(Q95:Q98)</f>
        <v>0</v>
      </c>
      <c r="R94" s="237"/>
      <c r="S94" s="237"/>
      <c r="T94" s="237"/>
      <c r="U94" s="237"/>
      <c r="V94" s="237">
        <f>SUM(V95:V98)</f>
        <v>1.81</v>
      </c>
      <c r="W94" s="237"/>
      <c r="X94" s="237"/>
      <c r="Y94" s="237"/>
      <c r="AG94" t="s">
        <v>154</v>
      </c>
    </row>
    <row r="95" spans="1:60" outlineLevel="1" x14ac:dyDescent="0.2">
      <c r="A95" s="245">
        <v>38</v>
      </c>
      <c r="B95" s="246" t="s">
        <v>468</v>
      </c>
      <c r="C95" s="258" t="s">
        <v>469</v>
      </c>
      <c r="D95" s="247" t="s">
        <v>157</v>
      </c>
      <c r="E95" s="248">
        <v>4.5</v>
      </c>
      <c r="F95" s="249"/>
      <c r="G95" s="250">
        <f>ROUND(E95*F95,2)</f>
        <v>0</v>
      </c>
      <c r="H95" s="231"/>
      <c r="I95" s="230">
        <f>ROUND(E95*H95,2)</f>
        <v>0</v>
      </c>
      <c r="J95" s="231"/>
      <c r="K95" s="230">
        <f>ROUND(E95*J95,2)</f>
        <v>0</v>
      </c>
      <c r="L95" s="230">
        <v>21</v>
      </c>
      <c r="M95" s="230">
        <f>G95*(1+L95/100)</f>
        <v>0</v>
      </c>
      <c r="N95" s="229">
        <v>0.24</v>
      </c>
      <c r="O95" s="229">
        <f>ROUND(E95*N95,2)</f>
        <v>1.08</v>
      </c>
      <c r="P95" s="229">
        <v>0</v>
      </c>
      <c r="Q95" s="229">
        <f>ROUND(E95*P95,2)</f>
        <v>0</v>
      </c>
      <c r="R95" s="230"/>
      <c r="S95" s="230" t="s">
        <v>158</v>
      </c>
      <c r="T95" s="230" t="s">
        <v>159</v>
      </c>
      <c r="U95" s="230">
        <v>0.27</v>
      </c>
      <c r="V95" s="230">
        <f>ROUND(E95*U95,2)</f>
        <v>1.22</v>
      </c>
      <c r="W95" s="230"/>
      <c r="X95" s="230" t="s">
        <v>160</v>
      </c>
      <c r="Y95" s="230" t="s">
        <v>161</v>
      </c>
      <c r="Z95" s="210"/>
      <c r="AA95" s="210"/>
      <c r="AB95" s="210"/>
      <c r="AC95" s="210"/>
      <c r="AD95" s="210"/>
      <c r="AE95" s="210"/>
      <c r="AF95" s="210"/>
      <c r="AG95" s="210" t="s">
        <v>162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2" x14ac:dyDescent="0.2">
      <c r="A96" s="227"/>
      <c r="B96" s="228"/>
      <c r="C96" s="259" t="s">
        <v>550</v>
      </c>
      <c r="D96" s="232"/>
      <c r="E96" s="233">
        <v>4.5</v>
      </c>
      <c r="F96" s="230"/>
      <c r="G96" s="230"/>
      <c r="H96" s="230"/>
      <c r="I96" s="230"/>
      <c r="J96" s="230"/>
      <c r="K96" s="230"/>
      <c r="L96" s="230"/>
      <c r="M96" s="230"/>
      <c r="N96" s="229"/>
      <c r="O96" s="229"/>
      <c r="P96" s="229"/>
      <c r="Q96" s="229"/>
      <c r="R96" s="230"/>
      <c r="S96" s="230"/>
      <c r="T96" s="230"/>
      <c r="U96" s="230"/>
      <c r="V96" s="230"/>
      <c r="W96" s="230"/>
      <c r="X96" s="230"/>
      <c r="Y96" s="23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45">
        <v>39</v>
      </c>
      <c r="B97" s="246" t="s">
        <v>472</v>
      </c>
      <c r="C97" s="258" t="s">
        <v>473</v>
      </c>
      <c r="D97" s="247" t="s">
        <v>157</v>
      </c>
      <c r="E97" s="248">
        <v>4.5</v>
      </c>
      <c r="F97" s="249"/>
      <c r="G97" s="250">
        <f>ROUND(E97*F97,2)</f>
        <v>0</v>
      </c>
      <c r="H97" s="231"/>
      <c r="I97" s="230">
        <f>ROUND(E97*H97,2)</f>
        <v>0</v>
      </c>
      <c r="J97" s="231"/>
      <c r="K97" s="230">
        <f>ROUND(E97*J97,2)</f>
        <v>0</v>
      </c>
      <c r="L97" s="230">
        <v>21</v>
      </c>
      <c r="M97" s="230">
        <f>G97*(1+L97/100)</f>
        <v>0</v>
      </c>
      <c r="N97" s="229">
        <v>0</v>
      </c>
      <c r="O97" s="229">
        <f>ROUND(E97*N97,2)</f>
        <v>0</v>
      </c>
      <c r="P97" s="229">
        <v>0</v>
      </c>
      <c r="Q97" s="229">
        <f>ROUND(E97*P97,2)</f>
        <v>0</v>
      </c>
      <c r="R97" s="230"/>
      <c r="S97" s="230" t="s">
        <v>158</v>
      </c>
      <c r="T97" s="230" t="s">
        <v>159</v>
      </c>
      <c r="U97" s="230">
        <v>0.13</v>
      </c>
      <c r="V97" s="230">
        <f>ROUND(E97*U97,2)</f>
        <v>0.59</v>
      </c>
      <c r="W97" s="230"/>
      <c r="X97" s="230" t="s">
        <v>160</v>
      </c>
      <c r="Y97" s="230" t="s">
        <v>161</v>
      </c>
      <c r="Z97" s="210"/>
      <c r="AA97" s="210"/>
      <c r="AB97" s="210"/>
      <c r="AC97" s="210"/>
      <c r="AD97" s="210"/>
      <c r="AE97" s="210"/>
      <c r="AF97" s="210"/>
      <c r="AG97" s="210" t="s">
        <v>162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2" x14ac:dyDescent="0.2">
      <c r="A98" s="227"/>
      <c r="B98" s="228"/>
      <c r="C98" s="259" t="s">
        <v>551</v>
      </c>
      <c r="D98" s="232"/>
      <c r="E98" s="233">
        <v>4.5</v>
      </c>
      <c r="F98" s="230"/>
      <c r="G98" s="230"/>
      <c r="H98" s="230"/>
      <c r="I98" s="230"/>
      <c r="J98" s="230"/>
      <c r="K98" s="230"/>
      <c r="L98" s="230"/>
      <c r="M98" s="230"/>
      <c r="N98" s="229"/>
      <c r="O98" s="229"/>
      <c r="P98" s="229"/>
      <c r="Q98" s="229"/>
      <c r="R98" s="230"/>
      <c r="S98" s="230"/>
      <c r="T98" s="230"/>
      <c r="U98" s="230"/>
      <c r="V98" s="230"/>
      <c r="W98" s="230"/>
      <c r="X98" s="230"/>
      <c r="Y98" s="230"/>
      <c r="Z98" s="210"/>
      <c r="AA98" s="210"/>
      <c r="AB98" s="210"/>
      <c r="AC98" s="210"/>
      <c r="AD98" s="210"/>
      <c r="AE98" s="210"/>
      <c r="AF98" s="210"/>
      <c r="AG98" s="210" t="s">
        <v>164</v>
      </c>
      <c r="AH98" s="210">
        <v>5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x14ac:dyDescent="0.2">
      <c r="A99" s="238" t="s">
        <v>153</v>
      </c>
      <c r="B99" s="239" t="s">
        <v>104</v>
      </c>
      <c r="C99" s="257" t="s">
        <v>105</v>
      </c>
      <c r="D99" s="240"/>
      <c r="E99" s="241"/>
      <c r="F99" s="242"/>
      <c r="G99" s="243">
        <f>SUMIF(AG100:AG103,"&lt;&gt;NOR",G100:G103)</f>
        <v>0</v>
      </c>
      <c r="H99" s="237"/>
      <c r="I99" s="237">
        <f>SUM(I100:I103)</f>
        <v>0</v>
      </c>
      <c r="J99" s="237"/>
      <c r="K99" s="237">
        <f>SUM(K100:K103)</f>
        <v>0</v>
      </c>
      <c r="L99" s="237"/>
      <c r="M99" s="237">
        <f>SUM(M100:M103)</f>
        <v>0</v>
      </c>
      <c r="N99" s="236"/>
      <c r="O99" s="236">
        <f>SUM(O100:O103)</f>
        <v>7.38</v>
      </c>
      <c r="P99" s="236"/>
      <c r="Q99" s="236">
        <f>SUM(Q100:Q103)</f>
        <v>0</v>
      </c>
      <c r="R99" s="237"/>
      <c r="S99" s="237"/>
      <c r="T99" s="237"/>
      <c r="U99" s="237"/>
      <c r="V99" s="237">
        <f>SUM(V100:V103)</f>
        <v>166.37</v>
      </c>
      <c r="W99" s="237"/>
      <c r="X99" s="237"/>
      <c r="Y99" s="237"/>
      <c r="AG99" t="s">
        <v>154</v>
      </c>
    </row>
    <row r="100" spans="1:60" outlineLevel="1" x14ac:dyDescent="0.2">
      <c r="A100" s="245">
        <v>40</v>
      </c>
      <c r="B100" s="246" t="s">
        <v>552</v>
      </c>
      <c r="C100" s="258" t="s">
        <v>553</v>
      </c>
      <c r="D100" s="247" t="s">
        <v>268</v>
      </c>
      <c r="E100" s="248">
        <v>14</v>
      </c>
      <c r="F100" s="249"/>
      <c r="G100" s="250">
        <f>ROUND(E100*F100,2)</f>
        <v>0</v>
      </c>
      <c r="H100" s="231"/>
      <c r="I100" s="230">
        <f>ROUND(E100*H100,2)</f>
        <v>0</v>
      </c>
      <c r="J100" s="231"/>
      <c r="K100" s="230">
        <f>ROUND(E100*J100,2)</f>
        <v>0</v>
      </c>
      <c r="L100" s="230">
        <v>21</v>
      </c>
      <c r="M100" s="230">
        <f>G100*(1+L100/100)</f>
        <v>0</v>
      </c>
      <c r="N100" s="229">
        <v>0.51870000000000005</v>
      </c>
      <c r="O100" s="229">
        <f>ROUND(E100*N100,2)</f>
        <v>7.26</v>
      </c>
      <c r="P100" s="229">
        <v>0</v>
      </c>
      <c r="Q100" s="229">
        <f>ROUND(E100*P100,2)</f>
        <v>0</v>
      </c>
      <c r="R100" s="230"/>
      <c r="S100" s="230" t="s">
        <v>158</v>
      </c>
      <c r="T100" s="230" t="s">
        <v>159</v>
      </c>
      <c r="U100" s="230">
        <v>11.883599999999999</v>
      </c>
      <c r="V100" s="230">
        <f>ROUND(E100*U100,2)</f>
        <v>166.37</v>
      </c>
      <c r="W100" s="230"/>
      <c r="X100" s="230" t="s">
        <v>269</v>
      </c>
      <c r="Y100" s="230" t="s">
        <v>161</v>
      </c>
      <c r="Z100" s="210"/>
      <c r="AA100" s="210"/>
      <c r="AB100" s="210"/>
      <c r="AC100" s="210"/>
      <c r="AD100" s="210"/>
      <c r="AE100" s="210"/>
      <c r="AF100" s="210"/>
      <c r="AG100" s="210" t="s">
        <v>477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2" x14ac:dyDescent="0.2">
      <c r="A101" s="227"/>
      <c r="B101" s="228"/>
      <c r="C101" s="259" t="s">
        <v>554</v>
      </c>
      <c r="D101" s="232"/>
      <c r="E101" s="233">
        <v>14</v>
      </c>
      <c r="F101" s="230"/>
      <c r="G101" s="230"/>
      <c r="H101" s="230"/>
      <c r="I101" s="230"/>
      <c r="J101" s="230"/>
      <c r="K101" s="230"/>
      <c r="L101" s="230"/>
      <c r="M101" s="230"/>
      <c r="N101" s="229"/>
      <c r="O101" s="229"/>
      <c r="P101" s="229"/>
      <c r="Q101" s="229"/>
      <c r="R101" s="230"/>
      <c r="S101" s="230"/>
      <c r="T101" s="230"/>
      <c r="U101" s="230"/>
      <c r="V101" s="230"/>
      <c r="W101" s="230"/>
      <c r="X101" s="230"/>
      <c r="Y101" s="230"/>
      <c r="Z101" s="210"/>
      <c r="AA101" s="210"/>
      <c r="AB101" s="210"/>
      <c r="AC101" s="210"/>
      <c r="AD101" s="210"/>
      <c r="AE101" s="210"/>
      <c r="AF101" s="210"/>
      <c r="AG101" s="210" t="s">
        <v>164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51">
        <v>41</v>
      </c>
      <c r="B102" s="252" t="s">
        <v>479</v>
      </c>
      <c r="C102" s="260" t="s">
        <v>480</v>
      </c>
      <c r="D102" s="253" t="s">
        <v>259</v>
      </c>
      <c r="E102" s="254">
        <v>2</v>
      </c>
      <c r="F102" s="255"/>
      <c r="G102" s="256">
        <f>ROUND(E102*F102,2)</f>
        <v>0</v>
      </c>
      <c r="H102" s="231"/>
      <c r="I102" s="230">
        <f>ROUND(E102*H102,2)</f>
        <v>0</v>
      </c>
      <c r="J102" s="231"/>
      <c r="K102" s="230">
        <f>ROUND(E102*J102,2)</f>
        <v>0</v>
      </c>
      <c r="L102" s="230">
        <v>21</v>
      </c>
      <c r="M102" s="230">
        <f>G102*(1+L102/100)</f>
        <v>0</v>
      </c>
      <c r="N102" s="229">
        <v>4.1099999999999998E-2</v>
      </c>
      <c r="O102" s="229">
        <f>ROUND(E102*N102,2)</f>
        <v>0.08</v>
      </c>
      <c r="P102" s="229">
        <v>0</v>
      </c>
      <c r="Q102" s="229">
        <f>ROUND(E102*P102,2)</f>
        <v>0</v>
      </c>
      <c r="R102" s="230"/>
      <c r="S102" s="230" t="s">
        <v>158</v>
      </c>
      <c r="T102" s="230" t="s">
        <v>159</v>
      </c>
      <c r="U102" s="230">
        <v>0</v>
      </c>
      <c r="V102" s="230">
        <f>ROUND(E102*U102,2)</f>
        <v>0</v>
      </c>
      <c r="W102" s="230"/>
      <c r="X102" s="230" t="s">
        <v>269</v>
      </c>
      <c r="Y102" s="230" t="s">
        <v>161</v>
      </c>
      <c r="Z102" s="210"/>
      <c r="AA102" s="210"/>
      <c r="AB102" s="210"/>
      <c r="AC102" s="210"/>
      <c r="AD102" s="210"/>
      <c r="AE102" s="210"/>
      <c r="AF102" s="210"/>
      <c r="AG102" s="210" t="s">
        <v>477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51">
        <v>42</v>
      </c>
      <c r="B103" s="252" t="s">
        <v>481</v>
      </c>
      <c r="C103" s="260" t="s">
        <v>482</v>
      </c>
      <c r="D103" s="253" t="s">
        <v>259</v>
      </c>
      <c r="E103" s="254">
        <v>1</v>
      </c>
      <c r="F103" s="255"/>
      <c r="G103" s="256">
        <f>ROUND(E103*F103,2)</f>
        <v>0</v>
      </c>
      <c r="H103" s="231"/>
      <c r="I103" s="230">
        <f>ROUND(E103*H103,2)</f>
        <v>0</v>
      </c>
      <c r="J103" s="231"/>
      <c r="K103" s="230">
        <f>ROUND(E103*J103,2)</f>
        <v>0</v>
      </c>
      <c r="L103" s="230">
        <v>21</v>
      </c>
      <c r="M103" s="230">
        <f>G103*(1+L103/100)</f>
        <v>0</v>
      </c>
      <c r="N103" s="229">
        <v>4.1599999999999998E-2</v>
      </c>
      <c r="O103" s="229">
        <f>ROUND(E103*N103,2)</f>
        <v>0.04</v>
      </c>
      <c r="P103" s="229">
        <v>0</v>
      </c>
      <c r="Q103" s="229">
        <f>ROUND(E103*P103,2)</f>
        <v>0</v>
      </c>
      <c r="R103" s="230"/>
      <c r="S103" s="230" t="s">
        <v>158</v>
      </c>
      <c r="T103" s="230" t="s">
        <v>159</v>
      </c>
      <c r="U103" s="230">
        <v>0</v>
      </c>
      <c r="V103" s="230">
        <f>ROUND(E103*U103,2)</f>
        <v>0</v>
      </c>
      <c r="W103" s="230"/>
      <c r="X103" s="230" t="s">
        <v>269</v>
      </c>
      <c r="Y103" s="230" t="s">
        <v>161</v>
      </c>
      <c r="Z103" s="210"/>
      <c r="AA103" s="210"/>
      <c r="AB103" s="210"/>
      <c r="AC103" s="210"/>
      <c r="AD103" s="210"/>
      <c r="AE103" s="210"/>
      <c r="AF103" s="210"/>
      <c r="AG103" s="210" t="s">
        <v>477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x14ac:dyDescent="0.2">
      <c r="A104" s="238" t="s">
        <v>153</v>
      </c>
      <c r="B104" s="239" t="s">
        <v>106</v>
      </c>
      <c r="C104" s="257" t="s">
        <v>107</v>
      </c>
      <c r="D104" s="240"/>
      <c r="E104" s="241"/>
      <c r="F104" s="242"/>
      <c r="G104" s="243">
        <f>SUMIF(AG105:AG120,"&lt;&gt;NOR",G105:G120)</f>
        <v>0</v>
      </c>
      <c r="H104" s="237"/>
      <c r="I104" s="237">
        <f>SUM(I105:I120)</f>
        <v>0</v>
      </c>
      <c r="J104" s="237"/>
      <c r="K104" s="237">
        <f>SUM(K105:K120)</f>
        <v>0</v>
      </c>
      <c r="L104" s="237"/>
      <c r="M104" s="237">
        <f>SUM(M105:M120)</f>
        <v>0</v>
      </c>
      <c r="N104" s="236"/>
      <c r="O104" s="236">
        <f>SUM(O105:O120)</f>
        <v>61.86</v>
      </c>
      <c r="P104" s="236"/>
      <c r="Q104" s="236">
        <f>SUM(Q105:Q120)</f>
        <v>0</v>
      </c>
      <c r="R104" s="237"/>
      <c r="S104" s="237"/>
      <c r="T104" s="237"/>
      <c r="U104" s="237"/>
      <c r="V104" s="237">
        <f>SUM(V105:V120)</f>
        <v>70.5</v>
      </c>
      <c r="W104" s="237"/>
      <c r="X104" s="237"/>
      <c r="Y104" s="237"/>
      <c r="AG104" t="s">
        <v>154</v>
      </c>
    </row>
    <row r="105" spans="1:60" outlineLevel="1" x14ac:dyDescent="0.2">
      <c r="A105" s="245">
        <v>43</v>
      </c>
      <c r="B105" s="246" t="s">
        <v>351</v>
      </c>
      <c r="C105" s="258" t="s">
        <v>352</v>
      </c>
      <c r="D105" s="247" t="s">
        <v>268</v>
      </c>
      <c r="E105" s="248">
        <v>120.5</v>
      </c>
      <c r="F105" s="249"/>
      <c r="G105" s="250">
        <f>ROUND(E105*F105,2)</f>
        <v>0</v>
      </c>
      <c r="H105" s="231"/>
      <c r="I105" s="230">
        <f>ROUND(E105*H105,2)</f>
        <v>0</v>
      </c>
      <c r="J105" s="231"/>
      <c r="K105" s="230">
        <f>ROUND(E105*J105,2)</f>
        <v>0</v>
      </c>
      <c r="L105" s="230">
        <v>21</v>
      </c>
      <c r="M105" s="230">
        <f>G105*(1+L105/100)</f>
        <v>0</v>
      </c>
      <c r="N105" s="229">
        <v>0.14717</v>
      </c>
      <c r="O105" s="229">
        <f>ROUND(E105*N105,2)</f>
        <v>17.73</v>
      </c>
      <c r="P105" s="229">
        <v>0</v>
      </c>
      <c r="Q105" s="229">
        <f>ROUND(E105*P105,2)</f>
        <v>0</v>
      </c>
      <c r="R105" s="230"/>
      <c r="S105" s="230" t="s">
        <v>158</v>
      </c>
      <c r="T105" s="230" t="s">
        <v>159</v>
      </c>
      <c r="U105" s="230">
        <v>0.28399999999999997</v>
      </c>
      <c r="V105" s="230">
        <f>ROUND(E105*U105,2)</f>
        <v>34.22</v>
      </c>
      <c r="W105" s="230"/>
      <c r="X105" s="230" t="s">
        <v>160</v>
      </c>
      <c r="Y105" s="230" t="s">
        <v>161</v>
      </c>
      <c r="Z105" s="210"/>
      <c r="AA105" s="210"/>
      <c r="AB105" s="210"/>
      <c r="AC105" s="210"/>
      <c r="AD105" s="210"/>
      <c r="AE105" s="210"/>
      <c r="AF105" s="210"/>
      <c r="AG105" s="210" t="s">
        <v>162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2" x14ac:dyDescent="0.2">
      <c r="A106" s="227"/>
      <c r="B106" s="228"/>
      <c r="C106" s="259" t="s">
        <v>555</v>
      </c>
      <c r="D106" s="232"/>
      <c r="E106" s="233">
        <v>120.5</v>
      </c>
      <c r="F106" s="230"/>
      <c r="G106" s="230"/>
      <c r="H106" s="230"/>
      <c r="I106" s="230"/>
      <c r="J106" s="230"/>
      <c r="K106" s="230"/>
      <c r="L106" s="230"/>
      <c r="M106" s="230"/>
      <c r="N106" s="229"/>
      <c r="O106" s="229"/>
      <c r="P106" s="229"/>
      <c r="Q106" s="229"/>
      <c r="R106" s="230"/>
      <c r="S106" s="230"/>
      <c r="T106" s="230"/>
      <c r="U106" s="230"/>
      <c r="V106" s="230"/>
      <c r="W106" s="230"/>
      <c r="X106" s="230"/>
      <c r="Y106" s="230"/>
      <c r="Z106" s="210"/>
      <c r="AA106" s="210"/>
      <c r="AB106" s="210"/>
      <c r="AC106" s="210"/>
      <c r="AD106" s="210"/>
      <c r="AE106" s="210"/>
      <c r="AF106" s="210"/>
      <c r="AG106" s="210" t="s">
        <v>164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45">
        <v>44</v>
      </c>
      <c r="B107" s="246" t="s">
        <v>484</v>
      </c>
      <c r="C107" s="258" t="s">
        <v>485</v>
      </c>
      <c r="D107" s="247" t="s">
        <v>268</v>
      </c>
      <c r="E107" s="248">
        <v>72</v>
      </c>
      <c r="F107" s="249"/>
      <c r="G107" s="250">
        <f>ROUND(E107*F107,2)</f>
        <v>0</v>
      </c>
      <c r="H107" s="231"/>
      <c r="I107" s="230">
        <f>ROUND(E107*H107,2)</f>
        <v>0</v>
      </c>
      <c r="J107" s="231"/>
      <c r="K107" s="230">
        <f>ROUND(E107*J107,2)</f>
        <v>0</v>
      </c>
      <c r="L107" s="230">
        <v>21</v>
      </c>
      <c r="M107" s="230">
        <f>G107*(1+L107/100)</f>
        <v>0</v>
      </c>
      <c r="N107" s="229">
        <v>5.9049999999999998E-2</v>
      </c>
      <c r="O107" s="229">
        <f>ROUND(E107*N107,2)</f>
        <v>4.25</v>
      </c>
      <c r="P107" s="229">
        <v>0</v>
      </c>
      <c r="Q107" s="229">
        <f>ROUND(E107*P107,2)</f>
        <v>0</v>
      </c>
      <c r="R107" s="230"/>
      <c r="S107" s="230" t="s">
        <v>158</v>
      </c>
      <c r="T107" s="230" t="s">
        <v>159</v>
      </c>
      <c r="U107" s="230">
        <v>0.26</v>
      </c>
      <c r="V107" s="230">
        <f>ROUND(E107*U107,2)</f>
        <v>18.72</v>
      </c>
      <c r="W107" s="230"/>
      <c r="X107" s="230" t="s">
        <v>160</v>
      </c>
      <c r="Y107" s="230" t="s">
        <v>161</v>
      </c>
      <c r="Z107" s="210"/>
      <c r="AA107" s="210"/>
      <c r="AB107" s="210"/>
      <c r="AC107" s="210"/>
      <c r="AD107" s="210"/>
      <c r="AE107" s="210"/>
      <c r="AF107" s="210"/>
      <c r="AG107" s="210" t="s">
        <v>162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2" x14ac:dyDescent="0.2">
      <c r="A108" s="227"/>
      <c r="B108" s="228"/>
      <c r="C108" s="259" t="s">
        <v>556</v>
      </c>
      <c r="D108" s="232"/>
      <c r="E108" s="233">
        <v>72</v>
      </c>
      <c r="F108" s="230"/>
      <c r="G108" s="230"/>
      <c r="H108" s="230"/>
      <c r="I108" s="230"/>
      <c r="J108" s="230"/>
      <c r="K108" s="230"/>
      <c r="L108" s="230"/>
      <c r="M108" s="230"/>
      <c r="N108" s="229"/>
      <c r="O108" s="229"/>
      <c r="P108" s="229"/>
      <c r="Q108" s="229"/>
      <c r="R108" s="230"/>
      <c r="S108" s="230"/>
      <c r="T108" s="230"/>
      <c r="U108" s="230"/>
      <c r="V108" s="230"/>
      <c r="W108" s="230"/>
      <c r="X108" s="230"/>
      <c r="Y108" s="230"/>
      <c r="Z108" s="210"/>
      <c r="AA108" s="210"/>
      <c r="AB108" s="210"/>
      <c r="AC108" s="210"/>
      <c r="AD108" s="210"/>
      <c r="AE108" s="210"/>
      <c r="AF108" s="210"/>
      <c r="AG108" s="210" t="s">
        <v>164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45">
        <v>45</v>
      </c>
      <c r="B109" s="246" t="s">
        <v>357</v>
      </c>
      <c r="C109" s="258" t="s">
        <v>358</v>
      </c>
      <c r="D109" s="247" t="s">
        <v>167</v>
      </c>
      <c r="E109" s="248">
        <v>12.175000000000001</v>
      </c>
      <c r="F109" s="249"/>
      <c r="G109" s="250">
        <f>ROUND(E109*F109,2)</f>
        <v>0</v>
      </c>
      <c r="H109" s="231"/>
      <c r="I109" s="230">
        <f>ROUND(E109*H109,2)</f>
        <v>0</v>
      </c>
      <c r="J109" s="231"/>
      <c r="K109" s="230">
        <f>ROUND(E109*J109,2)</f>
        <v>0</v>
      </c>
      <c r="L109" s="230">
        <v>21</v>
      </c>
      <c r="M109" s="230">
        <f>G109*(1+L109/100)</f>
        <v>0</v>
      </c>
      <c r="N109" s="229">
        <v>2.5249999999999999</v>
      </c>
      <c r="O109" s="229">
        <f>ROUND(E109*N109,2)</f>
        <v>30.74</v>
      </c>
      <c r="P109" s="229">
        <v>0</v>
      </c>
      <c r="Q109" s="229">
        <f>ROUND(E109*P109,2)</f>
        <v>0</v>
      </c>
      <c r="R109" s="230"/>
      <c r="S109" s="230" t="s">
        <v>158</v>
      </c>
      <c r="T109" s="230" t="s">
        <v>159</v>
      </c>
      <c r="U109" s="230">
        <v>1.4419999999999999</v>
      </c>
      <c r="V109" s="230">
        <f>ROUND(E109*U109,2)</f>
        <v>17.559999999999999</v>
      </c>
      <c r="W109" s="230"/>
      <c r="X109" s="230" t="s">
        <v>160</v>
      </c>
      <c r="Y109" s="230" t="s">
        <v>161</v>
      </c>
      <c r="Z109" s="210"/>
      <c r="AA109" s="210"/>
      <c r="AB109" s="210"/>
      <c r="AC109" s="210"/>
      <c r="AD109" s="210"/>
      <c r="AE109" s="210"/>
      <c r="AF109" s="210"/>
      <c r="AG109" s="210" t="s">
        <v>168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2" x14ac:dyDescent="0.2">
      <c r="A110" s="227"/>
      <c r="B110" s="228"/>
      <c r="C110" s="259" t="s">
        <v>557</v>
      </c>
      <c r="D110" s="232"/>
      <c r="E110" s="233">
        <v>6.0250000000000004</v>
      </c>
      <c r="F110" s="230"/>
      <c r="G110" s="230"/>
      <c r="H110" s="230"/>
      <c r="I110" s="230"/>
      <c r="J110" s="230"/>
      <c r="K110" s="230"/>
      <c r="L110" s="230"/>
      <c r="M110" s="230"/>
      <c r="N110" s="229"/>
      <c r="O110" s="229"/>
      <c r="P110" s="229"/>
      <c r="Q110" s="229"/>
      <c r="R110" s="230"/>
      <c r="S110" s="230"/>
      <c r="T110" s="230"/>
      <c r="U110" s="230"/>
      <c r="V110" s="230"/>
      <c r="W110" s="230"/>
      <c r="X110" s="230"/>
      <c r="Y110" s="23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3" x14ac:dyDescent="0.2">
      <c r="A111" s="227"/>
      <c r="B111" s="228"/>
      <c r="C111" s="259" t="s">
        <v>558</v>
      </c>
      <c r="D111" s="232"/>
      <c r="E111" s="233">
        <v>3.6</v>
      </c>
      <c r="F111" s="230"/>
      <c r="G111" s="230"/>
      <c r="H111" s="230"/>
      <c r="I111" s="230"/>
      <c r="J111" s="230"/>
      <c r="K111" s="230"/>
      <c r="L111" s="230"/>
      <c r="M111" s="230"/>
      <c r="N111" s="229"/>
      <c r="O111" s="229"/>
      <c r="P111" s="229"/>
      <c r="Q111" s="229"/>
      <c r="R111" s="230"/>
      <c r="S111" s="230"/>
      <c r="T111" s="230"/>
      <c r="U111" s="230"/>
      <c r="V111" s="230"/>
      <c r="W111" s="230"/>
      <c r="X111" s="230"/>
      <c r="Y111" s="230"/>
      <c r="Z111" s="210"/>
      <c r="AA111" s="210"/>
      <c r="AB111" s="210"/>
      <c r="AC111" s="210"/>
      <c r="AD111" s="210"/>
      <c r="AE111" s="210"/>
      <c r="AF111" s="210"/>
      <c r="AG111" s="210" t="s">
        <v>164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3" x14ac:dyDescent="0.2">
      <c r="A112" s="227"/>
      <c r="B112" s="228"/>
      <c r="C112" s="259" t="s">
        <v>559</v>
      </c>
      <c r="D112" s="232"/>
      <c r="E112" s="233">
        <v>2.5499999999999998</v>
      </c>
      <c r="F112" s="230"/>
      <c r="G112" s="230"/>
      <c r="H112" s="230"/>
      <c r="I112" s="230"/>
      <c r="J112" s="230"/>
      <c r="K112" s="230"/>
      <c r="L112" s="230"/>
      <c r="M112" s="230"/>
      <c r="N112" s="229"/>
      <c r="O112" s="229"/>
      <c r="P112" s="229"/>
      <c r="Q112" s="229"/>
      <c r="R112" s="230"/>
      <c r="S112" s="230"/>
      <c r="T112" s="230"/>
      <c r="U112" s="230"/>
      <c r="V112" s="230"/>
      <c r="W112" s="230"/>
      <c r="X112" s="230"/>
      <c r="Y112" s="230"/>
      <c r="Z112" s="210"/>
      <c r="AA112" s="210"/>
      <c r="AB112" s="210"/>
      <c r="AC112" s="210"/>
      <c r="AD112" s="210"/>
      <c r="AE112" s="210"/>
      <c r="AF112" s="210"/>
      <c r="AG112" s="210" t="s">
        <v>164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45">
        <v>46</v>
      </c>
      <c r="B113" s="246" t="s">
        <v>490</v>
      </c>
      <c r="C113" s="258" t="s">
        <v>491</v>
      </c>
      <c r="D113" s="247" t="s">
        <v>259</v>
      </c>
      <c r="E113" s="248">
        <v>151.19999999999999</v>
      </c>
      <c r="F113" s="249"/>
      <c r="G113" s="250">
        <f>ROUND(E113*F113,2)</f>
        <v>0</v>
      </c>
      <c r="H113" s="231"/>
      <c r="I113" s="230">
        <f>ROUND(E113*H113,2)</f>
        <v>0</v>
      </c>
      <c r="J113" s="231"/>
      <c r="K113" s="230">
        <f>ROUND(E113*J113,2)</f>
        <v>0</v>
      </c>
      <c r="L113" s="230">
        <v>21</v>
      </c>
      <c r="M113" s="230">
        <f>G113*(1+L113/100)</f>
        <v>0</v>
      </c>
      <c r="N113" s="229">
        <v>2.3E-2</v>
      </c>
      <c r="O113" s="229">
        <f>ROUND(E113*N113,2)</f>
        <v>3.48</v>
      </c>
      <c r="P113" s="229">
        <v>0</v>
      </c>
      <c r="Q113" s="229">
        <f>ROUND(E113*P113,2)</f>
        <v>0</v>
      </c>
      <c r="R113" s="230" t="s">
        <v>242</v>
      </c>
      <c r="S113" s="230" t="s">
        <v>158</v>
      </c>
      <c r="T113" s="230" t="s">
        <v>159</v>
      </c>
      <c r="U113" s="230">
        <v>0</v>
      </c>
      <c r="V113" s="230">
        <f>ROUND(E113*U113,2)</f>
        <v>0</v>
      </c>
      <c r="W113" s="230"/>
      <c r="X113" s="230" t="s">
        <v>243</v>
      </c>
      <c r="Y113" s="230" t="s">
        <v>161</v>
      </c>
      <c r="Z113" s="210"/>
      <c r="AA113" s="210"/>
      <c r="AB113" s="210"/>
      <c r="AC113" s="210"/>
      <c r="AD113" s="210"/>
      <c r="AE113" s="210"/>
      <c r="AF113" s="210"/>
      <c r="AG113" s="210" t="s">
        <v>252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2" x14ac:dyDescent="0.2">
      <c r="A114" s="227"/>
      <c r="B114" s="228"/>
      <c r="C114" s="259" t="s">
        <v>560</v>
      </c>
      <c r="D114" s="232"/>
      <c r="E114" s="233">
        <v>144</v>
      </c>
      <c r="F114" s="230"/>
      <c r="G114" s="230"/>
      <c r="H114" s="230"/>
      <c r="I114" s="230"/>
      <c r="J114" s="230"/>
      <c r="K114" s="230"/>
      <c r="L114" s="230"/>
      <c r="M114" s="230"/>
      <c r="N114" s="229"/>
      <c r="O114" s="229"/>
      <c r="P114" s="229"/>
      <c r="Q114" s="229"/>
      <c r="R114" s="230"/>
      <c r="S114" s="230"/>
      <c r="T114" s="230"/>
      <c r="U114" s="230"/>
      <c r="V114" s="230"/>
      <c r="W114" s="230"/>
      <c r="X114" s="230"/>
      <c r="Y114" s="230"/>
      <c r="Z114" s="210"/>
      <c r="AA114" s="210"/>
      <c r="AB114" s="210"/>
      <c r="AC114" s="210"/>
      <c r="AD114" s="210"/>
      <c r="AE114" s="210"/>
      <c r="AF114" s="210"/>
      <c r="AG114" s="210" t="s">
        <v>164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3" x14ac:dyDescent="0.2">
      <c r="A115" s="227"/>
      <c r="B115" s="228"/>
      <c r="C115" s="261" t="s">
        <v>401</v>
      </c>
      <c r="D115" s="234"/>
      <c r="E115" s="235">
        <v>7.2</v>
      </c>
      <c r="F115" s="230"/>
      <c r="G115" s="230"/>
      <c r="H115" s="230"/>
      <c r="I115" s="230"/>
      <c r="J115" s="230"/>
      <c r="K115" s="230"/>
      <c r="L115" s="230"/>
      <c r="M115" s="230"/>
      <c r="N115" s="229"/>
      <c r="O115" s="229"/>
      <c r="P115" s="229"/>
      <c r="Q115" s="229"/>
      <c r="R115" s="230"/>
      <c r="S115" s="230"/>
      <c r="T115" s="230"/>
      <c r="U115" s="230"/>
      <c r="V115" s="230"/>
      <c r="W115" s="230"/>
      <c r="X115" s="230"/>
      <c r="Y115" s="230"/>
      <c r="Z115" s="210"/>
      <c r="AA115" s="210"/>
      <c r="AB115" s="210"/>
      <c r="AC115" s="210"/>
      <c r="AD115" s="210"/>
      <c r="AE115" s="210"/>
      <c r="AF115" s="210"/>
      <c r="AG115" s="210" t="s">
        <v>164</v>
      </c>
      <c r="AH115" s="210">
        <v>4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3" x14ac:dyDescent="0.2">
      <c r="A116" s="227"/>
      <c r="B116" s="228"/>
      <c r="C116" s="261" t="s">
        <v>493</v>
      </c>
      <c r="D116" s="234"/>
      <c r="E116" s="235"/>
      <c r="F116" s="230"/>
      <c r="G116" s="230"/>
      <c r="H116" s="230"/>
      <c r="I116" s="230"/>
      <c r="J116" s="230"/>
      <c r="K116" s="230"/>
      <c r="L116" s="230"/>
      <c r="M116" s="230"/>
      <c r="N116" s="229"/>
      <c r="O116" s="229"/>
      <c r="P116" s="229"/>
      <c r="Q116" s="229"/>
      <c r="R116" s="230"/>
      <c r="S116" s="230"/>
      <c r="T116" s="230"/>
      <c r="U116" s="230"/>
      <c r="V116" s="230"/>
      <c r="W116" s="230"/>
      <c r="X116" s="230"/>
      <c r="Y116" s="230"/>
      <c r="Z116" s="210"/>
      <c r="AA116" s="210"/>
      <c r="AB116" s="210"/>
      <c r="AC116" s="210"/>
      <c r="AD116" s="210"/>
      <c r="AE116" s="210"/>
      <c r="AF116" s="210"/>
      <c r="AG116" s="210" t="s">
        <v>164</v>
      </c>
      <c r="AH116" s="210">
        <v>4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ht="22.5" outlineLevel="1" x14ac:dyDescent="0.2">
      <c r="A117" s="245">
        <v>47</v>
      </c>
      <c r="B117" s="246" t="s">
        <v>363</v>
      </c>
      <c r="C117" s="258" t="s">
        <v>364</v>
      </c>
      <c r="D117" s="247" t="s">
        <v>259</v>
      </c>
      <c r="E117" s="248">
        <v>126.52500000000001</v>
      </c>
      <c r="F117" s="249"/>
      <c r="G117" s="250">
        <f>ROUND(E117*F117,2)</f>
        <v>0</v>
      </c>
      <c r="H117" s="231"/>
      <c r="I117" s="230">
        <f>ROUND(E117*H117,2)</f>
        <v>0</v>
      </c>
      <c r="J117" s="231"/>
      <c r="K117" s="230">
        <f>ROUND(E117*J117,2)</f>
        <v>0</v>
      </c>
      <c r="L117" s="230">
        <v>21</v>
      </c>
      <c r="M117" s="230">
        <f>G117*(1+L117/100)</f>
        <v>0</v>
      </c>
      <c r="N117" s="229">
        <v>4.4769999999999997E-2</v>
      </c>
      <c r="O117" s="229">
        <f>ROUND(E117*N117,2)</f>
        <v>5.66</v>
      </c>
      <c r="P117" s="229">
        <v>0</v>
      </c>
      <c r="Q117" s="229">
        <f>ROUND(E117*P117,2)</f>
        <v>0</v>
      </c>
      <c r="R117" s="230" t="s">
        <v>242</v>
      </c>
      <c r="S117" s="230" t="s">
        <v>158</v>
      </c>
      <c r="T117" s="230" t="s">
        <v>159</v>
      </c>
      <c r="U117" s="230">
        <v>0</v>
      </c>
      <c r="V117" s="230">
        <f>ROUND(E117*U117,2)</f>
        <v>0</v>
      </c>
      <c r="W117" s="230"/>
      <c r="X117" s="230" t="s">
        <v>243</v>
      </c>
      <c r="Y117" s="230" t="s">
        <v>161</v>
      </c>
      <c r="Z117" s="210"/>
      <c r="AA117" s="210"/>
      <c r="AB117" s="210"/>
      <c r="AC117" s="210"/>
      <c r="AD117" s="210"/>
      <c r="AE117" s="210"/>
      <c r="AF117" s="210"/>
      <c r="AG117" s="210" t="s">
        <v>244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2" x14ac:dyDescent="0.2">
      <c r="A118" s="227"/>
      <c r="B118" s="228"/>
      <c r="C118" s="259" t="s">
        <v>555</v>
      </c>
      <c r="D118" s="232"/>
      <c r="E118" s="233">
        <v>120.5</v>
      </c>
      <c r="F118" s="230"/>
      <c r="G118" s="230"/>
      <c r="H118" s="230"/>
      <c r="I118" s="230"/>
      <c r="J118" s="230"/>
      <c r="K118" s="230"/>
      <c r="L118" s="230"/>
      <c r="M118" s="230"/>
      <c r="N118" s="229"/>
      <c r="O118" s="229"/>
      <c r="P118" s="229"/>
      <c r="Q118" s="229"/>
      <c r="R118" s="230"/>
      <c r="S118" s="230"/>
      <c r="T118" s="230"/>
      <c r="U118" s="230"/>
      <c r="V118" s="230"/>
      <c r="W118" s="230"/>
      <c r="X118" s="230"/>
      <c r="Y118" s="230"/>
      <c r="Z118" s="210"/>
      <c r="AA118" s="210"/>
      <c r="AB118" s="210"/>
      <c r="AC118" s="210"/>
      <c r="AD118" s="210"/>
      <c r="AE118" s="210"/>
      <c r="AF118" s="210"/>
      <c r="AG118" s="210" t="s">
        <v>164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3" x14ac:dyDescent="0.2">
      <c r="A119" s="227"/>
      <c r="B119" s="228"/>
      <c r="C119" s="261" t="s">
        <v>401</v>
      </c>
      <c r="D119" s="234"/>
      <c r="E119" s="235">
        <v>6.0250000000000004</v>
      </c>
      <c r="F119" s="230"/>
      <c r="G119" s="230"/>
      <c r="H119" s="230"/>
      <c r="I119" s="230"/>
      <c r="J119" s="230"/>
      <c r="K119" s="230"/>
      <c r="L119" s="230"/>
      <c r="M119" s="230"/>
      <c r="N119" s="229"/>
      <c r="O119" s="229"/>
      <c r="P119" s="229"/>
      <c r="Q119" s="229"/>
      <c r="R119" s="230"/>
      <c r="S119" s="230"/>
      <c r="T119" s="230"/>
      <c r="U119" s="230"/>
      <c r="V119" s="230"/>
      <c r="W119" s="230"/>
      <c r="X119" s="230"/>
      <c r="Y119" s="230"/>
      <c r="Z119" s="210"/>
      <c r="AA119" s="210"/>
      <c r="AB119" s="210"/>
      <c r="AC119" s="210"/>
      <c r="AD119" s="210"/>
      <c r="AE119" s="210"/>
      <c r="AF119" s="210"/>
      <c r="AG119" s="210" t="s">
        <v>164</v>
      </c>
      <c r="AH119" s="210">
        <v>4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3" x14ac:dyDescent="0.2">
      <c r="A120" s="227"/>
      <c r="B120" s="228"/>
      <c r="C120" s="261" t="s">
        <v>493</v>
      </c>
      <c r="D120" s="234"/>
      <c r="E120" s="235"/>
      <c r="F120" s="230"/>
      <c r="G120" s="230"/>
      <c r="H120" s="230"/>
      <c r="I120" s="230"/>
      <c r="J120" s="230"/>
      <c r="K120" s="230"/>
      <c r="L120" s="230"/>
      <c r="M120" s="230"/>
      <c r="N120" s="229"/>
      <c r="O120" s="229"/>
      <c r="P120" s="229"/>
      <c r="Q120" s="229"/>
      <c r="R120" s="230"/>
      <c r="S120" s="230"/>
      <c r="T120" s="230"/>
      <c r="U120" s="230"/>
      <c r="V120" s="230"/>
      <c r="W120" s="230"/>
      <c r="X120" s="230"/>
      <c r="Y120" s="230"/>
      <c r="Z120" s="210"/>
      <c r="AA120" s="210"/>
      <c r="AB120" s="210"/>
      <c r="AC120" s="210"/>
      <c r="AD120" s="210"/>
      <c r="AE120" s="210"/>
      <c r="AF120" s="210"/>
      <c r="AG120" s="210" t="s">
        <v>164</v>
      </c>
      <c r="AH120" s="210">
        <v>4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x14ac:dyDescent="0.2">
      <c r="A121" s="238" t="s">
        <v>153</v>
      </c>
      <c r="B121" s="239" t="s">
        <v>108</v>
      </c>
      <c r="C121" s="257" t="s">
        <v>109</v>
      </c>
      <c r="D121" s="240"/>
      <c r="E121" s="241"/>
      <c r="F121" s="242"/>
      <c r="G121" s="243">
        <f>SUMIF(AG122:AG127,"&lt;&gt;NOR",G122:G127)</f>
        <v>0</v>
      </c>
      <c r="H121" s="237"/>
      <c r="I121" s="237">
        <f>SUM(I122:I127)</f>
        <v>0</v>
      </c>
      <c r="J121" s="237"/>
      <c r="K121" s="237">
        <f>SUM(K122:K127)</f>
        <v>0</v>
      </c>
      <c r="L121" s="237"/>
      <c r="M121" s="237">
        <f>SUM(M122:M127)</f>
        <v>0</v>
      </c>
      <c r="N121" s="236"/>
      <c r="O121" s="236">
        <f>SUM(O122:O127)</f>
        <v>13.76</v>
      </c>
      <c r="P121" s="236"/>
      <c r="Q121" s="236">
        <f>SUM(Q122:Q127)</f>
        <v>0</v>
      </c>
      <c r="R121" s="237"/>
      <c r="S121" s="237"/>
      <c r="T121" s="237"/>
      <c r="U121" s="237"/>
      <c r="V121" s="237">
        <f>SUM(V122:V127)</f>
        <v>9.49</v>
      </c>
      <c r="W121" s="237"/>
      <c r="X121" s="237"/>
      <c r="Y121" s="237"/>
      <c r="AG121" t="s">
        <v>154</v>
      </c>
    </row>
    <row r="122" spans="1:60" outlineLevel="1" x14ac:dyDescent="0.2">
      <c r="A122" s="245">
        <v>48</v>
      </c>
      <c r="B122" s="246" t="s">
        <v>494</v>
      </c>
      <c r="C122" s="258" t="s">
        <v>495</v>
      </c>
      <c r="D122" s="247" t="s">
        <v>268</v>
      </c>
      <c r="E122" s="248">
        <v>51</v>
      </c>
      <c r="F122" s="249"/>
      <c r="G122" s="250">
        <f>ROUND(E122*F122,2)</f>
        <v>0</v>
      </c>
      <c r="H122" s="231"/>
      <c r="I122" s="230">
        <f>ROUND(E122*H122,2)</f>
        <v>0</v>
      </c>
      <c r="J122" s="231"/>
      <c r="K122" s="230">
        <f>ROUND(E122*J122,2)</f>
        <v>0</v>
      </c>
      <c r="L122" s="230">
        <v>21</v>
      </c>
      <c r="M122" s="230">
        <f>G122*(1+L122/100)</f>
        <v>0</v>
      </c>
      <c r="N122" s="229">
        <v>0.14565</v>
      </c>
      <c r="O122" s="229">
        <f>ROUND(E122*N122,2)</f>
        <v>7.43</v>
      </c>
      <c r="P122" s="229">
        <v>0</v>
      </c>
      <c r="Q122" s="229">
        <f>ROUND(E122*P122,2)</f>
        <v>0</v>
      </c>
      <c r="R122" s="230"/>
      <c r="S122" s="230" t="s">
        <v>158</v>
      </c>
      <c r="T122" s="230" t="s">
        <v>159</v>
      </c>
      <c r="U122" s="230">
        <v>0.186</v>
      </c>
      <c r="V122" s="230">
        <f>ROUND(E122*U122,2)</f>
        <v>9.49</v>
      </c>
      <c r="W122" s="230"/>
      <c r="X122" s="230" t="s">
        <v>160</v>
      </c>
      <c r="Y122" s="230" t="s">
        <v>161</v>
      </c>
      <c r="Z122" s="210"/>
      <c r="AA122" s="210"/>
      <c r="AB122" s="210"/>
      <c r="AC122" s="210"/>
      <c r="AD122" s="210"/>
      <c r="AE122" s="210"/>
      <c r="AF122" s="210"/>
      <c r="AG122" s="210" t="s">
        <v>162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2" x14ac:dyDescent="0.2">
      <c r="A123" s="227"/>
      <c r="B123" s="228"/>
      <c r="C123" s="259" t="s">
        <v>561</v>
      </c>
      <c r="D123" s="232"/>
      <c r="E123" s="233">
        <v>51</v>
      </c>
      <c r="F123" s="230"/>
      <c r="G123" s="230"/>
      <c r="H123" s="230"/>
      <c r="I123" s="230"/>
      <c r="J123" s="230"/>
      <c r="K123" s="230"/>
      <c r="L123" s="230"/>
      <c r="M123" s="230"/>
      <c r="N123" s="229"/>
      <c r="O123" s="229"/>
      <c r="P123" s="229"/>
      <c r="Q123" s="229"/>
      <c r="R123" s="230"/>
      <c r="S123" s="230"/>
      <c r="T123" s="230"/>
      <c r="U123" s="230"/>
      <c r="V123" s="230"/>
      <c r="W123" s="230"/>
      <c r="X123" s="230"/>
      <c r="Y123" s="230"/>
      <c r="Z123" s="210"/>
      <c r="AA123" s="210"/>
      <c r="AB123" s="210"/>
      <c r="AC123" s="210"/>
      <c r="AD123" s="210"/>
      <c r="AE123" s="210"/>
      <c r="AF123" s="210"/>
      <c r="AG123" s="210" t="s">
        <v>164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45">
        <v>49</v>
      </c>
      <c r="B124" s="246" t="s">
        <v>497</v>
      </c>
      <c r="C124" s="258" t="s">
        <v>498</v>
      </c>
      <c r="D124" s="247" t="s">
        <v>259</v>
      </c>
      <c r="E124" s="248">
        <v>162.27273</v>
      </c>
      <c r="F124" s="249"/>
      <c r="G124" s="250">
        <f>ROUND(E124*F124,2)</f>
        <v>0</v>
      </c>
      <c r="H124" s="231"/>
      <c r="I124" s="230">
        <f>ROUND(E124*H124,2)</f>
        <v>0</v>
      </c>
      <c r="J124" s="231"/>
      <c r="K124" s="230">
        <f>ROUND(E124*J124,2)</f>
        <v>0</v>
      </c>
      <c r="L124" s="230">
        <v>21</v>
      </c>
      <c r="M124" s="230">
        <f>G124*(1+L124/100)</f>
        <v>0</v>
      </c>
      <c r="N124" s="229">
        <v>3.9E-2</v>
      </c>
      <c r="O124" s="229">
        <f>ROUND(E124*N124,2)</f>
        <v>6.33</v>
      </c>
      <c r="P124" s="229">
        <v>0</v>
      </c>
      <c r="Q124" s="229">
        <f>ROUND(E124*P124,2)</f>
        <v>0</v>
      </c>
      <c r="R124" s="230" t="s">
        <v>242</v>
      </c>
      <c r="S124" s="230" t="s">
        <v>158</v>
      </c>
      <c r="T124" s="230" t="s">
        <v>159</v>
      </c>
      <c r="U124" s="230">
        <v>0</v>
      </c>
      <c r="V124" s="230">
        <f>ROUND(E124*U124,2)</f>
        <v>0</v>
      </c>
      <c r="W124" s="230"/>
      <c r="X124" s="230" t="s">
        <v>243</v>
      </c>
      <c r="Y124" s="230" t="s">
        <v>161</v>
      </c>
      <c r="Z124" s="210"/>
      <c r="AA124" s="210"/>
      <c r="AB124" s="210"/>
      <c r="AC124" s="210"/>
      <c r="AD124" s="210"/>
      <c r="AE124" s="210"/>
      <c r="AF124" s="210"/>
      <c r="AG124" s="210" t="s">
        <v>252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2" x14ac:dyDescent="0.2">
      <c r="A125" s="227"/>
      <c r="B125" s="228"/>
      <c r="C125" s="259" t="s">
        <v>562</v>
      </c>
      <c r="D125" s="232"/>
      <c r="E125" s="233">
        <v>154.54544999999999</v>
      </c>
      <c r="F125" s="230"/>
      <c r="G125" s="230"/>
      <c r="H125" s="230"/>
      <c r="I125" s="230"/>
      <c r="J125" s="230"/>
      <c r="K125" s="230"/>
      <c r="L125" s="230"/>
      <c r="M125" s="230"/>
      <c r="N125" s="229"/>
      <c r="O125" s="229"/>
      <c r="P125" s="229"/>
      <c r="Q125" s="229"/>
      <c r="R125" s="230"/>
      <c r="S125" s="230"/>
      <c r="T125" s="230"/>
      <c r="U125" s="230"/>
      <c r="V125" s="230"/>
      <c r="W125" s="230"/>
      <c r="X125" s="230"/>
      <c r="Y125" s="230"/>
      <c r="Z125" s="210"/>
      <c r="AA125" s="210"/>
      <c r="AB125" s="210"/>
      <c r="AC125" s="210"/>
      <c r="AD125" s="210"/>
      <c r="AE125" s="210"/>
      <c r="AF125" s="210"/>
      <c r="AG125" s="210" t="s">
        <v>164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3" x14ac:dyDescent="0.2">
      <c r="A126" s="227"/>
      <c r="B126" s="228"/>
      <c r="C126" s="261" t="s">
        <v>401</v>
      </c>
      <c r="D126" s="234"/>
      <c r="E126" s="235">
        <v>7.7272699999999999</v>
      </c>
      <c r="F126" s="230"/>
      <c r="G126" s="230"/>
      <c r="H126" s="230"/>
      <c r="I126" s="230"/>
      <c r="J126" s="230"/>
      <c r="K126" s="230"/>
      <c r="L126" s="230"/>
      <c r="M126" s="230"/>
      <c r="N126" s="229"/>
      <c r="O126" s="229"/>
      <c r="P126" s="229"/>
      <c r="Q126" s="229"/>
      <c r="R126" s="230"/>
      <c r="S126" s="230"/>
      <c r="T126" s="230"/>
      <c r="U126" s="230"/>
      <c r="V126" s="230"/>
      <c r="W126" s="230"/>
      <c r="X126" s="230"/>
      <c r="Y126" s="230"/>
      <c r="Z126" s="210"/>
      <c r="AA126" s="210"/>
      <c r="AB126" s="210"/>
      <c r="AC126" s="210"/>
      <c r="AD126" s="210"/>
      <c r="AE126" s="210"/>
      <c r="AF126" s="210"/>
      <c r="AG126" s="210" t="s">
        <v>164</v>
      </c>
      <c r="AH126" s="210">
        <v>4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3" x14ac:dyDescent="0.2">
      <c r="A127" s="227"/>
      <c r="B127" s="228"/>
      <c r="C127" s="261" t="s">
        <v>493</v>
      </c>
      <c r="D127" s="234"/>
      <c r="E127" s="235"/>
      <c r="F127" s="230"/>
      <c r="G127" s="230"/>
      <c r="H127" s="230"/>
      <c r="I127" s="230"/>
      <c r="J127" s="230"/>
      <c r="K127" s="230"/>
      <c r="L127" s="230"/>
      <c r="M127" s="230"/>
      <c r="N127" s="229"/>
      <c r="O127" s="229"/>
      <c r="P127" s="229"/>
      <c r="Q127" s="229"/>
      <c r="R127" s="230"/>
      <c r="S127" s="230"/>
      <c r="T127" s="230"/>
      <c r="U127" s="230"/>
      <c r="V127" s="230"/>
      <c r="W127" s="230"/>
      <c r="X127" s="230"/>
      <c r="Y127" s="230"/>
      <c r="Z127" s="210"/>
      <c r="AA127" s="210"/>
      <c r="AB127" s="210"/>
      <c r="AC127" s="210"/>
      <c r="AD127" s="210"/>
      <c r="AE127" s="210"/>
      <c r="AF127" s="210"/>
      <c r="AG127" s="210" t="s">
        <v>164</v>
      </c>
      <c r="AH127" s="210">
        <v>4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x14ac:dyDescent="0.2">
      <c r="A128" s="238" t="s">
        <v>153</v>
      </c>
      <c r="B128" s="239" t="s">
        <v>114</v>
      </c>
      <c r="C128" s="257" t="s">
        <v>115</v>
      </c>
      <c r="D128" s="240"/>
      <c r="E128" s="241"/>
      <c r="F128" s="242"/>
      <c r="G128" s="243">
        <f>SUMIF(AG129:AG129,"&lt;&gt;NOR",G129:G129)</f>
        <v>0</v>
      </c>
      <c r="H128" s="237"/>
      <c r="I128" s="237">
        <f>SUM(I129:I129)</f>
        <v>0</v>
      </c>
      <c r="J128" s="237"/>
      <c r="K128" s="237">
        <f>SUM(K129:K129)</f>
        <v>0</v>
      </c>
      <c r="L128" s="237"/>
      <c r="M128" s="237">
        <f>SUM(M129:M129)</f>
        <v>0</v>
      </c>
      <c r="N128" s="236"/>
      <c r="O128" s="236">
        <f>SUM(O129:O129)</f>
        <v>0</v>
      </c>
      <c r="P128" s="236"/>
      <c r="Q128" s="236">
        <f>SUM(Q129:Q129)</f>
        <v>0</v>
      </c>
      <c r="R128" s="237"/>
      <c r="S128" s="237"/>
      <c r="T128" s="237"/>
      <c r="U128" s="237"/>
      <c r="V128" s="237">
        <f>SUM(V129:V129)</f>
        <v>68.25</v>
      </c>
      <c r="W128" s="237"/>
      <c r="X128" s="237"/>
      <c r="Y128" s="237"/>
      <c r="AG128" t="s">
        <v>154</v>
      </c>
    </row>
    <row r="129" spans="1:60" outlineLevel="1" x14ac:dyDescent="0.2">
      <c r="A129" s="245">
        <v>50</v>
      </c>
      <c r="B129" s="246" t="s">
        <v>366</v>
      </c>
      <c r="C129" s="258" t="s">
        <v>367</v>
      </c>
      <c r="D129" s="247" t="s">
        <v>237</v>
      </c>
      <c r="E129" s="248">
        <v>682.53247999999996</v>
      </c>
      <c r="F129" s="249"/>
      <c r="G129" s="250">
        <f>ROUND(E129*F129,2)</f>
        <v>0</v>
      </c>
      <c r="H129" s="231"/>
      <c r="I129" s="230">
        <f>ROUND(E129*H129,2)</f>
        <v>0</v>
      </c>
      <c r="J129" s="231"/>
      <c r="K129" s="230">
        <f>ROUND(E129*J129,2)</f>
        <v>0</v>
      </c>
      <c r="L129" s="230">
        <v>21</v>
      </c>
      <c r="M129" s="230">
        <f>G129*(1+L129/100)</f>
        <v>0</v>
      </c>
      <c r="N129" s="229">
        <v>0</v>
      </c>
      <c r="O129" s="229">
        <f>ROUND(E129*N129,2)</f>
        <v>0</v>
      </c>
      <c r="P129" s="229">
        <v>0</v>
      </c>
      <c r="Q129" s="229">
        <f>ROUND(E129*P129,2)</f>
        <v>0</v>
      </c>
      <c r="R129" s="230"/>
      <c r="S129" s="230" t="s">
        <v>158</v>
      </c>
      <c r="T129" s="230" t="s">
        <v>159</v>
      </c>
      <c r="U129" s="230">
        <v>0.1</v>
      </c>
      <c r="V129" s="230">
        <f>ROUND(E129*U129,2)</f>
        <v>68.25</v>
      </c>
      <c r="W129" s="230"/>
      <c r="X129" s="230" t="s">
        <v>368</v>
      </c>
      <c r="Y129" s="230" t="s">
        <v>161</v>
      </c>
      <c r="Z129" s="210"/>
      <c r="AA129" s="210"/>
      <c r="AB129" s="210"/>
      <c r="AC129" s="210"/>
      <c r="AD129" s="210"/>
      <c r="AE129" s="210"/>
      <c r="AF129" s="210"/>
      <c r="AG129" s="210" t="s">
        <v>369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x14ac:dyDescent="0.2">
      <c r="A130" s="3"/>
      <c r="B130" s="4"/>
      <c r="C130" s="262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E130">
        <v>15</v>
      </c>
      <c r="AF130">
        <v>21</v>
      </c>
      <c r="AG130" t="s">
        <v>139</v>
      </c>
    </row>
    <row r="131" spans="1:60" x14ac:dyDescent="0.2">
      <c r="A131" s="213"/>
      <c r="B131" s="214" t="s">
        <v>31</v>
      </c>
      <c r="C131" s="263"/>
      <c r="D131" s="215"/>
      <c r="E131" s="216"/>
      <c r="F131" s="216"/>
      <c r="G131" s="244">
        <f>G8+G63+G72+G94+G99+G104+G121+G128</f>
        <v>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E131">
        <f>SUMIF(L7:L129,AE130,G7:G129)</f>
        <v>0</v>
      </c>
      <c r="AF131">
        <f>SUMIF(L7:L129,AF130,G7:G129)</f>
        <v>0</v>
      </c>
      <c r="AG131" t="s">
        <v>370</v>
      </c>
    </row>
    <row r="132" spans="1:60" x14ac:dyDescent="0.2">
      <c r="A132" s="3"/>
      <c r="B132" s="4"/>
      <c r="C132" s="262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60" x14ac:dyDescent="0.2">
      <c r="A133" s="3"/>
      <c r="B133" s="4"/>
      <c r="C133" s="262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60" x14ac:dyDescent="0.2">
      <c r="A134" s="217" t="s">
        <v>371</v>
      </c>
      <c r="B134" s="217"/>
      <c r="C134" s="264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60" x14ac:dyDescent="0.2">
      <c r="A135" s="218"/>
      <c r="B135" s="219"/>
      <c r="C135" s="265"/>
      <c r="D135" s="219"/>
      <c r="E135" s="219"/>
      <c r="F135" s="219"/>
      <c r="G135" s="22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G135" t="s">
        <v>372</v>
      </c>
    </row>
    <row r="136" spans="1:60" x14ac:dyDescent="0.2">
      <c r="A136" s="221"/>
      <c r="B136" s="222"/>
      <c r="C136" s="266"/>
      <c r="D136" s="222"/>
      <c r="E136" s="222"/>
      <c r="F136" s="222"/>
      <c r="G136" s="22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60" x14ac:dyDescent="0.2">
      <c r="A137" s="221"/>
      <c r="B137" s="222"/>
      <c r="C137" s="266"/>
      <c r="D137" s="222"/>
      <c r="E137" s="222"/>
      <c r="F137" s="222"/>
      <c r="G137" s="22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60" x14ac:dyDescent="0.2">
      <c r="A138" s="221"/>
      <c r="B138" s="222"/>
      <c r="C138" s="266"/>
      <c r="D138" s="222"/>
      <c r="E138" s="222"/>
      <c r="F138" s="222"/>
      <c r="G138" s="22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60" x14ac:dyDescent="0.2">
      <c r="A139" s="224"/>
      <c r="B139" s="225"/>
      <c r="C139" s="267"/>
      <c r="D139" s="225"/>
      <c r="E139" s="225"/>
      <c r="F139" s="225"/>
      <c r="G139" s="22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60" x14ac:dyDescent="0.2">
      <c r="A140" s="3"/>
      <c r="B140" s="4"/>
      <c r="C140" s="262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60" x14ac:dyDescent="0.2">
      <c r="C141" s="268"/>
      <c r="D141" s="10"/>
      <c r="AG141" t="s">
        <v>373</v>
      </c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134:C134"/>
    <mergeCell ref="A135:G13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705F-3F7D-40F8-B80F-EC17152150B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127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128</v>
      </c>
    </row>
    <row r="3" spans="1:60" ht="24.95" customHeight="1" x14ac:dyDescent="0.2">
      <c r="A3" s="196" t="s">
        <v>9</v>
      </c>
      <c r="B3" s="48" t="s">
        <v>66</v>
      </c>
      <c r="C3" s="199" t="s">
        <v>67</v>
      </c>
      <c r="D3" s="197"/>
      <c r="E3" s="197"/>
      <c r="F3" s="197"/>
      <c r="G3" s="198"/>
      <c r="AC3" s="174" t="s">
        <v>128</v>
      </c>
      <c r="AG3" t="s">
        <v>129</v>
      </c>
    </row>
    <row r="4" spans="1:60" ht="24.95" customHeight="1" x14ac:dyDescent="0.2">
      <c r="A4" s="200" t="s">
        <v>10</v>
      </c>
      <c r="B4" s="201" t="s">
        <v>62</v>
      </c>
      <c r="C4" s="202" t="s">
        <v>63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31</v>
      </c>
      <c r="H6" s="209" t="s">
        <v>32</v>
      </c>
      <c r="I6" s="209" t="s">
        <v>137</v>
      </c>
      <c r="J6" s="209" t="s">
        <v>33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  <c r="Y6" s="209" t="s">
        <v>152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8" t="s">
        <v>153</v>
      </c>
      <c r="B8" s="239" t="s">
        <v>61</v>
      </c>
      <c r="C8" s="257" t="s">
        <v>91</v>
      </c>
      <c r="D8" s="240"/>
      <c r="E8" s="241"/>
      <c r="F8" s="242"/>
      <c r="G8" s="243">
        <f>SUMIF(AG9:AG20,"&lt;&gt;NOR",G9:G20)</f>
        <v>0</v>
      </c>
      <c r="H8" s="237"/>
      <c r="I8" s="237">
        <f>SUM(I9:I20)</f>
        <v>0</v>
      </c>
      <c r="J8" s="237"/>
      <c r="K8" s="237">
        <f>SUM(K9:K20)</f>
        <v>0</v>
      </c>
      <c r="L8" s="237"/>
      <c r="M8" s="237">
        <f>SUM(M9:M20)</f>
        <v>0</v>
      </c>
      <c r="N8" s="236"/>
      <c r="O8" s="236">
        <f>SUM(O9:O20)</f>
        <v>0</v>
      </c>
      <c r="P8" s="236"/>
      <c r="Q8" s="236">
        <f>SUM(Q9:Q20)</f>
        <v>0</v>
      </c>
      <c r="R8" s="237"/>
      <c r="S8" s="237"/>
      <c r="T8" s="237"/>
      <c r="U8" s="237"/>
      <c r="V8" s="237">
        <f>SUM(V9:V20)</f>
        <v>12.299999999999997</v>
      </c>
      <c r="W8" s="237"/>
      <c r="X8" s="237"/>
      <c r="Y8" s="237"/>
      <c r="AG8" t="s">
        <v>154</v>
      </c>
    </row>
    <row r="9" spans="1:60" outlineLevel="1" x14ac:dyDescent="0.2">
      <c r="A9" s="245">
        <v>1</v>
      </c>
      <c r="B9" s="246" t="s">
        <v>184</v>
      </c>
      <c r="C9" s="258" t="s">
        <v>185</v>
      </c>
      <c r="D9" s="247" t="s">
        <v>167</v>
      </c>
      <c r="E9" s="248">
        <v>3.3929999999999998</v>
      </c>
      <c r="F9" s="249"/>
      <c r="G9" s="25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158</v>
      </c>
      <c r="T9" s="230" t="s">
        <v>159</v>
      </c>
      <c r="U9" s="230">
        <v>3.1309999999999998</v>
      </c>
      <c r="V9" s="230">
        <f>ROUND(E9*U9,2)</f>
        <v>10.62</v>
      </c>
      <c r="W9" s="230"/>
      <c r="X9" s="230" t="s">
        <v>160</v>
      </c>
      <c r="Y9" s="230" t="s">
        <v>161</v>
      </c>
      <c r="Z9" s="210"/>
      <c r="AA9" s="210"/>
      <c r="AB9" s="210"/>
      <c r="AC9" s="210"/>
      <c r="AD9" s="210"/>
      <c r="AE9" s="210"/>
      <c r="AF9" s="210"/>
      <c r="AG9" s="210" t="s">
        <v>168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9" t="s">
        <v>563</v>
      </c>
      <c r="D10" s="232"/>
      <c r="E10" s="233">
        <v>3.3929999999999998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164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5">
        <v>2</v>
      </c>
      <c r="B11" s="246" t="s">
        <v>187</v>
      </c>
      <c r="C11" s="258" t="s">
        <v>188</v>
      </c>
      <c r="D11" s="247" t="s">
        <v>167</v>
      </c>
      <c r="E11" s="248">
        <v>3.3929999999999998</v>
      </c>
      <c r="F11" s="249"/>
      <c r="G11" s="250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158</v>
      </c>
      <c r="T11" s="230" t="s">
        <v>159</v>
      </c>
      <c r="U11" s="230">
        <v>0.47399999999999998</v>
      </c>
      <c r="V11" s="230">
        <f>ROUND(E11*U11,2)</f>
        <v>1.61</v>
      </c>
      <c r="W11" s="230"/>
      <c r="X11" s="230" t="s">
        <v>160</v>
      </c>
      <c r="Y11" s="230" t="s">
        <v>161</v>
      </c>
      <c r="Z11" s="210"/>
      <c r="AA11" s="210"/>
      <c r="AB11" s="210"/>
      <c r="AC11" s="210"/>
      <c r="AD11" s="210"/>
      <c r="AE11" s="210"/>
      <c r="AF11" s="210"/>
      <c r="AG11" s="210" t="s">
        <v>168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">
      <c r="A12" s="227"/>
      <c r="B12" s="228"/>
      <c r="C12" s="259" t="s">
        <v>564</v>
      </c>
      <c r="D12" s="232"/>
      <c r="E12" s="233">
        <v>3.3929999999999998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>
        <v>5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45">
        <v>3</v>
      </c>
      <c r="B13" s="246" t="s">
        <v>190</v>
      </c>
      <c r="C13" s="258" t="s">
        <v>191</v>
      </c>
      <c r="D13" s="247" t="s">
        <v>167</v>
      </c>
      <c r="E13" s="248">
        <v>3.3929999999999998</v>
      </c>
      <c r="F13" s="249"/>
      <c r="G13" s="250">
        <f>ROUND(E13*F13,2)</f>
        <v>0</v>
      </c>
      <c r="H13" s="231"/>
      <c r="I13" s="230">
        <f>ROUND(E13*H13,2)</f>
        <v>0</v>
      </c>
      <c r="J13" s="231"/>
      <c r="K13" s="230">
        <f>ROUND(E13*J13,2)</f>
        <v>0</v>
      </c>
      <c r="L13" s="230">
        <v>21</v>
      </c>
      <c r="M13" s="230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30"/>
      <c r="S13" s="230" t="s">
        <v>158</v>
      </c>
      <c r="T13" s="230" t="s">
        <v>159</v>
      </c>
      <c r="U13" s="230">
        <v>1.0999999999999999E-2</v>
      </c>
      <c r="V13" s="230">
        <f>ROUND(E13*U13,2)</f>
        <v>0.04</v>
      </c>
      <c r="W13" s="230"/>
      <c r="X13" s="230" t="s">
        <v>160</v>
      </c>
      <c r="Y13" s="230" t="s">
        <v>161</v>
      </c>
      <c r="Z13" s="210"/>
      <c r="AA13" s="210"/>
      <c r="AB13" s="210"/>
      <c r="AC13" s="210"/>
      <c r="AD13" s="210"/>
      <c r="AE13" s="210"/>
      <c r="AF13" s="210"/>
      <c r="AG13" s="210" t="s">
        <v>168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27"/>
      <c r="B14" s="228"/>
      <c r="C14" s="259" t="s">
        <v>564</v>
      </c>
      <c r="D14" s="232"/>
      <c r="E14" s="233">
        <v>3.3929999999999998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>
        <v>5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5">
        <v>4</v>
      </c>
      <c r="B15" s="246" t="s">
        <v>194</v>
      </c>
      <c r="C15" s="258" t="s">
        <v>195</v>
      </c>
      <c r="D15" s="247" t="s">
        <v>167</v>
      </c>
      <c r="E15" s="248">
        <v>33.93</v>
      </c>
      <c r="F15" s="249"/>
      <c r="G15" s="250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30"/>
      <c r="S15" s="230" t="s">
        <v>158</v>
      </c>
      <c r="T15" s="230" t="s">
        <v>159</v>
      </c>
      <c r="U15" s="230">
        <v>0</v>
      </c>
      <c r="V15" s="230">
        <f>ROUND(E15*U15,2)</f>
        <v>0</v>
      </c>
      <c r="W15" s="230"/>
      <c r="X15" s="230" t="s">
        <v>160</v>
      </c>
      <c r="Y15" s="230" t="s">
        <v>161</v>
      </c>
      <c r="Z15" s="210"/>
      <c r="AA15" s="210"/>
      <c r="AB15" s="210"/>
      <c r="AC15" s="210"/>
      <c r="AD15" s="210"/>
      <c r="AE15" s="210"/>
      <c r="AF15" s="210"/>
      <c r="AG15" s="210" t="s">
        <v>162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27"/>
      <c r="B16" s="228"/>
      <c r="C16" s="259" t="s">
        <v>565</v>
      </c>
      <c r="D16" s="232"/>
      <c r="E16" s="233">
        <v>33.93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5">
        <v>5</v>
      </c>
      <c r="B17" s="246" t="s">
        <v>200</v>
      </c>
      <c r="C17" s="258" t="s">
        <v>201</v>
      </c>
      <c r="D17" s="247" t="s">
        <v>167</v>
      </c>
      <c r="E17" s="248">
        <v>3.3929999999999998</v>
      </c>
      <c r="F17" s="249"/>
      <c r="G17" s="250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30"/>
      <c r="S17" s="230" t="s">
        <v>158</v>
      </c>
      <c r="T17" s="230" t="s">
        <v>159</v>
      </c>
      <c r="U17" s="230">
        <v>8.9999999999999993E-3</v>
      </c>
      <c r="V17" s="230">
        <f>ROUND(E17*U17,2)</f>
        <v>0.03</v>
      </c>
      <c r="W17" s="230"/>
      <c r="X17" s="230" t="s">
        <v>160</v>
      </c>
      <c r="Y17" s="230" t="s">
        <v>161</v>
      </c>
      <c r="Z17" s="210"/>
      <c r="AA17" s="210"/>
      <c r="AB17" s="210"/>
      <c r="AC17" s="210"/>
      <c r="AD17" s="210"/>
      <c r="AE17" s="210"/>
      <c r="AF17" s="210"/>
      <c r="AG17" s="210" t="s">
        <v>162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59" t="s">
        <v>566</v>
      </c>
      <c r="D18" s="232"/>
      <c r="E18" s="233">
        <v>3.3929999999999998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164</v>
      </c>
      <c r="AH18" s="210">
        <v>5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5">
        <v>6</v>
      </c>
      <c r="B19" s="246" t="s">
        <v>229</v>
      </c>
      <c r="C19" s="258" t="s">
        <v>504</v>
      </c>
      <c r="D19" s="247" t="s">
        <v>167</v>
      </c>
      <c r="E19" s="248">
        <v>3.3929999999999998</v>
      </c>
      <c r="F19" s="249"/>
      <c r="G19" s="250">
        <f>ROUND(E19*F19,2)</f>
        <v>0</v>
      </c>
      <c r="H19" s="231"/>
      <c r="I19" s="230">
        <f>ROUND(E19*H19,2)</f>
        <v>0</v>
      </c>
      <c r="J19" s="231"/>
      <c r="K19" s="230">
        <f>ROUND(E19*J19,2)</f>
        <v>0</v>
      </c>
      <c r="L19" s="230">
        <v>21</v>
      </c>
      <c r="M19" s="230">
        <f>G19*(1+L19/100)</f>
        <v>0</v>
      </c>
      <c r="N19" s="229">
        <v>0</v>
      </c>
      <c r="O19" s="229">
        <f>ROUND(E19*N19,2)</f>
        <v>0</v>
      </c>
      <c r="P19" s="229">
        <v>0</v>
      </c>
      <c r="Q19" s="229">
        <f>ROUND(E19*P19,2)</f>
        <v>0</v>
      </c>
      <c r="R19" s="230"/>
      <c r="S19" s="230" t="s">
        <v>158</v>
      </c>
      <c r="T19" s="230" t="s">
        <v>159</v>
      </c>
      <c r="U19" s="230">
        <v>0</v>
      </c>
      <c r="V19" s="230">
        <f>ROUND(E19*U19,2)</f>
        <v>0</v>
      </c>
      <c r="W19" s="230"/>
      <c r="X19" s="230" t="s">
        <v>160</v>
      </c>
      <c r="Y19" s="230" t="s">
        <v>161</v>
      </c>
      <c r="Z19" s="210"/>
      <c r="AA19" s="210"/>
      <c r="AB19" s="210"/>
      <c r="AC19" s="210"/>
      <c r="AD19" s="210"/>
      <c r="AE19" s="210"/>
      <c r="AF19" s="210"/>
      <c r="AG19" s="210" t="s">
        <v>162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27"/>
      <c r="B20" s="228"/>
      <c r="C20" s="259" t="s">
        <v>566</v>
      </c>
      <c r="D20" s="232"/>
      <c r="E20" s="233">
        <v>3.3929999999999998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164</v>
      </c>
      <c r="AH20" s="210">
        <v>5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38" t="s">
        <v>153</v>
      </c>
      <c r="B21" s="239" t="s">
        <v>62</v>
      </c>
      <c r="C21" s="257" t="s">
        <v>92</v>
      </c>
      <c r="D21" s="240"/>
      <c r="E21" s="241"/>
      <c r="F21" s="242"/>
      <c r="G21" s="243">
        <f>SUMIF(AG22:AG25,"&lt;&gt;NOR",G22:G25)</f>
        <v>0</v>
      </c>
      <c r="H21" s="237"/>
      <c r="I21" s="237">
        <f>SUM(I22:I25)</f>
        <v>0</v>
      </c>
      <c r="J21" s="237"/>
      <c r="K21" s="237">
        <f>SUM(K22:K25)</f>
        <v>0</v>
      </c>
      <c r="L21" s="237"/>
      <c r="M21" s="237">
        <f>SUM(M22:M25)</f>
        <v>0</v>
      </c>
      <c r="N21" s="236"/>
      <c r="O21" s="236">
        <f>SUM(O22:O25)</f>
        <v>10.23</v>
      </c>
      <c r="P21" s="236"/>
      <c r="Q21" s="236">
        <f>SUM(Q22:Q25)</f>
        <v>0</v>
      </c>
      <c r="R21" s="237"/>
      <c r="S21" s="237"/>
      <c r="T21" s="237"/>
      <c r="U21" s="237"/>
      <c r="V21" s="237">
        <f>SUM(V22:V25)</f>
        <v>48.91</v>
      </c>
      <c r="W21" s="237"/>
      <c r="X21" s="237"/>
      <c r="Y21" s="237"/>
      <c r="AG21" t="s">
        <v>154</v>
      </c>
    </row>
    <row r="22" spans="1:60" outlineLevel="1" x14ac:dyDescent="0.2">
      <c r="A22" s="245">
        <v>7</v>
      </c>
      <c r="B22" s="246" t="s">
        <v>254</v>
      </c>
      <c r="C22" s="258" t="s">
        <v>255</v>
      </c>
      <c r="D22" s="247" t="s">
        <v>167</v>
      </c>
      <c r="E22" s="248">
        <v>3.915</v>
      </c>
      <c r="F22" s="249"/>
      <c r="G22" s="250">
        <f>ROUND(E22*F22,2)</f>
        <v>0</v>
      </c>
      <c r="H22" s="231"/>
      <c r="I22" s="230">
        <f>ROUND(E22*H22,2)</f>
        <v>0</v>
      </c>
      <c r="J22" s="231"/>
      <c r="K22" s="230">
        <f>ROUND(E22*J22,2)</f>
        <v>0</v>
      </c>
      <c r="L22" s="230">
        <v>21</v>
      </c>
      <c r="M22" s="230">
        <f>G22*(1+L22/100)</f>
        <v>0</v>
      </c>
      <c r="N22" s="229">
        <v>2.5249999999999999</v>
      </c>
      <c r="O22" s="229">
        <f>ROUND(E22*N22,2)</f>
        <v>9.89</v>
      </c>
      <c r="P22" s="229">
        <v>0</v>
      </c>
      <c r="Q22" s="229">
        <f>ROUND(E22*P22,2)</f>
        <v>0</v>
      </c>
      <c r="R22" s="230"/>
      <c r="S22" s="230" t="s">
        <v>158</v>
      </c>
      <c r="T22" s="230" t="s">
        <v>159</v>
      </c>
      <c r="U22" s="230">
        <v>0.47699999999999998</v>
      </c>
      <c r="V22" s="230">
        <f>ROUND(E22*U22,2)</f>
        <v>1.87</v>
      </c>
      <c r="W22" s="230"/>
      <c r="X22" s="230" t="s">
        <v>160</v>
      </c>
      <c r="Y22" s="230" t="s">
        <v>161</v>
      </c>
      <c r="Z22" s="210"/>
      <c r="AA22" s="210"/>
      <c r="AB22" s="210"/>
      <c r="AC22" s="210"/>
      <c r="AD22" s="210"/>
      <c r="AE22" s="210"/>
      <c r="AF22" s="210"/>
      <c r="AG22" s="210" t="s">
        <v>168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27"/>
      <c r="B23" s="228"/>
      <c r="C23" s="259" t="s">
        <v>567</v>
      </c>
      <c r="D23" s="232"/>
      <c r="E23" s="233">
        <v>3.915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5">
        <v>8</v>
      </c>
      <c r="B24" s="246" t="s">
        <v>506</v>
      </c>
      <c r="C24" s="258" t="s">
        <v>507</v>
      </c>
      <c r="D24" s="247" t="s">
        <v>259</v>
      </c>
      <c r="E24" s="248">
        <v>58</v>
      </c>
      <c r="F24" s="249"/>
      <c r="G24" s="25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5.9100000000000003E-3</v>
      </c>
      <c r="O24" s="229">
        <f>ROUND(E24*N24,2)</f>
        <v>0.34</v>
      </c>
      <c r="P24" s="229">
        <v>0</v>
      </c>
      <c r="Q24" s="229">
        <f>ROUND(E24*P24,2)</f>
        <v>0</v>
      </c>
      <c r="R24" s="230"/>
      <c r="S24" s="230" t="s">
        <v>158</v>
      </c>
      <c r="T24" s="230" t="s">
        <v>159</v>
      </c>
      <c r="U24" s="230">
        <v>0.81100000000000005</v>
      </c>
      <c r="V24" s="230">
        <f>ROUND(E24*U24,2)</f>
        <v>47.04</v>
      </c>
      <c r="W24" s="230"/>
      <c r="X24" s="230" t="s">
        <v>160</v>
      </c>
      <c r="Y24" s="230" t="s">
        <v>161</v>
      </c>
      <c r="Z24" s="210"/>
      <c r="AA24" s="210"/>
      <c r="AB24" s="210"/>
      <c r="AC24" s="210"/>
      <c r="AD24" s="210"/>
      <c r="AE24" s="210"/>
      <c r="AF24" s="210"/>
      <c r="AG24" s="210" t="s">
        <v>168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27"/>
      <c r="B25" s="228"/>
      <c r="C25" s="259" t="s">
        <v>568</v>
      </c>
      <c r="D25" s="232"/>
      <c r="E25" s="233">
        <v>58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38" t="s">
        <v>153</v>
      </c>
      <c r="B26" s="239" t="s">
        <v>98</v>
      </c>
      <c r="C26" s="257" t="s">
        <v>99</v>
      </c>
      <c r="D26" s="240"/>
      <c r="E26" s="241"/>
      <c r="F26" s="242"/>
      <c r="G26" s="243">
        <f>SUMIF(AG27:AG29,"&lt;&gt;NOR",G27:G29)</f>
        <v>0</v>
      </c>
      <c r="H26" s="237"/>
      <c r="I26" s="237">
        <f>SUM(I27:I29)</f>
        <v>0</v>
      </c>
      <c r="J26" s="237"/>
      <c r="K26" s="237">
        <f>SUM(K27:K29)</f>
        <v>0</v>
      </c>
      <c r="L26" s="237"/>
      <c r="M26" s="237">
        <f>SUM(M27:M29)</f>
        <v>0</v>
      </c>
      <c r="N26" s="236"/>
      <c r="O26" s="236">
        <f>SUM(O27:O29)</f>
        <v>0</v>
      </c>
      <c r="P26" s="236"/>
      <c r="Q26" s="236">
        <f>SUM(Q27:Q29)</f>
        <v>0</v>
      </c>
      <c r="R26" s="237"/>
      <c r="S26" s="237"/>
      <c r="T26" s="237"/>
      <c r="U26" s="237"/>
      <c r="V26" s="237">
        <f>SUM(V27:V29)</f>
        <v>0</v>
      </c>
      <c r="W26" s="237"/>
      <c r="X26" s="237"/>
      <c r="Y26" s="237"/>
      <c r="AG26" t="s">
        <v>154</v>
      </c>
    </row>
    <row r="27" spans="1:60" ht="22.5" outlineLevel="1" x14ac:dyDescent="0.2">
      <c r="A27" s="245">
        <v>9</v>
      </c>
      <c r="B27" s="246" t="s">
        <v>569</v>
      </c>
      <c r="C27" s="258" t="s">
        <v>570</v>
      </c>
      <c r="D27" s="247" t="s">
        <v>322</v>
      </c>
      <c r="E27" s="248">
        <v>2</v>
      </c>
      <c r="F27" s="249"/>
      <c r="G27" s="250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30"/>
      <c r="S27" s="230" t="s">
        <v>233</v>
      </c>
      <c r="T27" s="230" t="s">
        <v>227</v>
      </c>
      <c r="U27" s="230">
        <v>0</v>
      </c>
      <c r="V27" s="230">
        <f>ROUND(E27*U27,2)</f>
        <v>0</v>
      </c>
      <c r="W27" s="230"/>
      <c r="X27" s="230" t="s">
        <v>160</v>
      </c>
      <c r="Y27" s="230" t="s">
        <v>161</v>
      </c>
      <c r="Z27" s="210"/>
      <c r="AA27" s="210"/>
      <c r="AB27" s="210"/>
      <c r="AC27" s="210"/>
      <c r="AD27" s="210"/>
      <c r="AE27" s="210"/>
      <c r="AF27" s="210"/>
      <c r="AG27" s="210" t="s">
        <v>168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27"/>
      <c r="B28" s="228"/>
      <c r="C28" s="259" t="s">
        <v>62</v>
      </c>
      <c r="D28" s="232"/>
      <c r="E28" s="233">
        <v>2</v>
      </c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51">
        <v>10</v>
      </c>
      <c r="B29" s="252" t="s">
        <v>235</v>
      </c>
      <c r="C29" s="260" t="s">
        <v>509</v>
      </c>
      <c r="D29" s="253" t="s">
        <v>259</v>
      </c>
      <c r="E29" s="254">
        <v>2</v>
      </c>
      <c r="F29" s="255"/>
      <c r="G29" s="256">
        <f>ROUND(E29*F29,2)</f>
        <v>0</v>
      </c>
      <c r="H29" s="231"/>
      <c r="I29" s="230">
        <f>ROUND(E29*H29,2)</f>
        <v>0</v>
      </c>
      <c r="J29" s="231"/>
      <c r="K29" s="230">
        <f>ROUND(E29*J29,2)</f>
        <v>0</v>
      </c>
      <c r="L29" s="230">
        <v>21</v>
      </c>
      <c r="M29" s="230">
        <f>G29*(1+L29/100)</f>
        <v>0</v>
      </c>
      <c r="N29" s="229">
        <v>0</v>
      </c>
      <c r="O29" s="229">
        <f>ROUND(E29*N29,2)</f>
        <v>0</v>
      </c>
      <c r="P29" s="229">
        <v>0</v>
      </c>
      <c r="Q29" s="229">
        <f>ROUND(E29*P29,2)</f>
        <v>0</v>
      </c>
      <c r="R29" s="230"/>
      <c r="S29" s="230" t="s">
        <v>233</v>
      </c>
      <c r="T29" s="230" t="s">
        <v>227</v>
      </c>
      <c r="U29" s="230">
        <v>0</v>
      </c>
      <c r="V29" s="230">
        <f>ROUND(E29*U29,2)</f>
        <v>0</v>
      </c>
      <c r="W29" s="230"/>
      <c r="X29" s="230" t="s">
        <v>160</v>
      </c>
      <c r="Y29" s="230" t="s">
        <v>161</v>
      </c>
      <c r="Z29" s="210"/>
      <c r="AA29" s="210"/>
      <c r="AB29" s="210"/>
      <c r="AC29" s="210"/>
      <c r="AD29" s="210"/>
      <c r="AE29" s="210"/>
      <c r="AF29" s="210"/>
      <c r="AG29" s="210" t="s">
        <v>168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38" t="s">
        <v>153</v>
      </c>
      <c r="B30" s="239" t="s">
        <v>114</v>
      </c>
      <c r="C30" s="257" t="s">
        <v>115</v>
      </c>
      <c r="D30" s="240"/>
      <c r="E30" s="241"/>
      <c r="F30" s="242"/>
      <c r="G30" s="243">
        <f>SUMIF(AG31:AG31,"&lt;&gt;NOR",G31:G31)</f>
        <v>0</v>
      </c>
      <c r="H30" s="237"/>
      <c r="I30" s="237">
        <f>SUM(I31:I31)</f>
        <v>0</v>
      </c>
      <c r="J30" s="237"/>
      <c r="K30" s="237">
        <f>SUM(K31:K31)</f>
        <v>0</v>
      </c>
      <c r="L30" s="237"/>
      <c r="M30" s="237">
        <f>SUM(M31:M31)</f>
        <v>0</v>
      </c>
      <c r="N30" s="236"/>
      <c r="O30" s="236">
        <f>SUM(O31:O31)</f>
        <v>0</v>
      </c>
      <c r="P30" s="236"/>
      <c r="Q30" s="236">
        <f>SUM(Q31:Q31)</f>
        <v>0</v>
      </c>
      <c r="R30" s="237"/>
      <c r="S30" s="237"/>
      <c r="T30" s="237"/>
      <c r="U30" s="237"/>
      <c r="V30" s="237">
        <f>SUM(V31:V31)</f>
        <v>1.02</v>
      </c>
      <c r="W30" s="237"/>
      <c r="X30" s="237"/>
      <c r="Y30" s="237"/>
      <c r="AG30" t="s">
        <v>154</v>
      </c>
    </row>
    <row r="31" spans="1:60" outlineLevel="1" x14ac:dyDescent="0.2">
      <c r="A31" s="251">
        <v>11</v>
      </c>
      <c r="B31" s="252" t="s">
        <v>366</v>
      </c>
      <c r="C31" s="260" t="s">
        <v>367</v>
      </c>
      <c r="D31" s="253" t="s">
        <v>237</v>
      </c>
      <c r="E31" s="254">
        <v>10.228149999999999</v>
      </c>
      <c r="F31" s="255"/>
      <c r="G31" s="256">
        <f>ROUND(E31*F31,2)</f>
        <v>0</v>
      </c>
      <c r="H31" s="231"/>
      <c r="I31" s="230">
        <f>ROUND(E31*H31,2)</f>
        <v>0</v>
      </c>
      <c r="J31" s="231"/>
      <c r="K31" s="230">
        <f>ROUND(E31*J31,2)</f>
        <v>0</v>
      </c>
      <c r="L31" s="230">
        <v>21</v>
      </c>
      <c r="M31" s="230">
        <f>G31*(1+L31/100)</f>
        <v>0</v>
      </c>
      <c r="N31" s="229">
        <v>0</v>
      </c>
      <c r="O31" s="229">
        <f>ROUND(E31*N31,2)</f>
        <v>0</v>
      </c>
      <c r="P31" s="229">
        <v>0</v>
      </c>
      <c r="Q31" s="229">
        <f>ROUND(E31*P31,2)</f>
        <v>0</v>
      </c>
      <c r="R31" s="230"/>
      <c r="S31" s="230" t="s">
        <v>158</v>
      </c>
      <c r="T31" s="230" t="s">
        <v>159</v>
      </c>
      <c r="U31" s="230">
        <v>0.1</v>
      </c>
      <c r="V31" s="230">
        <f>ROUND(E31*U31,2)</f>
        <v>1.02</v>
      </c>
      <c r="W31" s="230"/>
      <c r="X31" s="230" t="s">
        <v>368</v>
      </c>
      <c r="Y31" s="230" t="s">
        <v>161</v>
      </c>
      <c r="Z31" s="210"/>
      <c r="AA31" s="210"/>
      <c r="AB31" s="210"/>
      <c r="AC31" s="210"/>
      <c r="AD31" s="210"/>
      <c r="AE31" s="210"/>
      <c r="AF31" s="210"/>
      <c r="AG31" s="210" t="s">
        <v>369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x14ac:dyDescent="0.2">
      <c r="A32" s="238" t="s">
        <v>153</v>
      </c>
      <c r="B32" s="239" t="s">
        <v>118</v>
      </c>
      <c r="C32" s="257" t="s">
        <v>119</v>
      </c>
      <c r="D32" s="240"/>
      <c r="E32" s="241"/>
      <c r="F32" s="242"/>
      <c r="G32" s="243">
        <f>SUMIF(AG33:AG41,"&lt;&gt;NOR",G33:G41)</f>
        <v>0</v>
      </c>
      <c r="H32" s="237"/>
      <c r="I32" s="237">
        <f>SUM(I33:I41)</f>
        <v>0</v>
      </c>
      <c r="J32" s="237"/>
      <c r="K32" s="237">
        <f>SUM(K33:K41)</f>
        <v>0</v>
      </c>
      <c r="L32" s="237"/>
      <c r="M32" s="237">
        <f>SUM(M33:M41)</f>
        <v>0</v>
      </c>
      <c r="N32" s="236"/>
      <c r="O32" s="236">
        <f>SUM(O33:O41)</f>
        <v>2.02</v>
      </c>
      <c r="P32" s="236"/>
      <c r="Q32" s="236">
        <f>SUM(Q33:Q41)</f>
        <v>0</v>
      </c>
      <c r="R32" s="237"/>
      <c r="S32" s="237"/>
      <c r="T32" s="237"/>
      <c r="U32" s="237"/>
      <c r="V32" s="237">
        <f>SUM(V33:V41)</f>
        <v>22.89</v>
      </c>
      <c r="W32" s="237"/>
      <c r="X32" s="237"/>
      <c r="Y32" s="237"/>
      <c r="AG32" t="s">
        <v>154</v>
      </c>
    </row>
    <row r="33" spans="1:60" ht="22.5" outlineLevel="1" x14ac:dyDescent="0.2">
      <c r="A33" s="245">
        <v>12</v>
      </c>
      <c r="B33" s="246" t="s">
        <v>571</v>
      </c>
      <c r="C33" s="258" t="s">
        <v>572</v>
      </c>
      <c r="D33" s="247" t="s">
        <v>157</v>
      </c>
      <c r="E33" s="248">
        <v>110</v>
      </c>
      <c r="F33" s="249"/>
      <c r="G33" s="250">
        <f>ROUND(E33*F33,2)</f>
        <v>0</v>
      </c>
      <c r="H33" s="231"/>
      <c r="I33" s="230">
        <f>ROUND(E33*H33,2)</f>
        <v>0</v>
      </c>
      <c r="J33" s="231"/>
      <c r="K33" s="230">
        <f>ROUND(E33*J33,2)</f>
        <v>0</v>
      </c>
      <c r="L33" s="230">
        <v>21</v>
      </c>
      <c r="M33" s="230">
        <f>G33*(1+L33/100)</f>
        <v>0</v>
      </c>
      <c r="N33" s="229">
        <v>1.6000000000000001E-4</v>
      </c>
      <c r="O33" s="229">
        <f>ROUND(E33*N33,2)</f>
        <v>0.02</v>
      </c>
      <c r="P33" s="229">
        <v>0</v>
      </c>
      <c r="Q33" s="229">
        <f>ROUND(E33*P33,2)</f>
        <v>0</v>
      </c>
      <c r="R33" s="230"/>
      <c r="S33" s="230" t="s">
        <v>158</v>
      </c>
      <c r="T33" s="230" t="s">
        <v>159</v>
      </c>
      <c r="U33" s="230">
        <v>0.17599999999999999</v>
      </c>
      <c r="V33" s="230">
        <f>ROUND(E33*U33,2)</f>
        <v>19.36</v>
      </c>
      <c r="W33" s="230"/>
      <c r="X33" s="230" t="s">
        <v>160</v>
      </c>
      <c r="Y33" s="230" t="s">
        <v>161</v>
      </c>
      <c r="Z33" s="210"/>
      <c r="AA33" s="210"/>
      <c r="AB33" s="210"/>
      <c r="AC33" s="210"/>
      <c r="AD33" s="210"/>
      <c r="AE33" s="210"/>
      <c r="AF33" s="210"/>
      <c r="AG33" s="210" t="s">
        <v>168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27"/>
      <c r="B34" s="228"/>
      <c r="C34" s="259" t="s">
        <v>573</v>
      </c>
      <c r="D34" s="232"/>
      <c r="E34" s="233">
        <v>110</v>
      </c>
      <c r="F34" s="230"/>
      <c r="G34" s="230"/>
      <c r="H34" s="230"/>
      <c r="I34" s="230"/>
      <c r="J34" s="230"/>
      <c r="K34" s="230"/>
      <c r="L34" s="230"/>
      <c r="M34" s="230"/>
      <c r="N34" s="229"/>
      <c r="O34" s="229"/>
      <c r="P34" s="229"/>
      <c r="Q34" s="229"/>
      <c r="R34" s="230"/>
      <c r="S34" s="230"/>
      <c r="T34" s="230"/>
      <c r="U34" s="230"/>
      <c r="V34" s="230"/>
      <c r="W34" s="230"/>
      <c r="X34" s="230"/>
      <c r="Y34" s="230"/>
      <c r="Z34" s="210"/>
      <c r="AA34" s="210"/>
      <c r="AB34" s="210"/>
      <c r="AC34" s="210"/>
      <c r="AD34" s="210"/>
      <c r="AE34" s="210"/>
      <c r="AF34" s="210"/>
      <c r="AG34" s="210" t="s">
        <v>164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45">
        <v>13</v>
      </c>
      <c r="B35" s="246" t="s">
        <v>574</v>
      </c>
      <c r="C35" s="258" t="s">
        <v>575</v>
      </c>
      <c r="D35" s="247" t="s">
        <v>167</v>
      </c>
      <c r="E35" s="248">
        <v>3.63</v>
      </c>
      <c r="F35" s="249"/>
      <c r="G35" s="250">
        <f>ROUND(E35*F35,2)</f>
        <v>0</v>
      </c>
      <c r="H35" s="231"/>
      <c r="I35" s="230">
        <f>ROUND(E35*H35,2)</f>
        <v>0</v>
      </c>
      <c r="J35" s="231"/>
      <c r="K35" s="230">
        <f>ROUND(E35*J35,2)</f>
        <v>0</v>
      </c>
      <c r="L35" s="230">
        <v>21</v>
      </c>
      <c r="M35" s="230">
        <f>G35*(1+L35/100)</f>
        <v>0</v>
      </c>
      <c r="N35" s="229">
        <v>0.55000000000000004</v>
      </c>
      <c r="O35" s="229">
        <f>ROUND(E35*N35,2)</f>
        <v>2</v>
      </c>
      <c r="P35" s="229">
        <v>0</v>
      </c>
      <c r="Q35" s="229">
        <f>ROUND(E35*P35,2)</f>
        <v>0</v>
      </c>
      <c r="R35" s="230"/>
      <c r="S35" s="230" t="s">
        <v>233</v>
      </c>
      <c r="T35" s="230" t="s">
        <v>227</v>
      </c>
      <c r="U35" s="230">
        <v>0</v>
      </c>
      <c r="V35" s="230">
        <f>ROUND(E35*U35,2)</f>
        <v>0</v>
      </c>
      <c r="W35" s="230"/>
      <c r="X35" s="230" t="s">
        <v>404</v>
      </c>
      <c r="Y35" s="230" t="s">
        <v>161</v>
      </c>
      <c r="Z35" s="210"/>
      <c r="AA35" s="210"/>
      <c r="AB35" s="210"/>
      <c r="AC35" s="210"/>
      <c r="AD35" s="210"/>
      <c r="AE35" s="210"/>
      <c r="AF35" s="210"/>
      <c r="AG35" s="210" t="s">
        <v>576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27"/>
      <c r="B36" s="228"/>
      <c r="C36" s="259" t="s">
        <v>577</v>
      </c>
      <c r="D36" s="232"/>
      <c r="E36" s="233">
        <v>3.3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3" x14ac:dyDescent="0.2">
      <c r="A37" s="227"/>
      <c r="B37" s="228"/>
      <c r="C37" s="261" t="s">
        <v>365</v>
      </c>
      <c r="D37" s="234"/>
      <c r="E37" s="235">
        <v>0.33</v>
      </c>
      <c r="F37" s="230"/>
      <c r="G37" s="230"/>
      <c r="H37" s="230"/>
      <c r="I37" s="230"/>
      <c r="J37" s="230"/>
      <c r="K37" s="230"/>
      <c r="L37" s="230"/>
      <c r="M37" s="230"/>
      <c r="N37" s="229"/>
      <c r="O37" s="229"/>
      <c r="P37" s="229"/>
      <c r="Q37" s="229"/>
      <c r="R37" s="230"/>
      <c r="S37" s="230"/>
      <c r="T37" s="230"/>
      <c r="U37" s="230"/>
      <c r="V37" s="230"/>
      <c r="W37" s="230"/>
      <c r="X37" s="230"/>
      <c r="Y37" s="230"/>
      <c r="Z37" s="210"/>
      <c r="AA37" s="210"/>
      <c r="AB37" s="210"/>
      <c r="AC37" s="210"/>
      <c r="AD37" s="210"/>
      <c r="AE37" s="210"/>
      <c r="AF37" s="210"/>
      <c r="AG37" s="210" t="s">
        <v>164</v>
      </c>
      <c r="AH37" s="210">
        <v>4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3" x14ac:dyDescent="0.2">
      <c r="A38" s="227"/>
      <c r="B38" s="228"/>
      <c r="C38" s="261" t="s">
        <v>493</v>
      </c>
      <c r="D38" s="234"/>
      <c r="E38" s="235"/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>
        <v>4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45">
        <v>14</v>
      </c>
      <c r="B39" s="246" t="s">
        <v>578</v>
      </c>
      <c r="C39" s="258" t="s">
        <v>579</v>
      </c>
      <c r="D39" s="247" t="s">
        <v>259</v>
      </c>
      <c r="E39" s="248">
        <v>1140</v>
      </c>
      <c r="F39" s="249"/>
      <c r="G39" s="250">
        <f>ROUND(E39*F39,2)</f>
        <v>0</v>
      </c>
      <c r="H39" s="231"/>
      <c r="I39" s="230">
        <f>ROUND(E39*H39,2)</f>
        <v>0</v>
      </c>
      <c r="J39" s="231"/>
      <c r="K39" s="230">
        <f>ROUND(E39*J39,2)</f>
        <v>0</v>
      </c>
      <c r="L39" s="230">
        <v>21</v>
      </c>
      <c r="M39" s="230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30"/>
      <c r="S39" s="230" t="s">
        <v>233</v>
      </c>
      <c r="T39" s="230" t="s">
        <v>227</v>
      </c>
      <c r="U39" s="230">
        <v>0</v>
      </c>
      <c r="V39" s="230">
        <f>ROUND(E39*U39,2)</f>
        <v>0</v>
      </c>
      <c r="W39" s="230"/>
      <c r="X39" s="230" t="s">
        <v>243</v>
      </c>
      <c r="Y39" s="230" t="s">
        <v>161</v>
      </c>
      <c r="Z39" s="210"/>
      <c r="AA39" s="210"/>
      <c r="AB39" s="210"/>
      <c r="AC39" s="210"/>
      <c r="AD39" s="210"/>
      <c r="AE39" s="210"/>
      <c r="AF39" s="210"/>
      <c r="AG39" s="210" t="s">
        <v>244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59" t="s">
        <v>580</v>
      </c>
      <c r="D40" s="232"/>
      <c r="E40" s="233">
        <v>1140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164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51">
        <v>15</v>
      </c>
      <c r="B41" s="252" t="s">
        <v>581</v>
      </c>
      <c r="C41" s="260" t="s">
        <v>582</v>
      </c>
      <c r="D41" s="253" t="s">
        <v>237</v>
      </c>
      <c r="E41" s="254">
        <v>2.0141</v>
      </c>
      <c r="F41" s="255"/>
      <c r="G41" s="256">
        <f>ROUND(E41*F41,2)</f>
        <v>0</v>
      </c>
      <c r="H41" s="231"/>
      <c r="I41" s="230">
        <f>ROUND(E41*H41,2)</f>
        <v>0</v>
      </c>
      <c r="J41" s="231"/>
      <c r="K41" s="230">
        <f>ROUND(E41*J41,2)</f>
        <v>0</v>
      </c>
      <c r="L41" s="230">
        <v>21</v>
      </c>
      <c r="M41" s="230">
        <f>G41*(1+L41/100)</f>
        <v>0</v>
      </c>
      <c r="N41" s="229">
        <v>0</v>
      </c>
      <c r="O41" s="229">
        <f>ROUND(E41*N41,2)</f>
        <v>0</v>
      </c>
      <c r="P41" s="229">
        <v>0</v>
      </c>
      <c r="Q41" s="229">
        <f>ROUND(E41*P41,2)</f>
        <v>0</v>
      </c>
      <c r="R41" s="230"/>
      <c r="S41" s="230" t="s">
        <v>158</v>
      </c>
      <c r="T41" s="230" t="s">
        <v>159</v>
      </c>
      <c r="U41" s="230">
        <v>1.7509999999999999</v>
      </c>
      <c r="V41" s="230">
        <f>ROUND(E41*U41,2)</f>
        <v>3.53</v>
      </c>
      <c r="W41" s="230"/>
      <c r="X41" s="230" t="s">
        <v>368</v>
      </c>
      <c r="Y41" s="230" t="s">
        <v>161</v>
      </c>
      <c r="Z41" s="210"/>
      <c r="AA41" s="210"/>
      <c r="AB41" s="210"/>
      <c r="AC41" s="210"/>
      <c r="AD41" s="210"/>
      <c r="AE41" s="210"/>
      <c r="AF41" s="210"/>
      <c r="AG41" s="210" t="s">
        <v>369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">
      <c r="A42" s="238" t="s">
        <v>153</v>
      </c>
      <c r="B42" s="239" t="s">
        <v>120</v>
      </c>
      <c r="C42" s="257" t="s">
        <v>121</v>
      </c>
      <c r="D42" s="240"/>
      <c r="E42" s="241"/>
      <c r="F42" s="242"/>
      <c r="G42" s="243">
        <f>SUMIF(AG43:AG65,"&lt;&gt;NOR",G43:G65)</f>
        <v>0</v>
      </c>
      <c r="H42" s="237"/>
      <c r="I42" s="237">
        <f>SUM(I43:I65)</f>
        <v>0</v>
      </c>
      <c r="J42" s="237"/>
      <c r="K42" s="237">
        <f>SUM(K43:K65)</f>
        <v>0</v>
      </c>
      <c r="L42" s="237"/>
      <c r="M42" s="237">
        <f>SUM(M43:M65)</f>
        <v>0</v>
      </c>
      <c r="N42" s="236"/>
      <c r="O42" s="236">
        <f>SUM(O43:O65)</f>
        <v>1.52</v>
      </c>
      <c r="P42" s="236"/>
      <c r="Q42" s="236">
        <f>SUM(Q43:Q65)</f>
        <v>0</v>
      </c>
      <c r="R42" s="237"/>
      <c r="S42" s="237"/>
      <c r="T42" s="237"/>
      <c r="U42" s="237"/>
      <c r="V42" s="237">
        <f>SUM(V43:V65)</f>
        <v>229.69</v>
      </c>
      <c r="W42" s="237"/>
      <c r="X42" s="237"/>
      <c r="Y42" s="237"/>
      <c r="AG42" t="s">
        <v>154</v>
      </c>
    </row>
    <row r="43" spans="1:60" outlineLevel="1" x14ac:dyDescent="0.2">
      <c r="A43" s="245">
        <v>16</v>
      </c>
      <c r="B43" s="246" t="s">
        <v>387</v>
      </c>
      <c r="C43" s="258" t="s">
        <v>388</v>
      </c>
      <c r="D43" s="247" t="s">
        <v>259</v>
      </c>
      <c r="E43" s="248">
        <v>58</v>
      </c>
      <c r="F43" s="249"/>
      <c r="G43" s="250">
        <f>ROUND(E43*F43,2)</f>
        <v>0</v>
      </c>
      <c r="H43" s="231"/>
      <c r="I43" s="230">
        <f>ROUND(E43*H43,2)</f>
        <v>0</v>
      </c>
      <c r="J43" s="231"/>
      <c r="K43" s="230">
        <f>ROUND(E43*J43,2)</f>
        <v>0</v>
      </c>
      <c r="L43" s="230">
        <v>21</v>
      </c>
      <c r="M43" s="230">
        <f>G43*(1+L43/100)</f>
        <v>0</v>
      </c>
      <c r="N43" s="229">
        <v>7.0200000000000002E-3</v>
      </c>
      <c r="O43" s="229">
        <f>ROUND(E43*N43,2)</f>
        <v>0.41</v>
      </c>
      <c r="P43" s="229">
        <v>0</v>
      </c>
      <c r="Q43" s="229">
        <f>ROUND(E43*P43,2)</f>
        <v>0</v>
      </c>
      <c r="R43" s="230"/>
      <c r="S43" s="230" t="s">
        <v>158</v>
      </c>
      <c r="T43" s="230" t="s">
        <v>159</v>
      </c>
      <c r="U43" s="230">
        <v>0.52</v>
      </c>
      <c r="V43" s="230">
        <f>ROUND(E43*U43,2)</f>
        <v>30.16</v>
      </c>
      <c r="W43" s="230"/>
      <c r="X43" s="230" t="s">
        <v>160</v>
      </c>
      <c r="Y43" s="230" t="s">
        <v>161</v>
      </c>
      <c r="Z43" s="210"/>
      <c r="AA43" s="210"/>
      <c r="AB43" s="210"/>
      <c r="AC43" s="210"/>
      <c r="AD43" s="210"/>
      <c r="AE43" s="210"/>
      <c r="AF43" s="210"/>
      <c r="AG43" s="210" t="s">
        <v>168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27"/>
      <c r="B44" s="228"/>
      <c r="C44" s="259" t="s">
        <v>583</v>
      </c>
      <c r="D44" s="232"/>
      <c r="E44" s="233">
        <v>58</v>
      </c>
      <c r="F44" s="230"/>
      <c r="G44" s="230"/>
      <c r="H44" s="230"/>
      <c r="I44" s="230"/>
      <c r="J44" s="230"/>
      <c r="K44" s="230"/>
      <c r="L44" s="230"/>
      <c r="M44" s="230"/>
      <c r="N44" s="229"/>
      <c r="O44" s="229"/>
      <c r="P44" s="229"/>
      <c r="Q44" s="229"/>
      <c r="R44" s="230"/>
      <c r="S44" s="230"/>
      <c r="T44" s="230"/>
      <c r="U44" s="230"/>
      <c r="V44" s="230"/>
      <c r="W44" s="230"/>
      <c r="X44" s="230"/>
      <c r="Y44" s="230"/>
      <c r="Z44" s="210"/>
      <c r="AA44" s="210"/>
      <c r="AB44" s="210"/>
      <c r="AC44" s="210"/>
      <c r="AD44" s="210"/>
      <c r="AE44" s="210"/>
      <c r="AF44" s="210"/>
      <c r="AG44" s="210" t="s">
        <v>164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51">
        <v>17</v>
      </c>
      <c r="B45" s="252" t="s">
        <v>511</v>
      </c>
      <c r="C45" s="260" t="s">
        <v>512</v>
      </c>
      <c r="D45" s="253" t="s">
        <v>259</v>
      </c>
      <c r="E45" s="254">
        <v>2</v>
      </c>
      <c r="F45" s="255"/>
      <c r="G45" s="256">
        <f>ROUND(E45*F45,2)</f>
        <v>0</v>
      </c>
      <c r="H45" s="231"/>
      <c r="I45" s="230">
        <f>ROUND(E45*H45,2)</f>
        <v>0</v>
      </c>
      <c r="J45" s="231"/>
      <c r="K45" s="230">
        <f>ROUND(E45*J45,2)</f>
        <v>0</v>
      </c>
      <c r="L45" s="230">
        <v>21</v>
      </c>
      <c r="M45" s="230">
        <f>G45*(1+L45/100)</f>
        <v>0</v>
      </c>
      <c r="N45" s="229">
        <v>0</v>
      </c>
      <c r="O45" s="229">
        <f>ROUND(E45*N45,2)</f>
        <v>0</v>
      </c>
      <c r="P45" s="229">
        <v>0</v>
      </c>
      <c r="Q45" s="229">
        <f>ROUND(E45*P45,2)</f>
        <v>0</v>
      </c>
      <c r="R45" s="230"/>
      <c r="S45" s="230" t="s">
        <v>158</v>
      </c>
      <c r="T45" s="230" t="s">
        <v>159</v>
      </c>
      <c r="U45" s="230">
        <v>4.5999999999999996</v>
      </c>
      <c r="V45" s="230">
        <f>ROUND(E45*U45,2)</f>
        <v>9.1999999999999993</v>
      </c>
      <c r="W45" s="230"/>
      <c r="X45" s="230" t="s">
        <v>160</v>
      </c>
      <c r="Y45" s="230" t="s">
        <v>161</v>
      </c>
      <c r="Z45" s="210"/>
      <c r="AA45" s="210"/>
      <c r="AB45" s="210"/>
      <c r="AC45" s="210"/>
      <c r="AD45" s="210"/>
      <c r="AE45" s="210"/>
      <c r="AF45" s="210"/>
      <c r="AG45" s="210" t="s">
        <v>168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5">
        <v>18</v>
      </c>
      <c r="B46" s="246" t="s">
        <v>584</v>
      </c>
      <c r="C46" s="258" t="s">
        <v>585</v>
      </c>
      <c r="D46" s="247" t="s">
        <v>241</v>
      </c>
      <c r="E46" s="248">
        <v>285</v>
      </c>
      <c r="F46" s="249"/>
      <c r="G46" s="25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6.0000000000000002E-5</v>
      </c>
      <c r="O46" s="229">
        <f>ROUND(E46*N46,2)</f>
        <v>0.02</v>
      </c>
      <c r="P46" s="229">
        <v>0</v>
      </c>
      <c r="Q46" s="229">
        <f>ROUND(E46*P46,2)</f>
        <v>0</v>
      </c>
      <c r="R46" s="230"/>
      <c r="S46" s="230" t="s">
        <v>158</v>
      </c>
      <c r="T46" s="230" t="s">
        <v>159</v>
      </c>
      <c r="U46" s="230">
        <v>0.30399999999999999</v>
      </c>
      <c r="V46" s="230">
        <f>ROUND(E46*U46,2)</f>
        <v>86.64</v>
      </c>
      <c r="W46" s="230"/>
      <c r="X46" s="230" t="s">
        <v>160</v>
      </c>
      <c r="Y46" s="230" t="s">
        <v>161</v>
      </c>
      <c r="Z46" s="210"/>
      <c r="AA46" s="210"/>
      <c r="AB46" s="210"/>
      <c r="AC46" s="210"/>
      <c r="AD46" s="210"/>
      <c r="AE46" s="210"/>
      <c r="AF46" s="210"/>
      <c r="AG46" s="210" t="s">
        <v>168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59" t="s">
        <v>586</v>
      </c>
      <c r="D47" s="232"/>
      <c r="E47" s="233">
        <v>285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5">
        <v>19</v>
      </c>
      <c r="B48" s="246" t="s">
        <v>390</v>
      </c>
      <c r="C48" s="258" t="s">
        <v>391</v>
      </c>
      <c r="D48" s="247" t="s">
        <v>241</v>
      </c>
      <c r="E48" s="248">
        <v>986.4</v>
      </c>
      <c r="F48" s="249"/>
      <c r="G48" s="250">
        <f>ROUND(E48*F48,2)</f>
        <v>0</v>
      </c>
      <c r="H48" s="231"/>
      <c r="I48" s="230">
        <f>ROUND(E48*H48,2)</f>
        <v>0</v>
      </c>
      <c r="J48" s="231"/>
      <c r="K48" s="230">
        <f>ROUND(E48*J48,2)</f>
        <v>0</v>
      </c>
      <c r="L48" s="230">
        <v>21</v>
      </c>
      <c r="M48" s="230">
        <f>G48*(1+L48/100)</f>
        <v>0</v>
      </c>
      <c r="N48" s="229">
        <v>5.0000000000000002E-5</v>
      </c>
      <c r="O48" s="229">
        <f>ROUND(E48*N48,2)</f>
        <v>0.05</v>
      </c>
      <c r="P48" s="229">
        <v>0</v>
      </c>
      <c r="Q48" s="229">
        <f>ROUND(E48*P48,2)</f>
        <v>0</v>
      </c>
      <c r="R48" s="230"/>
      <c r="S48" s="230" t="s">
        <v>158</v>
      </c>
      <c r="T48" s="230" t="s">
        <v>159</v>
      </c>
      <c r="U48" s="230">
        <v>0.1</v>
      </c>
      <c r="V48" s="230">
        <f>ROUND(E48*U48,2)</f>
        <v>98.64</v>
      </c>
      <c r="W48" s="230"/>
      <c r="X48" s="230" t="s">
        <v>160</v>
      </c>
      <c r="Y48" s="230" t="s">
        <v>161</v>
      </c>
      <c r="Z48" s="210"/>
      <c r="AA48" s="210"/>
      <c r="AB48" s="210"/>
      <c r="AC48" s="210"/>
      <c r="AD48" s="210"/>
      <c r="AE48" s="210"/>
      <c r="AF48" s="210"/>
      <c r="AG48" s="210" t="s">
        <v>168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2" x14ac:dyDescent="0.2">
      <c r="A49" s="227"/>
      <c r="B49" s="228"/>
      <c r="C49" s="259" t="s">
        <v>587</v>
      </c>
      <c r="D49" s="232"/>
      <c r="E49" s="233">
        <v>811.72500000000002</v>
      </c>
      <c r="F49" s="230"/>
      <c r="G49" s="230"/>
      <c r="H49" s="230"/>
      <c r="I49" s="230"/>
      <c r="J49" s="230"/>
      <c r="K49" s="230"/>
      <c r="L49" s="230"/>
      <c r="M49" s="230"/>
      <c r="N49" s="229"/>
      <c r="O49" s="229"/>
      <c r="P49" s="229"/>
      <c r="Q49" s="229"/>
      <c r="R49" s="230"/>
      <c r="S49" s="230"/>
      <c r="T49" s="230"/>
      <c r="U49" s="230"/>
      <c r="V49" s="230"/>
      <c r="W49" s="230"/>
      <c r="X49" s="230"/>
      <c r="Y49" s="230"/>
      <c r="Z49" s="210"/>
      <c r="AA49" s="210"/>
      <c r="AB49" s="210"/>
      <c r="AC49" s="210"/>
      <c r="AD49" s="210"/>
      <c r="AE49" s="210"/>
      <c r="AF49" s="210"/>
      <c r="AG49" s="210" t="s">
        <v>164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3" x14ac:dyDescent="0.2">
      <c r="A50" s="227"/>
      <c r="B50" s="228"/>
      <c r="C50" s="259" t="s">
        <v>588</v>
      </c>
      <c r="D50" s="232"/>
      <c r="E50" s="233">
        <v>174.67500000000001</v>
      </c>
      <c r="F50" s="230"/>
      <c r="G50" s="230"/>
      <c r="H50" s="230"/>
      <c r="I50" s="230"/>
      <c r="J50" s="230"/>
      <c r="K50" s="230"/>
      <c r="L50" s="230"/>
      <c r="M50" s="230"/>
      <c r="N50" s="229"/>
      <c r="O50" s="229"/>
      <c r="P50" s="229"/>
      <c r="Q50" s="229"/>
      <c r="R50" s="230"/>
      <c r="S50" s="230"/>
      <c r="T50" s="230"/>
      <c r="U50" s="230"/>
      <c r="V50" s="230"/>
      <c r="W50" s="230"/>
      <c r="X50" s="230"/>
      <c r="Y50" s="230"/>
      <c r="Z50" s="210"/>
      <c r="AA50" s="210"/>
      <c r="AB50" s="210"/>
      <c r="AC50" s="210"/>
      <c r="AD50" s="210"/>
      <c r="AE50" s="210"/>
      <c r="AF50" s="210"/>
      <c r="AG50" s="210" t="s">
        <v>164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45">
        <v>20</v>
      </c>
      <c r="B51" s="246" t="s">
        <v>231</v>
      </c>
      <c r="C51" s="258" t="s">
        <v>589</v>
      </c>
      <c r="D51" s="247" t="s">
        <v>259</v>
      </c>
      <c r="E51" s="248">
        <v>570</v>
      </c>
      <c r="F51" s="249"/>
      <c r="G51" s="250">
        <f>ROUND(E51*F51,2)</f>
        <v>0</v>
      </c>
      <c r="H51" s="231"/>
      <c r="I51" s="230">
        <f>ROUND(E51*H51,2)</f>
        <v>0</v>
      </c>
      <c r="J51" s="231"/>
      <c r="K51" s="230">
        <f>ROUND(E51*J51,2)</f>
        <v>0</v>
      </c>
      <c r="L51" s="230">
        <v>21</v>
      </c>
      <c r="M51" s="230">
        <f>G51*(1+L51/100)</f>
        <v>0</v>
      </c>
      <c r="N51" s="229">
        <v>0</v>
      </c>
      <c r="O51" s="229">
        <f>ROUND(E51*N51,2)</f>
        <v>0</v>
      </c>
      <c r="P51" s="229">
        <v>0</v>
      </c>
      <c r="Q51" s="229">
        <f>ROUND(E51*P51,2)</f>
        <v>0</v>
      </c>
      <c r="R51" s="230"/>
      <c r="S51" s="230" t="s">
        <v>233</v>
      </c>
      <c r="T51" s="230" t="s">
        <v>227</v>
      </c>
      <c r="U51" s="230">
        <v>0</v>
      </c>
      <c r="V51" s="230">
        <f>ROUND(E51*U51,2)</f>
        <v>0</v>
      </c>
      <c r="W51" s="230"/>
      <c r="X51" s="230" t="s">
        <v>160</v>
      </c>
      <c r="Y51" s="230" t="s">
        <v>161</v>
      </c>
      <c r="Z51" s="210"/>
      <c r="AA51" s="210"/>
      <c r="AB51" s="210"/>
      <c r="AC51" s="210"/>
      <c r="AD51" s="210"/>
      <c r="AE51" s="210"/>
      <c r="AF51" s="210"/>
      <c r="AG51" s="210" t="s">
        <v>168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22.5" outlineLevel="2" x14ac:dyDescent="0.2">
      <c r="A52" s="227"/>
      <c r="B52" s="228"/>
      <c r="C52" s="259" t="s">
        <v>590</v>
      </c>
      <c r="D52" s="232"/>
      <c r="E52" s="233">
        <v>570</v>
      </c>
      <c r="F52" s="230"/>
      <c r="G52" s="230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164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51">
        <v>21</v>
      </c>
      <c r="B53" s="252" t="s">
        <v>515</v>
      </c>
      <c r="C53" s="260" t="s">
        <v>591</v>
      </c>
      <c r="D53" s="253" t="s">
        <v>322</v>
      </c>
      <c r="E53" s="254">
        <v>1</v>
      </c>
      <c r="F53" s="255"/>
      <c r="G53" s="256">
        <f>ROUND(E53*F53,2)</f>
        <v>0</v>
      </c>
      <c r="H53" s="231"/>
      <c r="I53" s="230">
        <f>ROUND(E53*H53,2)</f>
        <v>0</v>
      </c>
      <c r="J53" s="231"/>
      <c r="K53" s="230">
        <f>ROUND(E53*J53,2)</f>
        <v>0</v>
      </c>
      <c r="L53" s="230">
        <v>21</v>
      </c>
      <c r="M53" s="230">
        <f>G53*(1+L53/100)</f>
        <v>0</v>
      </c>
      <c r="N53" s="229">
        <v>0</v>
      </c>
      <c r="O53" s="229">
        <f>ROUND(E53*N53,2)</f>
        <v>0</v>
      </c>
      <c r="P53" s="229">
        <v>0</v>
      </c>
      <c r="Q53" s="229">
        <f>ROUND(E53*P53,2)</f>
        <v>0</v>
      </c>
      <c r="R53" s="230"/>
      <c r="S53" s="230" t="s">
        <v>233</v>
      </c>
      <c r="T53" s="230" t="s">
        <v>227</v>
      </c>
      <c r="U53" s="230">
        <v>0</v>
      </c>
      <c r="V53" s="230">
        <f>ROUND(E53*U53,2)</f>
        <v>0</v>
      </c>
      <c r="W53" s="230"/>
      <c r="X53" s="230" t="s">
        <v>160</v>
      </c>
      <c r="Y53" s="230" t="s">
        <v>161</v>
      </c>
      <c r="Z53" s="210"/>
      <c r="AA53" s="210"/>
      <c r="AB53" s="210"/>
      <c r="AC53" s="210"/>
      <c r="AD53" s="210"/>
      <c r="AE53" s="210"/>
      <c r="AF53" s="210"/>
      <c r="AG53" s="210" t="s">
        <v>162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ht="22.5" outlineLevel="1" x14ac:dyDescent="0.2">
      <c r="A54" s="245">
        <v>22</v>
      </c>
      <c r="B54" s="246" t="s">
        <v>394</v>
      </c>
      <c r="C54" s="258" t="s">
        <v>395</v>
      </c>
      <c r="D54" s="247" t="s">
        <v>157</v>
      </c>
      <c r="E54" s="248">
        <v>336</v>
      </c>
      <c r="F54" s="249"/>
      <c r="G54" s="250">
        <f>ROUND(E54*F54,2)</f>
        <v>0</v>
      </c>
      <c r="H54" s="231"/>
      <c r="I54" s="230">
        <f>ROUND(E54*H54,2)</f>
        <v>0</v>
      </c>
      <c r="J54" s="231"/>
      <c r="K54" s="230">
        <f>ROUND(E54*J54,2)</f>
        <v>0</v>
      </c>
      <c r="L54" s="230">
        <v>21</v>
      </c>
      <c r="M54" s="230">
        <f>G54*(1+L54/100)</f>
        <v>0</v>
      </c>
      <c r="N54" s="229">
        <v>0</v>
      </c>
      <c r="O54" s="229">
        <f>ROUND(E54*N54,2)</f>
        <v>0</v>
      </c>
      <c r="P54" s="229">
        <v>0</v>
      </c>
      <c r="Q54" s="229">
        <f>ROUND(E54*P54,2)</f>
        <v>0</v>
      </c>
      <c r="R54" s="230"/>
      <c r="S54" s="230" t="s">
        <v>233</v>
      </c>
      <c r="T54" s="230" t="s">
        <v>227</v>
      </c>
      <c r="U54" s="230">
        <v>0</v>
      </c>
      <c r="V54" s="230">
        <f>ROUND(E54*U54,2)</f>
        <v>0</v>
      </c>
      <c r="W54" s="230"/>
      <c r="X54" s="230" t="s">
        <v>160</v>
      </c>
      <c r="Y54" s="230" t="s">
        <v>161</v>
      </c>
      <c r="Z54" s="210"/>
      <c r="AA54" s="210"/>
      <c r="AB54" s="210"/>
      <c r="AC54" s="210"/>
      <c r="AD54" s="210"/>
      <c r="AE54" s="210"/>
      <c r="AF54" s="210"/>
      <c r="AG54" s="210" t="s">
        <v>168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27"/>
      <c r="B55" s="228"/>
      <c r="C55" s="259" t="s">
        <v>592</v>
      </c>
      <c r="D55" s="232"/>
      <c r="E55" s="233">
        <v>222</v>
      </c>
      <c r="F55" s="230"/>
      <c r="G55" s="230"/>
      <c r="H55" s="230"/>
      <c r="I55" s="230"/>
      <c r="J55" s="230"/>
      <c r="K55" s="230"/>
      <c r="L55" s="230"/>
      <c r="M55" s="230"/>
      <c r="N55" s="229"/>
      <c r="O55" s="229"/>
      <c r="P55" s="229"/>
      <c r="Q55" s="229"/>
      <c r="R55" s="230"/>
      <c r="S55" s="230"/>
      <c r="T55" s="230"/>
      <c r="U55" s="230"/>
      <c r="V55" s="230"/>
      <c r="W55" s="230"/>
      <c r="X55" s="230"/>
      <c r="Y55" s="230"/>
      <c r="Z55" s="210"/>
      <c r="AA55" s="210"/>
      <c r="AB55" s="210"/>
      <c r="AC55" s="210"/>
      <c r="AD55" s="210"/>
      <c r="AE55" s="210"/>
      <c r="AF55" s="210"/>
      <c r="AG55" s="210" t="s">
        <v>164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3" x14ac:dyDescent="0.2">
      <c r="A56" s="227"/>
      <c r="B56" s="228"/>
      <c r="C56" s="259" t="s">
        <v>593</v>
      </c>
      <c r="D56" s="232"/>
      <c r="E56" s="233">
        <v>114</v>
      </c>
      <c r="F56" s="230"/>
      <c r="G56" s="230"/>
      <c r="H56" s="230"/>
      <c r="I56" s="230"/>
      <c r="J56" s="230"/>
      <c r="K56" s="230"/>
      <c r="L56" s="230"/>
      <c r="M56" s="230"/>
      <c r="N56" s="229"/>
      <c r="O56" s="229"/>
      <c r="P56" s="229"/>
      <c r="Q56" s="229"/>
      <c r="R56" s="230"/>
      <c r="S56" s="230"/>
      <c r="T56" s="230"/>
      <c r="U56" s="230"/>
      <c r="V56" s="230"/>
      <c r="W56" s="230"/>
      <c r="X56" s="230"/>
      <c r="Y56" s="230"/>
      <c r="Z56" s="210"/>
      <c r="AA56" s="210"/>
      <c r="AB56" s="210"/>
      <c r="AC56" s="210"/>
      <c r="AD56" s="210"/>
      <c r="AE56" s="210"/>
      <c r="AF56" s="210"/>
      <c r="AG56" s="210" t="s">
        <v>164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51">
        <v>23</v>
      </c>
      <c r="B57" s="252" t="s">
        <v>329</v>
      </c>
      <c r="C57" s="260" t="s">
        <v>519</v>
      </c>
      <c r="D57" s="253" t="s">
        <v>259</v>
      </c>
      <c r="E57" s="254">
        <v>1</v>
      </c>
      <c r="F57" s="255"/>
      <c r="G57" s="256">
        <f>ROUND(E57*F57,2)</f>
        <v>0</v>
      </c>
      <c r="H57" s="231"/>
      <c r="I57" s="230">
        <f>ROUND(E57*H57,2)</f>
        <v>0</v>
      </c>
      <c r="J57" s="231"/>
      <c r="K57" s="230">
        <f>ROUND(E57*J57,2)</f>
        <v>0</v>
      </c>
      <c r="L57" s="230">
        <v>21</v>
      </c>
      <c r="M57" s="230">
        <f>G57*(1+L57/100)</f>
        <v>0</v>
      </c>
      <c r="N57" s="229">
        <v>0</v>
      </c>
      <c r="O57" s="229">
        <f>ROUND(E57*N57,2)</f>
        <v>0</v>
      </c>
      <c r="P57" s="229">
        <v>0</v>
      </c>
      <c r="Q57" s="229">
        <f>ROUND(E57*P57,2)</f>
        <v>0</v>
      </c>
      <c r="R57" s="230"/>
      <c r="S57" s="230" t="s">
        <v>233</v>
      </c>
      <c r="T57" s="230" t="s">
        <v>227</v>
      </c>
      <c r="U57" s="230">
        <v>0</v>
      </c>
      <c r="V57" s="230">
        <f>ROUND(E57*U57,2)</f>
        <v>0</v>
      </c>
      <c r="W57" s="230"/>
      <c r="X57" s="230" t="s">
        <v>160</v>
      </c>
      <c r="Y57" s="230" t="s">
        <v>161</v>
      </c>
      <c r="Z57" s="210"/>
      <c r="AA57" s="210"/>
      <c r="AB57" s="210"/>
      <c r="AC57" s="210"/>
      <c r="AD57" s="210"/>
      <c r="AE57" s="210"/>
      <c r="AF57" s="210"/>
      <c r="AG57" s="210" t="s">
        <v>168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5">
        <v>24</v>
      </c>
      <c r="B58" s="246" t="s">
        <v>397</v>
      </c>
      <c r="C58" s="258" t="s">
        <v>398</v>
      </c>
      <c r="D58" s="247" t="s">
        <v>268</v>
      </c>
      <c r="E58" s="248">
        <v>254.625</v>
      </c>
      <c r="F58" s="249"/>
      <c r="G58" s="250">
        <f>ROUND(E58*F58,2)</f>
        <v>0</v>
      </c>
      <c r="H58" s="231"/>
      <c r="I58" s="230">
        <f>ROUND(E58*H58,2)</f>
        <v>0</v>
      </c>
      <c r="J58" s="231"/>
      <c r="K58" s="230">
        <f>ROUND(E58*J58,2)</f>
        <v>0</v>
      </c>
      <c r="L58" s="230">
        <v>21</v>
      </c>
      <c r="M58" s="230">
        <f>G58*(1+L58/100)</f>
        <v>0</v>
      </c>
      <c r="N58" s="229">
        <v>4.1000000000000003E-3</v>
      </c>
      <c r="O58" s="229">
        <f>ROUND(E58*N58,2)</f>
        <v>1.04</v>
      </c>
      <c r="P58" s="229">
        <v>0</v>
      </c>
      <c r="Q58" s="229">
        <f>ROUND(E58*P58,2)</f>
        <v>0</v>
      </c>
      <c r="R58" s="230" t="s">
        <v>242</v>
      </c>
      <c r="S58" s="230" t="s">
        <v>159</v>
      </c>
      <c r="T58" s="230" t="s">
        <v>159</v>
      </c>
      <c r="U58" s="230">
        <v>0</v>
      </c>
      <c r="V58" s="230">
        <f>ROUND(E58*U58,2)</f>
        <v>0</v>
      </c>
      <c r="W58" s="230"/>
      <c r="X58" s="230" t="s">
        <v>243</v>
      </c>
      <c r="Y58" s="230" t="s">
        <v>161</v>
      </c>
      <c r="Z58" s="210"/>
      <c r="AA58" s="210"/>
      <c r="AB58" s="210"/>
      <c r="AC58" s="210"/>
      <c r="AD58" s="210"/>
      <c r="AE58" s="210"/>
      <c r="AF58" s="210"/>
      <c r="AG58" s="210" t="s">
        <v>252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22.5" outlineLevel="2" x14ac:dyDescent="0.2">
      <c r="A59" s="227"/>
      <c r="B59" s="228"/>
      <c r="C59" s="259" t="s">
        <v>594</v>
      </c>
      <c r="D59" s="232"/>
      <c r="E59" s="233">
        <v>200</v>
      </c>
      <c r="F59" s="230"/>
      <c r="G59" s="230"/>
      <c r="H59" s="230"/>
      <c r="I59" s="230"/>
      <c r="J59" s="230"/>
      <c r="K59" s="230"/>
      <c r="L59" s="230"/>
      <c r="M59" s="230"/>
      <c r="N59" s="229"/>
      <c r="O59" s="229"/>
      <c r="P59" s="229"/>
      <c r="Q59" s="229"/>
      <c r="R59" s="230"/>
      <c r="S59" s="230"/>
      <c r="T59" s="230"/>
      <c r="U59" s="230"/>
      <c r="V59" s="230"/>
      <c r="W59" s="230"/>
      <c r="X59" s="230"/>
      <c r="Y59" s="230"/>
      <c r="Z59" s="210"/>
      <c r="AA59" s="210"/>
      <c r="AB59" s="210"/>
      <c r="AC59" s="210"/>
      <c r="AD59" s="210"/>
      <c r="AE59" s="210"/>
      <c r="AF59" s="210"/>
      <c r="AG59" s="210" t="s">
        <v>164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3" x14ac:dyDescent="0.2">
      <c r="A60" s="227"/>
      <c r="B60" s="228"/>
      <c r="C60" s="259" t="s">
        <v>595</v>
      </c>
      <c r="D60" s="232"/>
      <c r="E60" s="233">
        <v>42.5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3" x14ac:dyDescent="0.2">
      <c r="A61" s="227"/>
      <c r="B61" s="228"/>
      <c r="C61" s="261" t="s">
        <v>401</v>
      </c>
      <c r="D61" s="234"/>
      <c r="E61" s="235">
        <v>12.125</v>
      </c>
      <c r="F61" s="230"/>
      <c r="G61" s="230"/>
      <c r="H61" s="230"/>
      <c r="I61" s="230"/>
      <c r="J61" s="230"/>
      <c r="K61" s="230"/>
      <c r="L61" s="230"/>
      <c r="M61" s="230"/>
      <c r="N61" s="229"/>
      <c r="O61" s="229"/>
      <c r="P61" s="229"/>
      <c r="Q61" s="229"/>
      <c r="R61" s="230"/>
      <c r="S61" s="230"/>
      <c r="T61" s="230"/>
      <c r="U61" s="230"/>
      <c r="V61" s="230"/>
      <c r="W61" s="230"/>
      <c r="X61" s="230"/>
      <c r="Y61" s="230"/>
      <c r="Z61" s="210"/>
      <c r="AA61" s="210"/>
      <c r="AB61" s="210"/>
      <c r="AC61" s="210"/>
      <c r="AD61" s="210"/>
      <c r="AE61" s="210"/>
      <c r="AF61" s="210"/>
      <c r="AG61" s="210" t="s">
        <v>164</v>
      </c>
      <c r="AH61" s="210">
        <v>4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5">
        <v>25</v>
      </c>
      <c r="B62" s="246" t="s">
        <v>402</v>
      </c>
      <c r="C62" s="258" t="s">
        <v>403</v>
      </c>
      <c r="D62" s="247" t="s">
        <v>241</v>
      </c>
      <c r="E62" s="248">
        <v>1271.4000000000001</v>
      </c>
      <c r="F62" s="249"/>
      <c r="G62" s="250">
        <f>ROUND(E62*F62,2)</f>
        <v>0</v>
      </c>
      <c r="H62" s="231"/>
      <c r="I62" s="230">
        <f>ROUND(E62*H62,2)</f>
        <v>0</v>
      </c>
      <c r="J62" s="231"/>
      <c r="K62" s="230">
        <f>ROUND(E62*J62,2)</f>
        <v>0</v>
      </c>
      <c r="L62" s="230">
        <v>21</v>
      </c>
      <c r="M62" s="230">
        <f>G62*(1+L62/100)</f>
        <v>0</v>
      </c>
      <c r="N62" s="229">
        <v>0</v>
      </c>
      <c r="O62" s="229">
        <f>ROUND(E62*N62,2)</f>
        <v>0</v>
      </c>
      <c r="P62" s="229">
        <v>0</v>
      </c>
      <c r="Q62" s="229">
        <f>ROUND(E62*P62,2)</f>
        <v>0</v>
      </c>
      <c r="R62" s="230"/>
      <c r="S62" s="230" t="s">
        <v>233</v>
      </c>
      <c r="T62" s="230" t="s">
        <v>227</v>
      </c>
      <c r="U62" s="230">
        <v>0</v>
      </c>
      <c r="V62" s="230">
        <f>ROUND(E62*U62,2)</f>
        <v>0</v>
      </c>
      <c r="W62" s="230"/>
      <c r="X62" s="230" t="s">
        <v>404</v>
      </c>
      <c r="Y62" s="230" t="s">
        <v>161</v>
      </c>
      <c r="Z62" s="210"/>
      <c r="AA62" s="210"/>
      <c r="AB62" s="210"/>
      <c r="AC62" s="210"/>
      <c r="AD62" s="210"/>
      <c r="AE62" s="210"/>
      <c r="AF62" s="210"/>
      <c r="AG62" s="210" t="s">
        <v>405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2" x14ac:dyDescent="0.2">
      <c r="A63" s="227"/>
      <c r="B63" s="228"/>
      <c r="C63" s="259" t="s">
        <v>586</v>
      </c>
      <c r="D63" s="232"/>
      <c r="E63" s="233">
        <v>285</v>
      </c>
      <c r="F63" s="230"/>
      <c r="G63" s="230"/>
      <c r="H63" s="230"/>
      <c r="I63" s="230"/>
      <c r="J63" s="230"/>
      <c r="K63" s="230"/>
      <c r="L63" s="230"/>
      <c r="M63" s="230"/>
      <c r="N63" s="229"/>
      <c r="O63" s="229"/>
      <c r="P63" s="229"/>
      <c r="Q63" s="229"/>
      <c r="R63" s="230"/>
      <c r="S63" s="230"/>
      <c r="T63" s="230"/>
      <c r="U63" s="230"/>
      <c r="V63" s="230"/>
      <c r="W63" s="230"/>
      <c r="X63" s="230"/>
      <c r="Y63" s="230"/>
      <c r="Z63" s="210"/>
      <c r="AA63" s="210"/>
      <c r="AB63" s="210"/>
      <c r="AC63" s="210"/>
      <c r="AD63" s="210"/>
      <c r="AE63" s="210"/>
      <c r="AF63" s="210"/>
      <c r="AG63" s="210" t="s">
        <v>164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3" x14ac:dyDescent="0.2">
      <c r="A64" s="227"/>
      <c r="B64" s="228"/>
      <c r="C64" s="259" t="s">
        <v>596</v>
      </c>
      <c r="D64" s="232"/>
      <c r="E64" s="233">
        <v>986.4</v>
      </c>
      <c r="F64" s="230"/>
      <c r="G64" s="230"/>
      <c r="H64" s="230"/>
      <c r="I64" s="230"/>
      <c r="J64" s="230"/>
      <c r="K64" s="230"/>
      <c r="L64" s="230"/>
      <c r="M64" s="230"/>
      <c r="N64" s="229"/>
      <c r="O64" s="229"/>
      <c r="P64" s="229"/>
      <c r="Q64" s="229"/>
      <c r="R64" s="230"/>
      <c r="S64" s="230"/>
      <c r="T64" s="230"/>
      <c r="U64" s="230"/>
      <c r="V64" s="230"/>
      <c r="W64" s="230"/>
      <c r="X64" s="230"/>
      <c r="Y64" s="230"/>
      <c r="Z64" s="210"/>
      <c r="AA64" s="210"/>
      <c r="AB64" s="210"/>
      <c r="AC64" s="210"/>
      <c r="AD64" s="210"/>
      <c r="AE64" s="210"/>
      <c r="AF64" s="210"/>
      <c r="AG64" s="210" t="s">
        <v>164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5">
        <v>26</v>
      </c>
      <c r="B65" s="246" t="s">
        <v>406</v>
      </c>
      <c r="C65" s="258" t="s">
        <v>407</v>
      </c>
      <c r="D65" s="247" t="s">
        <v>237</v>
      </c>
      <c r="E65" s="248">
        <v>1.5175399999999999</v>
      </c>
      <c r="F65" s="249"/>
      <c r="G65" s="250">
        <f>ROUND(E65*F65,2)</f>
        <v>0</v>
      </c>
      <c r="H65" s="231"/>
      <c r="I65" s="230">
        <f>ROUND(E65*H65,2)</f>
        <v>0</v>
      </c>
      <c r="J65" s="231"/>
      <c r="K65" s="230">
        <f>ROUND(E65*J65,2)</f>
        <v>0</v>
      </c>
      <c r="L65" s="230">
        <v>21</v>
      </c>
      <c r="M65" s="230">
        <f>G65*(1+L65/100)</f>
        <v>0</v>
      </c>
      <c r="N65" s="229">
        <v>0</v>
      </c>
      <c r="O65" s="229">
        <f>ROUND(E65*N65,2)</f>
        <v>0</v>
      </c>
      <c r="P65" s="229">
        <v>0</v>
      </c>
      <c r="Q65" s="229">
        <f>ROUND(E65*P65,2)</f>
        <v>0</v>
      </c>
      <c r="R65" s="230"/>
      <c r="S65" s="230" t="s">
        <v>158</v>
      </c>
      <c r="T65" s="230" t="s">
        <v>159</v>
      </c>
      <c r="U65" s="230">
        <v>3.327</v>
      </c>
      <c r="V65" s="230">
        <f>ROUND(E65*U65,2)</f>
        <v>5.05</v>
      </c>
      <c r="W65" s="230"/>
      <c r="X65" s="230" t="s">
        <v>368</v>
      </c>
      <c r="Y65" s="230" t="s">
        <v>161</v>
      </c>
      <c r="Z65" s="210"/>
      <c r="AA65" s="210"/>
      <c r="AB65" s="210"/>
      <c r="AC65" s="210"/>
      <c r="AD65" s="210"/>
      <c r="AE65" s="210"/>
      <c r="AF65" s="210"/>
      <c r="AG65" s="210" t="s">
        <v>369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3"/>
      <c r="B66" s="4"/>
      <c r="C66" s="262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E66">
        <v>15</v>
      </c>
      <c r="AF66">
        <v>21</v>
      </c>
      <c r="AG66" t="s">
        <v>139</v>
      </c>
    </row>
    <row r="67" spans="1:60" x14ac:dyDescent="0.2">
      <c r="A67" s="213"/>
      <c r="B67" s="214" t="s">
        <v>31</v>
      </c>
      <c r="C67" s="263"/>
      <c r="D67" s="215"/>
      <c r="E67" s="216"/>
      <c r="F67" s="216"/>
      <c r="G67" s="244">
        <f>G8+G21+G26+G30+G32+G42</f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E67">
        <f>SUMIF(L7:L65,AE66,G7:G65)</f>
        <v>0</v>
      </c>
      <c r="AF67">
        <f>SUMIF(L7:L65,AF66,G7:G65)</f>
        <v>0</v>
      </c>
      <c r="AG67" t="s">
        <v>370</v>
      </c>
    </row>
    <row r="68" spans="1:60" x14ac:dyDescent="0.2">
      <c r="A68" s="3"/>
      <c r="B68" s="4"/>
      <c r="C68" s="262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60" x14ac:dyDescent="0.2">
      <c r="A69" s="3"/>
      <c r="B69" s="4"/>
      <c r="C69" s="262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60" x14ac:dyDescent="0.2">
      <c r="A70" s="217" t="s">
        <v>371</v>
      </c>
      <c r="B70" s="217"/>
      <c r="C70" s="264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60" x14ac:dyDescent="0.2">
      <c r="A71" s="218"/>
      <c r="B71" s="219"/>
      <c r="C71" s="265"/>
      <c r="D71" s="219"/>
      <c r="E71" s="219"/>
      <c r="F71" s="219"/>
      <c r="G71" s="22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G71" t="s">
        <v>372</v>
      </c>
    </row>
    <row r="72" spans="1:60" x14ac:dyDescent="0.2">
      <c r="A72" s="221"/>
      <c r="B72" s="222"/>
      <c r="C72" s="266"/>
      <c r="D72" s="222"/>
      <c r="E72" s="222"/>
      <c r="F72" s="222"/>
      <c r="G72" s="22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60" x14ac:dyDescent="0.2">
      <c r="A73" s="221"/>
      <c r="B73" s="222"/>
      <c r="C73" s="266"/>
      <c r="D73" s="222"/>
      <c r="E73" s="222"/>
      <c r="F73" s="222"/>
      <c r="G73" s="22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60" x14ac:dyDescent="0.2">
      <c r="A74" s="221"/>
      <c r="B74" s="222"/>
      <c r="C74" s="266"/>
      <c r="D74" s="222"/>
      <c r="E74" s="222"/>
      <c r="F74" s="222"/>
      <c r="G74" s="22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60" x14ac:dyDescent="0.2">
      <c r="A75" s="224"/>
      <c r="B75" s="225"/>
      <c r="C75" s="267"/>
      <c r="D75" s="225"/>
      <c r="E75" s="225"/>
      <c r="F75" s="225"/>
      <c r="G75" s="22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60" x14ac:dyDescent="0.2">
      <c r="A76" s="3"/>
      <c r="B76" s="4"/>
      <c r="C76" s="262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60" x14ac:dyDescent="0.2">
      <c r="C77" s="268"/>
      <c r="D77" s="10"/>
      <c r="AG77" t="s">
        <v>373</v>
      </c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70:C70"/>
    <mergeCell ref="A71:G7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76</vt:i4>
      </vt:variant>
    </vt:vector>
  </HeadingPairs>
  <TitlesOfParts>
    <vt:vector size="94" baseType="lpstr">
      <vt:lpstr>Pokyny pro vyplnění</vt:lpstr>
      <vt:lpstr>Stavba</vt:lpstr>
      <vt:lpstr>VzorPolozky</vt:lpstr>
      <vt:lpstr>SO 01 1 Pol</vt:lpstr>
      <vt:lpstr>SO 01 2 Pol</vt:lpstr>
      <vt:lpstr>SO 02 1 Pol</vt:lpstr>
      <vt:lpstr>SO 02 2 Pol</vt:lpstr>
      <vt:lpstr>SO 03 1 Pol</vt:lpstr>
      <vt:lpstr>SO 03 2 Pol</vt:lpstr>
      <vt:lpstr>SO 04 1 Pol</vt:lpstr>
      <vt:lpstr>SO 05 1 Pol</vt:lpstr>
      <vt:lpstr>SO 06 1 Pol</vt:lpstr>
      <vt:lpstr>SO 07 1 Pol</vt:lpstr>
      <vt:lpstr>SO 08 1 Pol</vt:lpstr>
      <vt:lpstr>SO 09 1 Pol</vt:lpstr>
      <vt:lpstr>SO 10 1 Pol</vt:lpstr>
      <vt:lpstr>SO 11 1 Pol</vt:lpstr>
      <vt:lpstr>SO VRN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'SO 01 2 Pol'!Názvy_tisku</vt:lpstr>
      <vt:lpstr>'SO 02 1 Pol'!Názvy_tisku</vt:lpstr>
      <vt:lpstr>'SO 02 2 Pol'!Názvy_tisku</vt:lpstr>
      <vt:lpstr>'SO 03 1 Pol'!Názvy_tisku</vt:lpstr>
      <vt:lpstr>'SO 03 2 Pol'!Názvy_tisku</vt:lpstr>
      <vt:lpstr>'SO 04 1 Pol'!Názvy_tisku</vt:lpstr>
      <vt:lpstr>'SO 05 1 Pol'!Názvy_tisku</vt:lpstr>
      <vt:lpstr>'SO 06 1 Pol'!Názvy_tisku</vt:lpstr>
      <vt:lpstr>'SO 07 1 Pol'!Názvy_tisku</vt:lpstr>
      <vt:lpstr>'SO 08 1 Pol'!Názvy_tisku</vt:lpstr>
      <vt:lpstr>'SO 09 1 Pol'!Názvy_tisku</vt:lpstr>
      <vt:lpstr>'SO 10 1 Pol'!Názvy_tisku</vt:lpstr>
      <vt:lpstr>'SO 11 1 Pol'!Názvy_tisku</vt:lpstr>
      <vt:lpstr>'SO VRN 1 Pol'!Názvy_tisku</vt:lpstr>
      <vt:lpstr>oadresa</vt:lpstr>
      <vt:lpstr>Stavba!Objednatel</vt:lpstr>
      <vt:lpstr>Stavba!Objekt</vt:lpstr>
      <vt:lpstr>'SO 01 1 Pol'!Oblast_tisku</vt:lpstr>
      <vt:lpstr>'SO 01 2 Pol'!Oblast_tisku</vt:lpstr>
      <vt:lpstr>'SO 02 1 Pol'!Oblast_tisku</vt:lpstr>
      <vt:lpstr>'SO 02 2 Pol'!Oblast_tisku</vt:lpstr>
      <vt:lpstr>'SO 03 1 Pol'!Oblast_tisku</vt:lpstr>
      <vt:lpstr>'SO 03 2 Pol'!Oblast_tisku</vt:lpstr>
      <vt:lpstr>'SO 04 1 Pol'!Oblast_tisku</vt:lpstr>
      <vt:lpstr>'SO 05 1 Pol'!Oblast_tisku</vt:lpstr>
      <vt:lpstr>'SO 06 1 Pol'!Oblast_tisku</vt:lpstr>
      <vt:lpstr>'SO 07 1 Pol'!Oblast_tisku</vt:lpstr>
      <vt:lpstr>'SO 08 1 Pol'!Oblast_tisku</vt:lpstr>
      <vt:lpstr>'SO 09 1 Pol'!Oblast_tisku</vt:lpstr>
      <vt:lpstr>'SO 10 1 Pol'!Oblast_tisku</vt:lpstr>
      <vt:lpstr>'SO 11 1 Pol'!Oblast_tisku</vt:lpstr>
      <vt:lpstr>'SO VRN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Sukup</dc:creator>
  <cp:lastModifiedBy>Miroslav Sukup</cp:lastModifiedBy>
  <cp:lastPrinted>2019-03-19T12:27:02Z</cp:lastPrinted>
  <dcterms:created xsi:type="dcterms:W3CDTF">2009-04-08T07:15:50Z</dcterms:created>
  <dcterms:modified xsi:type="dcterms:W3CDTF">2023-02-07T07:51:53Z</dcterms:modified>
</cp:coreProperties>
</file>