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kumenty\5\VÝBĚROVÁ ŘÍZENÍ\2026\KNIHOVNA\Vchod\Výzva\"/>
    </mc:Choice>
  </mc:AlternateContent>
  <xr:revisionPtr revIDLastSave="0" documentId="13_ncr:1_{FE2CD270-3610-4297-9B5C-3B88703045D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O01 SO01 KL" sheetId="2" r:id="rId1"/>
    <sheet name="SO01 SO01 Rek" sheetId="3" r:id="rId2"/>
    <sheet name="SO01 SO01 Pol" sheetId="4" r:id="rId3"/>
  </sheets>
  <definedNames>
    <definedName name="_xlnm.Print_Titles" localSheetId="2">'SO01 SO01 Pol'!$1:$6</definedName>
    <definedName name="_xlnm.Print_Titles" localSheetId="1">'SO01 SO01 Rek'!$1:$6</definedName>
    <definedName name="_xlnm.Print_Area" localSheetId="0">'SO01 SO01 KL'!$A$1:$G$45</definedName>
    <definedName name="_xlnm.Print_Area" localSheetId="2">'SO01 SO01 Pol'!$A$1:$K$225</definedName>
    <definedName name="_xlnm.Print_Area" localSheetId="1">'SO01 SO01 Rek'!$A$1:$I$40</definedName>
    <definedName name="solver_lin" localSheetId="2" hidden="1">0</definedName>
    <definedName name="solver_num" localSheetId="2" hidden="1">0</definedName>
    <definedName name="solver_opt" localSheetId="2" hidden="1">'SO01 SO01 Pol'!#REF!</definedName>
    <definedName name="solver_typ" localSheetId="2" hidden="1">1</definedName>
    <definedName name="solver_val" localSheetId="2" hidden="1">0</definedName>
  </definedNames>
  <calcPr calcId="191029"/>
</workbook>
</file>

<file path=xl/calcChain.xml><?xml version="1.0" encoding="utf-8"?>
<calcChain xmlns="http://schemas.openxmlformats.org/spreadsheetml/2006/main">
  <c r="I38" i="3" l="1"/>
  <c r="D21" i="2"/>
  <c r="I37" i="3"/>
  <c r="G21" i="2" s="1"/>
  <c r="D20" i="2"/>
  <c r="I36" i="3"/>
  <c r="G20" i="2" s="1"/>
  <c r="D19" i="2"/>
  <c r="I35" i="3"/>
  <c r="G19" i="2" s="1"/>
  <c r="D18" i="2"/>
  <c r="I34" i="3"/>
  <c r="G18" i="2" s="1"/>
  <c r="D17" i="2"/>
  <c r="I33" i="3"/>
  <c r="G17" i="2" s="1"/>
  <c r="G16" i="2"/>
  <c r="D16" i="2"/>
  <c r="I32" i="3"/>
  <c r="D15" i="2"/>
  <c r="I31" i="3"/>
  <c r="G15" i="2" s="1"/>
  <c r="BE224" i="4"/>
  <c r="BD224" i="4"/>
  <c r="BC224" i="4"/>
  <c r="BB224" i="4"/>
  <c r="K224" i="4"/>
  <c r="I224" i="4"/>
  <c r="G224" i="4"/>
  <c r="BA224" i="4" s="1"/>
  <c r="BE223" i="4"/>
  <c r="BD223" i="4"/>
  <c r="BC223" i="4"/>
  <c r="BB223" i="4"/>
  <c r="K223" i="4"/>
  <c r="I223" i="4"/>
  <c r="G223" i="4"/>
  <c r="BA223" i="4" s="1"/>
  <c r="BE222" i="4"/>
  <c r="BD222" i="4"/>
  <c r="BC222" i="4"/>
  <c r="BB222" i="4"/>
  <c r="K222" i="4"/>
  <c r="I222" i="4"/>
  <c r="G222" i="4"/>
  <c r="BA222" i="4" s="1"/>
  <c r="BE221" i="4"/>
  <c r="BD221" i="4"/>
  <c r="BC221" i="4"/>
  <c r="BB221" i="4"/>
  <c r="K221" i="4"/>
  <c r="I221" i="4"/>
  <c r="G221" i="4"/>
  <c r="BA221" i="4" s="1"/>
  <c r="BE220" i="4"/>
  <c r="BD220" i="4"/>
  <c r="BC220" i="4"/>
  <c r="BB220" i="4"/>
  <c r="K220" i="4"/>
  <c r="I220" i="4"/>
  <c r="G220" i="4"/>
  <c r="BA220" i="4" s="1"/>
  <c r="BE219" i="4"/>
  <c r="BD219" i="4"/>
  <c r="BC219" i="4"/>
  <c r="BB219" i="4"/>
  <c r="K219" i="4"/>
  <c r="I219" i="4"/>
  <c r="G219" i="4"/>
  <c r="BA219" i="4" s="1"/>
  <c r="BE218" i="4"/>
  <c r="BE225" i="4" s="1"/>
  <c r="BD218" i="4"/>
  <c r="BC218" i="4"/>
  <c r="BB218" i="4"/>
  <c r="BB225" i="4" s="1"/>
  <c r="F25" i="3" s="1"/>
  <c r="K218" i="4"/>
  <c r="I218" i="4"/>
  <c r="G218" i="4"/>
  <c r="BA218" i="4" s="1"/>
  <c r="I25" i="3"/>
  <c r="B25" i="3"/>
  <c r="A25" i="3"/>
  <c r="BD225" i="4"/>
  <c r="H25" i="3" s="1"/>
  <c r="BC225" i="4"/>
  <c r="G25" i="3" s="1"/>
  <c r="K225" i="4"/>
  <c r="I225" i="4"/>
  <c r="BE215" i="4"/>
  <c r="BD215" i="4"/>
  <c r="BC215" i="4"/>
  <c r="BB215" i="4"/>
  <c r="BA215" i="4"/>
  <c r="K215" i="4"/>
  <c r="I215" i="4"/>
  <c r="G215" i="4"/>
  <c r="BE214" i="4"/>
  <c r="BD214" i="4"/>
  <c r="BC214" i="4"/>
  <c r="BB214" i="4"/>
  <c r="BA214" i="4"/>
  <c r="K214" i="4"/>
  <c r="I214" i="4"/>
  <c r="G214" i="4"/>
  <c r="BE213" i="4"/>
  <c r="BD213" i="4"/>
  <c r="BC213" i="4"/>
  <c r="BB213" i="4"/>
  <c r="BA213" i="4"/>
  <c r="K213" i="4"/>
  <c r="I213" i="4"/>
  <c r="G213" i="4"/>
  <c r="BE212" i="4"/>
  <c r="BD212" i="4"/>
  <c r="BC212" i="4"/>
  <c r="BB212" i="4"/>
  <c r="BA212" i="4"/>
  <c r="K212" i="4"/>
  <c r="I212" i="4"/>
  <c r="G212" i="4"/>
  <c r="BE211" i="4"/>
  <c r="BD211" i="4"/>
  <c r="BC211" i="4"/>
  <c r="BB211" i="4"/>
  <c r="BA211" i="4"/>
  <c r="K211" i="4"/>
  <c r="I211" i="4"/>
  <c r="G211" i="4"/>
  <c r="BE210" i="4"/>
  <c r="BD210" i="4"/>
  <c r="BC210" i="4"/>
  <c r="BB210" i="4"/>
  <c r="BA210" i="4"/>
  <c r="K210" i="4"/>
  <c r="I210" i="4"/>
  <c r="G210" i="4"/>
  <c r="BE209" i="4"/>
  <c r="BD209" i="4"/>
  <c r="BC209" i="4"/>
  <c r="BB209" i="4"/>
  <c r="BA209" i="4"/>
  <c r="K209" i="4"/>
  <c r="I209" i="4"/>
  <c r="G209" i="4"/>
  <c r="BE207" i="4"/>
  <c r="BD207" i="4"/>
  <c r="BC207" i="4"/>
  <c r="BB207" i="4"/>
  <c r="BA207" i="4"/>
  <c r="K207" i="4"/>
  <c r="I207" i="4"/>
  <c r="G207" i="4"/>
  <c r="BE203" i="4"/>
  <c r="BD203" i="4"/>
  <c r="BC203" i="4"/>
  <c r="BB203" i="4"/>
  <c r="BA203" i="4"/>
  <c r="K203" i="4"/>
  <c r="I203" i="4"/>
  <c r="G203" i="4"/>
  <c r="BE202" i="4"/>
  <c r="BD202" i="4"/>
  <c r="BC202" i="4"/>
  <c r="BB202" i="4"/>
  <c r="BA202" i="4"/>
  <c r="K202" i="4"/>
  <c r="I202" i="4"/>
  <c r="G202" i="4"/>
  <c r="BE201" i="4"/>
  <c r="BD201" i="4"/>
  <c r="BC201" i="4"/>
  <c r="BB201" i="4"/>
  <c r="BA201" i="4"/>
  <c r="K201" i="4"/>
  <c r="I201" i="4"/>
  <c r="G201" i="4"/>
  <c r="BE198" i="4"/>
  <c r="BD198" i="4"/>
  <c r="BD216" i="4" s="1"/>
  <c r="H24" i="3" s="1"/>
  <c r="BC198" i="4"/>
  <c r="BB198" i="4"/>
  <c r="BA198" i="4"/>
  <c r="K198" i="4"/>
  <c r="K216" i="4" s="1"/>
  <c r="I198" i="4"/>
  <c r="G198" i="4"/>
  <c r="B24" i="3"/>
  <c r="A24" i="3"/>
  <c r="BE216" i="4"/>
  <c r="I24" i="3" s="1"/>
  <c r="BC216" i="4"/>
  <c r="G24" i="3" s="1"/>
  <c r="BB216" i="4"/>
  <c r="F24" i="3" s="1"/>
  <c r="BA216" i="4"/>
  <c r="E24" i="3" s="1"/>
  <c r="I216" i="4"/>
  <c r="G216" i="4"/>
  <c r="BE193" i="4"/>
  <c r="BE196" i="4" s="1"/>
  <c r="I23" i="3" s="1"/>
  <c r="BD193" i="4"/>
  <c r="BC193" i="4"/>
  <c r="BA193" i="4"/>
  <c r="K193" i="4"/>
  <c r="K196" i="4" s="1"/>
  <c r="I193" i="4"/>
  <c r="G193" i="4"/>
  <c r="BB193" i="4" s="1"/>
  <c r="BE191" i="4"/>
  <c r="BD191" i="4"/>
  <c r="BC191" i="4"/>
  <c r="BA191" i="4"/>
  <c r="K191" i="4"/>
  <c r="I191" i="4"/>
  <c r="G191" i="4"/>
  <c r="BB191" i="4" s="1"/>
  <c r="BE189" i="4"/>
  <c r="BD189" i="4"/>
  <c r="BC189" i="4"/>
  <c r="BA189" i="4"/>
  <c r="K189" i="4"/>
  <c r="I189" i="4"/>
  <c r="G189" i="4"/>
  <c r="BB189" i="4" s="1"/>
  <c r="BB196" i="4" s="1"/>
  <c r="F23" i="3" s="1"/>
  <c r="BE186" i="4"/>
  <c r="BD186" i="4"/>
  <c r="BD196" i="4" s="1"/>
  <c r="H23" i="3" s="1"/>
  <c r="BC186" i="4"/>
  <c r="BA186" i="4"/>
  <c r="K186" i="4"/>
  <c r="I186" i="4"/>
  <c r="G186" i="4"/>
  <c r="BB186" i="4" s="1"/>
  <c r="B23" i="3"/>
  <c r="A23" i="3"/>
  <c r="BA196" i="4"/>
  <c r="E23" i="3" s="1"/>
  <c r="BE183" i="4"/>
  <c r="BD183" i="4"/>
  <c r="BC183" i="4"/>
  <c r="BA183" i="4"/>
  <c r="K183" i="4"/>
  <c r="K184" i="4" s="1"/>
  <c r="I183" i="4"/>
  <c r="G183" i="4"/>
  <c r="BB183" i="4" s="1"/>
  <c r="BE181" i="4"/>
  <c r="BD181" i="4"/>
  <c r="BD184" i="4" s="1"/>
  <c r="H22" i="3" s="1"/>
  <c r="BC181" i="4"/>
  <c r="BA181" i="4"/>
  <c r="K181" i="4"/>
  <c r="I181" i="4"/>
  <c r="G181" i="4"/>
  <c r="BB181" i="4" s="1"/>
  <c r="BE179" i="4"/>
  <c r="BD179" i="4"/>
  <c r="BC179" i="4"/>
  <c r="BA179" i="4"/>
  <c r="K179" i="4"/>
  <c r="I179" i="4"/>
  <c r="I184" i="4" s="1"/>
  <c r="G179" i="4"/>
  <c r="BB179" i="4" s="1"/>
  <c r="BE177" i="4"/>
  <c r="BD177" i="4"/>
  <c r="BC177" i="4"/>
  <c r="BA177" i="4"/>
  <c r="K177" i="4"/>
  <c r="I177" i="4"/>
  <c r="G177" i="4"/>
  <c r="BB177" i="4" s="1"/>
  <c r="BE175" i="4"/>
  <c r="BD175" i="4"/>
  <c r="BC175" i="4"/>
  <c r="BA175" i="4"/>
  <c r="K175" i="4"/>
  <c r="I175" i="4"/>
  <c r="G175" i="4"/>
  <c r="BB175" i="4" s="1"/>
  <c r="BE173" i="4"/>
  <c r="BE184" i="4" s="1"/>
  <c r="I22" i="3" s="1"/>
  <c r="BD173" i="4"/>
  <c r="BC173" i="4"/>
  <c r="BA173" i="4"/>
  <c r="BA184" i="4" s="1"/>
  <c r="E22" i="3" s="1"/>
  <c r="K173" i="4"/>
  <c r="I173" i="4"/>
  <c r="G173" i="4"/>
  <c r="B22" i="3"/>
  <c r="A22" i="3"/>
  <c r="BC184" i="4"/>
  <c r="G22" i="3" s="1"/>
  <c r="BE169" i="4"/>
  <c r="BD169" i="4"/>
  <c r="BC169" i="4"/>
  <c r="BA169" i="4"/>
  <c r="K169" i="4"/>
  <c r="I169" i="4"/>
  <c r="I171" i="4" s="1"/>
  <c r="G169" i="4"/>
  <c r="BB169" i="4" s="1"/>
  <c r="BE154" i="4"/>
  <c r="BD154" i="4"/>
  <c r="BC154" i="4"/>
  <c r="BC171" i="4" s="1"/>
  <c r="G21" i="3" s="1"/>
  <c r="BA154" i="4"/>
  <c r="K154" i="4"/>
  <c r="I154" i="4"/>
  <c r="G154" i="4"/>
  <c r="BB154" i="4" s="1"/>
  <c r="BE153" i="4"/>
  <c r="BD153" i="4"/>
  <c r="BD171" i="4" s="1"/>
  <c r="H21" i="3" s="1"/>
  <c r="BC153" i="4"/>
  <c r="BA153" i="4"/>
  <c r="K153" i="4"/>
  <c r="I153" i="4"/>
  <c r="G153" i="4"/>
  <c r="BB153" i="4" s="1"/>
  <c r="BE152" i="4"/>
  <c r="BD152" i="4"/>
  <c r="BC152" i="4"/>
  <c r="BA152" i="4"/>
  <c r="K152" i="4"/>
  <c r="I152" i="4"/>
  <c r="G152" i="4"/>
  <c r="BB152" i="4" s="1"/>
  <c r="B21" i="3"/>
  <c r="A21" i="3"/>
  <c r="G171" i="4"/>
  <c r="BE147" i="4"/>
  <c r="BD147" i="4"/>
  <c r="BC147" i="4"/>
  <c r="BA147" i="4"/>
  <c r="K147" i="4"/>
  <c r="I147" i="4"/>
  <c r="G147" i="4"/>
  <c r="BB147" i="4" s="1"/>
  <c r="BE144" i="4"/>
  <c r="BE150" i="4" s="1"/>
  <c r="I20" i="3" s="1"/>
  <c r="BD144" i="4"/>
  <c r="BC144" i="4"/>
  <c r="BA144" i="4"/>
  <c r="K144" i="4"/>
  <c r="K150" i="4" s="1"/>
  <c r="I144" i="4"/>
  <c r="G144" i="4"/>
  <c r="BB144" i="4" s="1"/>
  <c r="B20" i="3"/>
  <c r="A20" i="3"/>
  <c r="BC150" i="4"/>
  <c r="G20" i="3" s="1"/>
  <c r="BA150" i="4"/>
  <c r="E20" i="3" s="1"/>
  <c r="I150" i="4"/>
  <c r="G150" i="4"/>
  <c r="BE140" i="4"/>
  <c r="BD140" i="4"/>
  <c r="BD142" i="4" s="1"/>
  <c r="H19" i="3" s="1"/>
  <c r="BC140" i="4"/>
  <c r="BC142" i="4" s="1"/>
  <c r="G19" i="3" s="1"/>
  <c r="BA140" i="4"/>
  <c r="K140" i="4"/>
  <c r="I140" i="4"/>
  <c r="I142" i="4" s="1"/>
  <c r="G140" i="4"/>
  <c r="G142" i="4" s="1"/>
  <c r="B19" i="3"/>
  <c r="A19" i="3"/>
  <c r="BE142" i="4"/>
  <c r="I19" i="3" s="1"/>
  <c r="BA142" i="4"/>
  <c r="E19" i="3" s="1"/>
  <c r="K142" i="4"/>
  <c r="BE137" i="4"/>
  <c r="BD137" i="4"/>
  <c r="BC137" i="4"/>
  <c r="BA137" i="4"/>
  <c r="K137" i="4"/>
  <c r="I137" i="4"/>
  <c r="G137" i="4"/>
  <c r="BB137" i="4" s="1"/>
  <c r="BE132" i="4"/>
  <c r="BD132" i="4"/>
  <c r="BC132" i="4"/>
  <c r="BA132" i="4"/>
  <c r="K132" i="4"/>
  <c r="I132" i="4"/>
  <c r="G132" i="4"/>
  <c r="BB132" i="4" s="1"/>
  <c r="BE130" i="4"/>
  <c r="BD130" i="4"/>
  <c r="BC130" i="4"/>
  <c r="BA130" i="4"/>
  <c r="K130" i="4"/>
  <c r="I130" i="4"/>
  <c r="G130" i="4"/>
  <c r="BB130" i="4" s="1"/>
  <c r="BE127" i="4"/>
  <c r="BD127" i="4"/>
  <c r="BC127" i="4"/>
  <c r="BA127" i="4"/>
  <c r="K127" i="4"/>
  <c r="I127" i="4"/>
  <c r="G127" i="4"/>
  <c r="BB127" i="4" s="1"/>
  <c r="BE124" i="4"/>
  <c r="BD124" i="4"/>
  <c r="BC124" i="4"/>
  <c r="BA124" i="4"/>
  <c r="K124" i="4"/>
  <c r="K138" i="4" s="1"/>
  <c r="I124" i="4"/>
  <c r="G124" i="4"/>
  <c r="BB124" i="4" s="1"/>
  <c r="BE121" i="4"/>
  <c r="BD121" i="4"/>
  <c r="BC121" i="4"/>
  <c r="BA121" i="4"/>
  <c r="K121" i="4"/>
  <c r="I121" i="4"/>
  <c r="I138" i="4" s="1"/>
  <c r="G121" i="4"/>
  <c r="BB121" i="4" s="1"/>
  <c r="BE118" i="4"/>
  <c r="BE138" i="4" s="1"/>
  <c r="I18" i="3" s="1"/>
  <c r="BD118" i="4"/>
  <c r="BC118" i="4"/>
  <c r="BC138" i="4" s="1"/>
  <c r="G18" i="3" s="1"/>
  <c r="BA118" i="4"/>
  <c r="K118" i="4"/>
  <c r="I118" i="4"/>
  <c r="G118" i="4"/>
  <c r="G138" i="4" s="1"/>
  <c r="B18" i="3"/>
  <c r="A18" i="3"/>
  <c r="BD138" i="4"/>
  <c r="H18" i="3" s="1"/>
  <c r="BE115" i="4"/>
  <c r="BE116" i="4" s="1"/>
  <c r="BD115" i="4"/>
  <c r="BC115" i="4"/>
  <c r="BB115" i="4"/>
  <c r="BA115" i="4"/>
  <c r="BA116" i="4" s="1"/>
  <c r="E17" i="3" s="1"/>
  <c r="K115" i="4"/>
  <c r="K116" i="4" s="1"/>
  <c r="I115" i="4"/>
  <c r="I116" i="4" s="1"/>
  <c r="G115" i="4"/>
  <c r="I17" i="3"/>
  <c r="B17" i="3"/>
  <c r="A17" i="3"/>
  <c r="BD116" i="4"/>
  <c r="H17" i="3" s="1"/>
  <c r="BC116" i="4"/>
  <c r="G17" i="3" s="1"/>
  <c r="BB116" i="4"/>
  <c r="F17" i="3" s="1"/>
  <c r="G116" i="4"/>
  <c r="BE111" i="4"/>
  <c r="BD111" i="4"/>
  <c r="BC111" i="4"/>
  <c r="BB111" i="4"/>
  <c r="K111" i="4"/>
  <c r="I111" i="4"/>
  <c r="G111" i="4"/>
  <c r="BA111" i="4" s="1"/>
  <c r="BE109" i="4"/>
  <c r="BD109" i="4"/>
  <c r="BC109" i="4"/>
  <c r="BB109" i="4"/>
  <c r="K109" i="4"/>
  <c r="I109" i="4"/>
  <c r="G109" i="4"/>
  <c r="BA109" i="4" s="1"/>
  <c r="BE108" i="4"/>
  <c r="BD108" i="4"/>
  <c r="BC108" i="4"/>
  <c r="BB108" i="4"/>
  <c r="K108" i="4"/>
  <c r="I108" i="4"/>
  <c r="G108" i="4"/>
  <c r="BA108" i="4" s="1"/>
  <c r="BE106" i="4"/>
  <c r="BD106" i="4"/>
  <c r="BC106" i="4"/>
  <c r="BC113" i="4" s="1"/>
  <c r="G16" i="3" s="1"/>
  <c r="BB106" i="4"/>
  <c r="K106" i="4"/>
  <c r="I106" i="4"/>
  <c r="G106" i="4"/>
  <c r="BA106" i="4" s="1"/>
  <c r="BE102" i="4"/>
  <c r="BD102" i="4"/>
  <c r="BC102" i="4"/>
  <c r="BB102" i="4"/>
  <c r="BB113" i="4" s="1"/>
  <c r="F16" i="3" s="1"/>
  <c r="K102" i="4"/>
  <c r="I102" i="4"/>
  <c r="G102" i="4"/>
  <c r="BA102" i="4" s="1"/>
  <c r="BE99" i="4"/>
  <c r="BE113" i="4" s="1"/>
  <c r="I16" i="3" s="1"/>
  <c r="BD99" i="4"/>
  <c r="BC99" i="4"/>
  <c r="BB99" i="4"/>
  <c r="K99" i="4"/>
  <c r="K113" i="4" s="1"/>
  <c r="I99" i="4"/>
  <c r="G99" i="4"/>
  <c r="BA99" i="4" s="1"/>
  <c r="B16" i="3"/>
  <c r="A16" i="3"/>
  <c r="G113" i="4"/>
  <c r="BE95" i="4"/>
  <c r="BD95" i="4"/>
  <c r="BC95" i="4"/>
  <c r="BB95" i="4"/>
  <c r="BB97" i="4" s="1"/>
  <c r="F15" i="3" s="1"/>
  <c r="K95" i="4"/>
  <c r="I95" i="4"/>
  <c r="G95" i="4"/>
  <c r="BA95" i="4" s="1"/>
  <c r="BE93" i="4"/>
  <c r="BD93" i="4"/>
  <c r="BC93" i="4"/>
  <c r="BB93" i="4"/>
  <c r="K93" i="4"/>
  <c r="K97" i="4" s="1"/>
  <c r="I93" i="4"/>
  <c r="G93" i="4"/>
  <c r="BA93" i="4" s="1"/>
  <c r="BE91" i="4"/>
  <c r="BD91" i="4"/>
  <c r="BD97" i="4" s="1"/>
  <c r="H15" i="3" s="1"/>
  <c r="BC91" i="4"/>
  <c r="BB91" i="4"/>
  <c r="K91" i="4"/>
  <c r="I91" i="4"/>
  <c r="I97" i="4" s="1"/>
  <c r="G91" i="4"/>
  <c r="B15" i="3"/>
  <c r="A15" i="3"/>
  <c r="BE97" i="4"/>
  <c r="I15" i="3" s="1"/>
  <c r="BE86" i="4"/>
  <c r="BD86" i="4"/>
  <c r="BD89" i="4" s="1"/>
  <c r="H14" i="3" s="1"/>
  <c r="BC86" i="4"/>
  <c r="BB86" i="4"/>
  <c r="BB89" i="4" s="1"/>
  <c r="F14" i="3" s="1"/>
  <c r="K86" i="4"/>
  <c r="K89" i="4" s="1"/>
  <c r="I86" i="4"/>
  <c r="G86" i="4"/>
  <c r="G89" i="4" s="1"/>
  <c r="B14" i="3"/>
  <c r="A14" i="3"/>
  <c r="BE89" i="4"/>
  <c r="I14" i="3" s="1"/>
  <c r="BC89" i="4"/>
  <c r="G14" i="3" s="1"/>
  <c r="I89" i="4"/>
  <c r="BE81" i="4"/>
  <c r="BD81" i="4"/>
  <c r="BC81" i="4"/>
  <c r="BB81" i="4"/>
  <c r="BA81" i="4"/>
  <c r="K81" i="4"/>
  <c r="I81" i="4"/>
  <c r="G81" i="4"/>
  <c r="BE78" i="4"/>
  <c r="BD78" i="4"/>
  <c r="BC78" i="4"/>
  <c r="BB78" i="4"/>
  <c r="BA78" i="4"/>
  <c r="K78" i="4"/>
  <c r="I78" i="4"/>
  <c r="G78" i="4"/>
  <c r="BE75" i="4"/>
  <c r="BD75" i="4"/>
  <c r="BC75" i="4"/>
  <c r="BB75" i="4"/>
  <c r="BA75" i="4"/>
  <c r="K75" i="4"/>
  <c r="I75" i="4"/>
  <c r="G75" i="4"/>
  <c r="BE72" i="4"/>
  <c r="BE84" i="4" s="1"/>
  <c r="I13" i="3" s="1"/>
  <c r="BD72" i="4"/>
  <c r="BC72" i="4"/>
  <c r="BC84" i="4" s="1"/>
  <c r="G13" i="3" s="1"/>
  <c r="BB72" i="4"/>
  <c r="BA72" i="4"/>
  <c r="BA84" i="4" s="1"/>
  <c r="E13" i="3" s="1"/>
  <c r="K72" i="4"/>
  <c r="K84" i="4" s="1"/>
  <c r="I72" i="4"/>
  <c r="I84" i="4" s="1"/>
  <c r="G72" i="4"/>
  <c r="B13" i="3"/>
  <c r="A13" i="3"/>
  <c r="BD84" i="4"/>
  <c r="H13" i="3" s="1"/>
  <c r="BB84" i="4"/>
  <c r="F13" i="3" s="1"/>
  <c r="G84" i="4"/>
  <c r="BE68" i="4"/>
  <c r="BD68" i="4"/>
  <c r="BC68" i="4"/>
  <c r="BB68" i="4"/>
  <c r="K68" i="4"/>
  <c r="I68" i="4"/>
  <c r="G68" i="4"/>
  <c r="BA68" i="4" s="1"/>
  <c r="BE65" i="4"/>
  <c r="BD65" i="4"/>
  <c r="BC65" i="4"/>
  <c r="BB65" i="4"/>
  <c r="K65" i="4"/>
  <c r="I65" i="4"/>
  <c r="G65" i="4"/>
  <c r="BA65" i="4" s="1"/>
  <c r="BE63" i="4"/>
  <c r="BD63" i="4"/>
  <c r="BD70" i="4" s="1"/>
  <c r="H12" i="3" s="1"/>
  <c r="BC63" i="4"/>
  <c r="BB63" i="4"/>
  <c r="BB70" i="4" s="1"/>
  <c r="F12" i="3" s="1"/>
  <c r="K63" i="4"/>
  <c r="I63" i="4"/>
  <c r="I70" i="4" s="1"/>
  <c r="G63" i="4"/>
  <c r="BA63" i="4" s="1"/>
  <c r="B12" i="3"/>
  <c r="A12" i="3"/>
  <c r="BE70" i="4"/>
  <c r="I12" i="3" s="1"/>
  <c r="G70" i="4"/>
  <c r="BE59" i="4"/>
  <c r="BD59" i="4"/>
  <c r="BC59" i="4"/>
  <c r="BB59" i="4"/>
  <c r="K59" i="4"/>
  <c r="I59" i="4"/>
  <c r="G59" i="4"/>
  <c r="BA59" i="4" s="1"/>
  <c r="BE57" i="4"/>
  <c r="BD57" i="4"/>
  <c r="BC57" i="4"/>
  <c r="BB57" i="4"/>
  <c r="K57" i="4"/>
  <c r="I57" i="4"/>
  <c r="G57" i="4"/>
  <c r="BA57" i="4" s="1"/>
  <c r="BE55" i="4"/>
  <c r="BD55" i="4"/>
  <c r="BD61" i="4" s="1"/>
  <c r="H11" i="3" s="1"/>
  <c r="BC55" i="4"/>
  <c r="BB55" i="4"/>
  <c r="BB61" i="4" s="1"/>
  <c r="F11" i="3" s="1"/>
  <c r="K55" i="4"/>
  <c r="I55" i="4"/>
  <c r="G55" i="4"/>
  <c r="B11" i="3"/>
  <c r="A11" i="3"/>
  <c r="BE61" i="4"/>
  <c r="I11" i="3" s="1"/>
  <c r="K61" i="4"/>
  <c r="BE49" i="4"/>
  <c r="BD49" i="4"/>
  <c r="BD53" i="4" s="1"/>
  <c r="H10" i="3" s="1"/>
  <c r="BC49" i="4"/>
  <c r="BB49" i="4"/>
  <c r="K49" i="4"/>
  <c r="I49" i="4"/>
  <c r="G49" i="4"/>
  <c r="BA49" i="4" s="1"/>
  <c r="BE47" i="4"/>
  <c r="BE53" i="4" s="1"/>
  <c r="I10" i="3" s="1"/>
  <c r="BD47" i="4"/>
  <c r="BC47" i="4"/>
  <c r="BB47" i="4"/>
  <c r="K47" i="4"/>
  <c r="K53" i="4" s="1"/>
  <c r="I47" i="4"/>
  <c r="G47" i="4"/>
  <c r="G53" i="4" s="1"/>
  <c r="B10" i="3"/>
  <c r="A10" i="3"/>
  <c r="BC53" i="4"/>
  <c r="G10" i="3" s="1"/>
  <c r="I53" i="4"/>
  <c r="BE42" i="4"/>
  <c r="BE45" i="4" s="1"/>
  <c r="BD42" i="4"/>
  <c r="BD45" i="4" s="1"/>
  <c r="H9" i="3" s="1"/>
  <c r="BC42" i="4"/>
  <c r="BB42" i="4"/>
  <c r="BB45" i="4" s="1"/>
  <c r="F9" i="3" s="1"/>
  <c r="K42" i="4"/>
  <c r="K45" i="4" s="1"/>
  <c r="I42" i="4"/>
  <c r="G42" i="4"/>
  <c r="BA42" i="4" s="1"/>
  <c r="BA45" i="4" s="1"/>
  <c r="E9" i="3" s="1"/>
  <c r="I9" i="3"/>
  <c r="B9" i="3"/>
  <c r="A9" i="3"/>
  <c r="BC45" i="4"/>
  <c r="G9" i="3" s="1"/>
  <c r="I45" i="4"/>
  <c r="G45" i="4"/>
  <c r="BE39" i="4"/>
  <c r="BD39" i="4"/>
  <c r="BC39" i="4"/>
  <c r="BB39" i="4"/>
  <c r="K39" i="4"/>
  <c r="I39" i="4"/>
  <c r="G39" i="4"/>
  <c r="BA39" i="4" s="1"/>
  <c r="BE36" i="4"/>
  <c r="BD36" i="4"/>
  <c r="BC36" i="4"/>
  <c r="BB36" i="4"/>
  <c r="K36" i="4"/>
  <c r="I36" i="4"/>
  <c r="G36" i="4"/>
  <c r="BA36" i="4" s="1"/>
  <c r="BE34" i="4"/>
  <c r="BD34" i="4"/>
  <c r="BC34" i="4"/>
  <c r="BB34" i="4"/>
  <c r="K34" i="4"/>
  <c r="I34" i="4"/>
  <c r="G34" i="4"/>
  <c r="BA34" i="4" s="1"/>
  <c r="BE31" i="4"/>
  <c r="BD31" i="4"/>
  <c r="BC31" i="4"/>
  <c r="BC40" i="4" s="1"/>
  <c r="G8" i="3" s="1"/>
  <c r="BB31" i="4"/>
  <c r="K31" i="4"/>
  <c r="I31" i="4"/>
  <c r="G31" i="4"/>
  <c r="BA31" i="4" s="1"/>
  <c r="BE28" i="4"/>
  <c r="BD28" i="4"/>
  <c r="BC28" i="4"/>
  <c r="BB28" i="4"/>
  <c r="BB40" i="4" s="1"/>
  <c r="F8" i="3" s="1"/>
  <c r="K28" i="4"/>
  <c r="I28" i="4"/>
  <c r="G28" i="4"/>
  <c r="BA28" i="4" s="1"/>
  <c r="BE26" i="4"/>
  <c r="BE40" i="4" s="1"/>
  <c r="I8" i="3" s="1"/>
  <c r="BD26" i="4"/>
  <c r="BC26" i="4"/>
  <c r="BB26" i="4"/>
  <c r="K26" i="4"/>
  <c r="K40" i="4" s="1"/>
  <c r="I26" i="4"/>
  <c r="G26" i="4"/>
  <c r="BA26" i="4" s="1"/>
  <c r="B8" i="3"/>
  <c r="A8" i="3"/>
  <c r="G40" i="4"/>
  <c r="BE22" i="4"/>
  <c r="BD22" i="4"/>
  <c r="BC22" i="4"/>
  <c r="BB22" i="4"/>
  <c r="K22" i="4"/>
  <c r="I22" i="4"/>
  <c r="G22" i="4"/>
  <c r="BA22" i="4" s="1"/>
  <c r="BE20" i="4"/>
  <c r="BD20" i="4"/>
  <c r="BC20" i="4"/>
  <c r="BB20" i="4"/>
  <c r="K20" i="4"/>
  <c r="I20" i="4"/>
  <c r="G20" i="4"/>
  <c r="BA20" i="4" s="1"/>
  <c r="BE18" i="4"/>
  <c r="BD18" i="4"/>
  <c r="BC18" i="4"/>
  <c r="BB18" i="4"/>
  <c r="K18" i="4"/>
  <c r="I18" i="4"/>
  <c r="G18" i="4"/>
  <c r="BA18" i="4" s="1"/>
  <c r="BE16" i="4"/>
  <c r="BD16" i="4"/>
  <c r="BC16" i="4"/>
  <c r="BB16" i="4"/>
  <c r="K16" i="4"/>
  <c r="I16" i="4"/>
  <c r="G16" i="4"/>
  <c r="BA16" i="4" s="1"/>
  <c r="BE14" i="4"/>
  <c r="BD14" i="4"/>
  <c r="BC14" i="4"/>
  <c r="BB14" i="4"/>
  <c r="K14" i="4"/>
  <c r="I14" i="4"/>
  <c r="G14" i="4"/>
  <c r="BA14" i="4" s="1"/>
  <c r="BE12" i="4"/>
  <c r="BD12" i="4"/>
  <c r="BC12" i="4"/>
  <c r="BB12" i="4"/>
  <c r="K12" i="4"/>
  <c r="I12" i="4"/>
  <c r="G12" i="4"/>
  <c r="BA12" i="4" s="1"/>
  <c r="BE10" i="4"/>
  <c r="BD10" i="4"/>
  <c r="BC10" i="4"/>
  <c r="BB10" i="4"/>
  <c r="K10" i="4"/>
  <c r="I10" i="4"/>
  <c r="G10" i="4"/>
  <c r="BA10" i="4" s="1"/>
  <c r="BE8" i="4"/>
  <c r="BE24" i="4" s="1"/>
  <c r="I7" i="3" s="1"/>
  <c r="BD8" i="4"/>
  <c r="BC8" i="4"/>
  <c r="BB8" i="4"/>
  <c r="K8" i="4"/>
  <c r="K24" i="4" s="1"/>
  <c r="I8" i="4"/>
  <c r="G8" i="4"/>
  <c r="BA8" i="4" s="1"/>
  <c r="B7" i="3"/>
  <c r="A7" i="3"/>
  <c r="BD24" i="4"/>
  <c r="H7" i="3" s="1"/>
  <c r="E4" i="4"/>
  <c r="F3" i="4"/>
  <c r="C33" i="2"/>
  <c r="F33" i="2" s="1"/>
  <c r="C31" i="2"/>
  <c r="G7" i="2"/>
  <c r="BA225" i="4" l="1"/>
  <c r="E25" i="3" s="1"/>
  <c r="BB53" i="4"/>
  <c r="F10" i="3" s="1"/>
  <c r="BC61" i="4"/>
  <c r="G11" i="3" s="1"/>
  <c r="K70" i="4"/>
  <c r="BC70" i="4"/>
  <c r="G12" i="3" s="1"/>
  <c r="BA86" i="4"/>
  <c r="BA89" i="4" s="1"/>
  <c r="E14" i="3" s="1"/>
  <c r="BB150" i="4"/>
  <c r="F20" i="3" s="1"/>
  <c r="BA171" i="4"/>
  <c r="E21" i="3" s="1"/>
  <c r="G184" i="4"/>
  <c r="BB173" i="4"/>
  <c r="G196" i="4"/>
  <c r="G225" i="4"/>
  <c r="BB24" i="4"/>
  <c r="F7" i="3" s="1"/>
  <c r="BA24" i="4"/>
  <c r="E7" i="3" s="1"/>
  <c r="I40" i="4"/>
  <c r="BC97" i="4"/>
  <c r="G15" i="3" s="1"/>
  <c r="I113" i="4"/>
  <c r="BA138" i="4"/>
  <c r="E18" i="3" s="1"/>
  <c r="BD150" i="4"/>
  <c r="H20" i="3" s="1"/>
  <c r="H39" i="3"/>
  <c r="G23" i="2" s="1"/>
  <c r="G22" i="2" s="1"/>
  <c r="BB184" i="4"/>
  <c r="F22" i="3" s="1"/>
  <c r="G24" i="4"/>
  <c r="BD40" i="4"/>
  <c r="H8" i="3" s="1"/>
  <c r="BB140" i="4"/>
  <c r="BB142" i="4" s="1"/>
  <c r="F19" i="3" s="1"/>
  <c r="BC196" i="4"/>
  <c r="G23" i="3" s="1"/>
  <c r="BA55" i="4"/>
  <c r="BA61" i="4" s="1"/>
  <c r="E11" i="3" s="1"/>
  <c r="G61" i="4"/>
  <c r="BA91" i="4"/>
  <c r="BA97" i="4" s="1"/>
  <c r="E15" i="3" s="1"/>
  <c r="G97" i="4"/>
  <c r="K171" i="4"/>
  <c r="BE171" i="4"/>
  <c r="I21" i="3" s="1"/>
  <c r="I26" i="3" s="1"/>
  <c r="C21" i="2" s="1"/>
  <c r="I196" i="4"/>
  <c r="I24" i="4"/>
  <c r="BA40" i="4"/>
  <c r="E8" i="3" s="1"/>
  <c r="BA70" i="4"/>
  <c r="E12" i="3" s="1"/>
  <c r="BD113" i="4"/>
  <c r="H16" i="3" s="1"/>
  <c r="BC24" i="4"/>
  <c r="G7" i="3" s="1"/>
  <c r="BA47" i="4"/>
  <c r="BA53" i="4" s="1"/>
  <c r="E10" i="3" s="1"/>
  <c r="I61" i="4"/>
  <c r="BA113" i="4"/>
  <c r="E16" i="3" s="1"/>
  <c r="BB118" i="4"/>
  <c r="BB138" i="4" s="1"/>
  <c r="F18" i="3" s="1"/>
  <c r="BB171" i="4"/>
  <c r="F21" i="3" s="1"/>
  <c r="G26" i="3" l="1"/>
  <c r="C18" i="2" s="1"/>
  <c r="F26" i="3"/>
  <c r="C16" i="2" s="1"/>
  <c r="E26" i="3"/>
  <c r="C15" i="2" s="1"/>
  <c r="H26" i="3"/>
  <c r="C17" i="2" s="1"/>
  <c r="C19" i="2" l="1"/>
  <c r="C22" i="2" s="1"/>
  <c r="C23" i="2" s="1"/>
  <c r="F30" i="2" s="1"/>
  <c r="F31" i="2" s="1"/>
  <c r="F34" i="2" l="1"/>
</calcChain>
</file>

<file path=xl/sharedStrings.xml><?xml version="1.0" encoding="utf-8"?>
<sst xmlns="http://schemas.openxmlformats.org/spreadsheetml/2006/main" count="657" uniqueCount="377">
  <si>
    <t xml:space="preserve"> </t>
  </si>
  <si>
    <t>Stavba :</t>
  </si>
  <si>
    <t>Základ pro DPH</t>
  </si>
  <si>
    <t>%</t>
  </si>
  <si>
    <t>HSV</t>
  </si>
  <si>
    <t>PSV</t>
  </si>
  <si>
    <t>Dodávka</t>
  </si>
  <si>
    <t>Montáž</t>
  </si>
  <si>
    <t>HZS</t>
  </si>
  <si>
    <t>Rozpočet</t>
  </si>
  <si>
    <t xml:space="preserve">JKSO </t>
  </si>
  <si>
    <t>Objekt</t>
  </si>
  <si>
    <t xml:space="preserve">SKP </t>
  </si>
  <si>
    <t>Měrná jednotka</t>
  </si>
  <si>
    <t>Stavba</t>
  </si>
  <si>
    <t>Počet jednotek</t>
  </si>
  <si>
    <t>Náklady na m.j.</t>
  </si>
  <si>
    <t>Projektant</t>
  </si>
  <si>
    <t>Typ rozpočtu</t>
  </si>
  <si>
    <t>Zpracovatel projektu</t>
  </si>
  <si>
    <t>Objednatel</t>
  </si>
  <si>
    <t>Dodavatel</t>
  </si>
  <si>
    <t xml:space="preserve">Zakázkové číslo </t>
  </si>
  <si>
    <t>Rozpočtoval</t>
  </si>
  <si>
    <t>Počet listů</t>
  </si>
  <si>
    <t>ROZPOČTOVÉ NÁKLADY</t>
  </si>
  <si>
    <t>Základní rozpočtové náklady</t>
  </si>
  <si>
    <t>Ostatní rozpočtové náklady</t>
  </si>
  <si>
    <t>HSV celkem</t>
  </si>
  <si>
    <t>Z</t>
  </si>
  <si>
    <t>PSV celkem</t>
  </si>
  <si>
    <t>R</t>
  </si>
  <si>
    <t>M práce celkem</t>
  </si>
  <si>
    <t>N</t>
  </si>
  <si>
    <t>M dodávky celkem</t>
  </si>
  <si>
    <t>ZRN celkem</t>
  </si>
  <si>
    <t>ZRN+HZS</t>
  </si>
  <si>
    <t>Ostatní náklady neuvedené</t>
  </si>
  <si>
    <t>ZRN+ost.náklady+HZS</t>
  </si>
  <si>
    <t>Ostatní náklady celkem</t>
  </si>
  <si>
    <t>Vypracoval</t>
  </si>
  <si>
    <t>Za zhotovitele</t>
  </si>
  <si>
    <t>Za objednatele</t>
  </si>
  <si>
    <t>Jméno :</t>
  </si>
  <si>
    <t>Datum :</t>
  </si>
  <si>
    <t>Podpis :</t>
  </si>
  <si>
    <t>Podpis:</t>
  </si>
  <si>
    <t xml:space="preserve">%  </t>
  </si>
  <si>
    <t>DPH</t>
  </si>
  <si>
    <t xml:space="preserve">% </t>
  </si>
  <si>
    <t>CENA ZA OBJEKT CELKEM</t>
  </si>
  <si>
    <t>Poznámka :</t>
  </si>
  <si>
    <t>Rozpočet :</t>
  </si>
  <si>
    <t>Objekt :</t>
  </si>
  <si>
    <t>REKAPITULACE  STAVEBNÍCH  DÍLŮ</t>
  </si>
  <si>
    <t>Stavební díl</t>
  </si>
  <si>
    <t>CELKEM  OBJEKT</t>
  </si>
  <si>
    <t>VEDLEJŠÍ ROZPOČTOVÉ  NÁKLADY</t>
  </si>
  <si>
    <t>Název VRN</t>
  </si>
  <si>
    <t>Kč</t>
  </si>
  <si>
    <t>Základna</t>
  </si>
  <si>
    <t>CELKEM VRN</t>
  </si>
  <si>
    <t>Rozpočet: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</si>
  <si>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</si>
  <si>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</si>
  <si>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</si>
  <si>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</si>
  <si>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</si>
  <si>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</si>
  <si>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</si>
  <si>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Jednotková hmotnost</t>
  </si>
  <si>
    <t>Celková hmotnost</t>
  </si>
  <si>
    <t>Jednotková dem.hmot.</t>
  </si>
  <si>
    <t>Celková dem.hmot.</t>
  </si>
  <si>
    <t>Díl:</t>
  </si>
  <si>
    <t>1</t>
  </si>
  <si>
    <t>Zemní práce</t>
  </si>
  <si>
    <t>ks</t>
  </si>
  <si>
    <t>Celkem za</t>
  </si>
  <si>
    <t>SLEPÝ ROZPOČET</t>
  </si>
  <si>
    <t>Slepý rozpočet</t>
  </si>
  <si>
    <t>2025/093</t>
  </si>
  <si>
    <t>Bezbariérová knihovna Štětí-výměna vchodov. dveří</t>
  </si>
  <si>
    <t>2025/093 Bezbariérová knihovna Štětí-výměna vchodov. dveří</t>
  </si>
  <si>
    <t>SO01</t>
  </si>
  <si>
    <t>SO01 Bezbariérová knihovna Štětí-výměna vchodov. dveří</t>
  </si>
  <si>
    <t>1 Zemní práce</t>
  </si>
  <si>
    <t>113106123U00</t>
  </si>
  <si>
    <t xml:space="preserve">Rozebr zámk dlažba pro pěší komun </t>
  </si>
  <si>
    <t>m2</t>
  </si>
  <si>
    <t>předpoklad:5,00*8,00</t>
  </si>
  <si>
    <t>113107111R00</t>
  </si>
  <si>
    <t xml:space="preserve">Odstranění podkladu pl. 200 m2,kam.těžené tl.10 cm </t>
  </si>
  <si>
    <t>5,00*8,00</t>
  </si>
  <si>
    <t>131203101U00</t>
  </si>
  <si>
    <t xml:space="preserve">Hloubení jam soudrž hor 3 ručně </t>
  </si>
  <si>
    <t>m3</t>
  </si>
  <si>
    <t>3,14*1,70*1,70*1,20/2</t>
  </si>
  <si>
    <t>162601102R00</t>
  </si>
  <si>
    <t xml:space="preserve">Vodorovné přemístění výkopku z hor.1-4 do 5000 m </t>
  </si>
  <si>
    <t>167101101R00</t>
  </si>
  <si>
    <t xml:space="preserve">Nakládání výkopku z hor.1-4 v množství do 100 m3 </t>
  </si>
  <si>
    <t>171201201R00</t>
  </si>
  <si>
    <t xml:space="preserve">Uložení sypaniny na skládku </t>
  </si>
  <si>
    <t>181101102R00</t>
  </si>
  <si>
    <t xml:space="preserve">Úprava pláně v zářezech v hor. 1-4, se zhutněním </t>
  </si>
  <si>
    <t>zuámková dlažba:5,00*8,00</t>
  </si>
  <si>
    <t>199000002R00</t>
  </si>
  <si>
    <t xml:space="preserve">Poplatek za skládku horniny 1- 4 </t>
  </si>
  <si>
    <t>2</t>
  </si>
  <si>
    <t>Základy,zvláštní zakládání</t>
  </si>
  <si>
    <t>2 Základy,zvláštní zakládání</t>
  </si>
  <si>
    <t>273311126U00</t>
  </si>
  <si>
    <t xml:space="preserve">Základ deska prostý beton C20/25-XC2 </t>
  </si>
  <si>
    <t>3,14*1,70*1,50*0,15/2</t>
  </si>
  <si>
    <t>273351215R00</t>
  </si>
  <si>
    <t xml:space="preserve">Bednění stěn základových desek - zřízení </t>
  </si>
  <si>
    <t>3,14*3,50/2*1,20</t>
  </si>
  <si>
    <t>3,14*3,20/2*0,90</t>
  </si>
  <si>
    <t>273351216R00</t>
  </si>
  <si>
    <t xml:space="preserve">Bednění stěn základových desek - odstranění </t>
  </si>
  <si>
    <t>273361921RT9</t>
  </si>
  <si>
    <t>Výztuž základových desek ze svařovaných sítí svařovanou sítí - drát 8,0  oka 150/150</t>
  </si>
  <si>
    <t>t</t>
  </si>
  <si>
    <t>3,14*1,60*1,60/2*6,82/1000</t>
  </si>
  <si>
    <t>274313621R00</t>
  </si>
  <si>
    <t>Beton základových pasů prostý C 20/25 (B 25) -XC2</t>
  </si>
  <si>
    <t>6,28*0,40*0,55</t>
  </si>
  <si>
    <t>6,28*0,70*0,30</t>
  </si>
  <si>
    <t>285941834R00</t>
  </si>
  <si>
    <t>provedení ukotvení nového základ.pasu a desky +provázání výztuže</t>
  </si>
  <si>
    <t>kus</t>
  </si>
  <si>
    <t>3</t>
  </si>
  <si>
    <t>Svislé a kompletní konstrukce</t>
  </si>
  <si>
    <t>3 Svislé a kompletní konstrukce</t>
  </si>
  <si>
    <t>342264051RT2</t>
  </si>
  <si>
    <t>Podhled sádrokartonový na zavěšenou ocel. konstr. desky protipožární tl. 12,5 mm, bez izolace</t>
  </si>
  <si>
    <t>vstupní chodba:26,00</t>
  </si>
  <si>
    <t>zádveří:5,00</t>
  </si>
  <si>
    <t>4</t>
  </si>
  <si>
    <t>Vodorovné konstrukce</t>
  </si>
  <si>
    <t>4 Vodorovné konstrukce</t>
  </si>
  <si>
    <t>451476111R00</t>
  </si>
  <si>
    <t xml:space="preserve">Podkladní vrstva z Epoxyd. nátěr </t>
  </si>
  <si>
    <t>zádveří:4,91</t>
  </si>
  <si>
    <t>451535111R00</t>
  </si>
  <si>
    <t>Podkladní vrstva ze štěrku výplň</t>
  </si>
  <si>
    <t>-6,28*0,40*0,55</t>
  </si>
  <si>
    <t>-6,28*0,70*0,30</t>
  </si>
  <si>
    <t>5</t>
  </si>
  <si>
    <t>Komunikace</t>
  </si>
  <si>
    <t>5 Komunikace</t>
  </si>
  <si>
    <t>564801112R00</t>
  </si>
  <si>
    <t xml:space="preserve">Kladecí vrstva tl. 4 cm </t>
  </si>
  <si>
    <t>564851111R00</t>
  </si>
  <si>
    <t>Podklad ze štěrkodrti po zhutnění tloušťky 15 cm předpoklad vyrovnání</t>
  </si>
  <si>
    <t>596211211U00</t>
  </si>
  <si>
    <t>Kladení zámkové dlažby bez dodávky původní stávající dlažba</t>
  </si>
  <si>
    <t>61</t>
  </si>
  <si>
    <t>Upravy povrchů vnitřní</t>
  </si>
  <si>
    <t>61 Upravy povrchů vnitřní</t>
  </si>
  <si>
    <t>612421331R00</t>
  </si>
  <si>
    <t>Oprava vápen.omítek stěn do 30 % pl. - štukových předpoklad</t>
  </si>
  <si>
    <t>chodba:(3,70+6,20*2+2,00+1,30+2,50)*3,30</t>
  </si>
  <si>
    <t>612431111R00</t>
  </si>
  <si>
    <t xml:space="preserve">Zatření spár sádrokartonový stěna,podhled </t>
  </si>
  <si>
    <t>612471411R00</t>
  </si>
  <si>
    <t xml:space="preserve">Úprava vnitřních stěn aktivovaným štukem </t>
  </si>
  <si>
    <t>63</t>
  </si>
  <si>
    <t>Podlahy a podlahové konstrukce</t>
  </si>
  <si>
    <t>63 Podlahy a podlahové konstrukce</t>
  </si>
  <si>
    <t>631313711R00</t>
  </si>
  <si>
    <t xml:space="preserve">Mazanina betonová tl. 8 - 12 cm C 25/30  (B 30) </t>
  </si>
  <si>
    <t>chodba dlažba 300/300:26,00*0,10</t>
  </si>
  <si>
    <t>zadveří:4,91*0,085</t>
  </si>
  <si>
    <t>631319163R00</t>
  </si>
  <si>
    <t xml:space="preserve">Příplatek za konečnou úpravu mazanin tl. 12 cm </t>
  </si>
  <si>
    <t>631319173R00</t>
  </si>
  <si>
    <t xml:space="preserve">Příplatek za stržení povrchu mazaniny tl. 12 cm </t>
  </si>
  <si>
    <t>631361921RT9</t>
  </si>
  <si>
    <t>Výztuž mazanin svařovanou sítí z drátů tažených svařovaná síť - drát 8,0 mm, oka 150/150 mm</t>
  </si>
  <si>
    <t>chodba dlažba 300/300:26,00*6,89/1000</t>
  </si>
  <si>
    <t>zadveří:4,91*6,89/1000</t>
  </si>
  <si>
    <t>94</t>
  </si>
  <si>
    <t>Lešení a stavební výtahy</t>
  </si>
  <si>
    <t>94 Lešení a stavební výtahy</t>
  </si>
  <si>
    <t>941955003R00</t>
  </si>
  <si>
    <t xml:space="preserve">Lešení lehké pomocné, výška podlahy do 2,5 m </t>
  </si>
  <si>
    <t>95</t>
  </si>
  <si>
    <t>Dokončovací kce na pozem.stav.</t>
  </si>
  <si>
    <t>95 Dokončovací kce na pozem.stav.</t>
  </si>
  <si>
    <t>952901111R00</t>
  </si>
  <si>
    <t>Vyčištění budov o výšce podlaží do 4 m úklid</t>
  </si>
  <si>
    <t>5,00*8,00+30,00</t>
  </si>
  <si>
    <t>952902110R00</t>
  </si>
  <si>
    <t xml:space="preserve">Čištění zametáním v místnostech a chodbách </t>
  </si>
  <si>
    <t>963941311RRR</t>
  </si>
  <si>
    <t xml:space="preserve">odstranění čistící rohože původní </t>
  </si>
  <si>
    <t>zádveří:3,96</t>
  </si>
  <si>
    <t>96</t>
  </si>
  <si>
    <t>Bourání konstrukcí</t>
  </si>
  <si>
    <t>96 Bourání konstrukcí</t>
  </si>
  <si>
    <t>961041000U00</t>
  </si>
  <si>
    <t xml:space="preserve">Bourání základu betonového </t>
  </si>
  <si>
    <t>0,36*(1,99+1,00+1,00)*(0,35+0,74)/2</t>
  </si>
  <si>
    <t>0,50*(1,99+1,00+1,00)*0,50</t>
  </si>
  <si>
    <t>965042141RT4</t>
  </si>
  <si>
    <t>Bourání mazanin betonových tl. 10 cm, nad 4 m2 sbíječka tl. mazaniny 5 - 10 cm</t>
  </si>
  <si>
    <t>chodba dlažba 300/300:26,07*0,10</t>
  </si>
  <si>
    <t>zádveří:3,96*0,03</t>
  </si>
  <si>
    <t>stávající bet.deska:1,99*0,70*0,15</t>
  </si>
  <si>
    <t>965081713RT2</t>
  </si>
  <si>
    <t>Bourání dlaždic keramických tl. 1 cm, nad 1 m2 sbíječka dlaždice keramické,</t>
  </si>
  <si>
    <t>chodba dlažba 300/300:26,07</t>
  </si>
  <si>
    <t>968061136R00</t>
  </si>
  <si>
    <t xml:space="preserve">Vyvěšení dveřních křídel plochy do 4 m2 </t>
  </si>
  <si>
    <t>968062246R00</t>
  </si>
  <si>
    <t xml:space="preserve">Vybourání bočních propojovacích stěn </t>
  </si>
  <si>
    <t>(1,185+1,185)*3,40</t>
  </si>
  <si>
    <t>968072558R00</t>
  </si>
  <si>
    <t xml:space="preserve">Vybourání stávajících vstupních dveří </t>
  </si>
  <si>
    <t>(1,90+1,00*2)*2*3,40</t>
  </si>
  <si>
    <t>99</t>
  </si>
  <si>
    <t>Přesun hmot</t>
  </si>
  <si>
    <t>99 Přesun hmot</t>
  </si>
  <si>
    <t>999281111R00</t>
  </si>
  <si>
    <t xml:space="preserve">Přesun hmot pro opravy a údržbu do výšky 25 m </t>
  </si>
  <si>
    <t>711</t>
  </si>
  <si>
    <t>Izolace proti vodě</t>
  </si>
  <si>
    <t>711 Izolace proti vodě</t>
  </si>
  <si>
    <t>711111001RZ1</t>
  </si>
  <si>
    <t>Izolace proti vlhkosti vodor. nátěr ALP za studena 1x nátěr - včetně dodávky penetračního laku ALP</t>
  </si>
  <si>
    <t>chodba vstupní:26,00</t>
  </si>
  <si>
    <t>711141559RT1</t>
  </si>
  <si>
    <t>Izolace proti vlhk. vodorovná pásy přitavením 1 vrstva - materiál ve specifikaci</t>
  </si>
  <si>
    <t>711142559RT1</t>
  </si>
  <si>
    <t>Izolace proti vlhkosti svislá pásy přitavením 1 vrstva - materiál ve specifikaci</t>
  </si>
  <si>
    <t>nové základy:6,28*(1,20+0,90)</t>
  </si>
  <si>
    <t>3,14*1,50*1,50/2</t>
  </si>
  <si>
    <t>711212002R00</t>
  </si>
  <si>
    <t xml:space="preserve">Stěrka hydroizolační těsnící hmotou </t>
  </si>
  <si>
    <t>711300831RRR</t>
  </si>
  <si>
    <t xml:space="preserve">Odstranění hydroizolace PE folie </t>
  </si>
  <si>
    <t>62852266</t>
  </si>
  <si>
    <t>Pás modif. asfalt Glastek 40 special tl.4mm</t>
  </si>
  <si>
    <t>zádveří:4,91*1,20</t>
  </si>
  <si>
    <t>chodba vstupní:26,00*1,20</t>
  </si>
  <si>
    <t>nové základy:6,28*(1,20+0,90)*1,20</t>
  </si>
  <si>
    <t>3,14*1,50*1,50/2*1,20</t>
  </si>
  <si>
    <t>998711101R00</t>
  </si>
  <si>
    <t xml:space="preserve">Přesun hmot pro izolace proti vodě, výšky do 6 m </t>
  </si>
  <si>
    <t>713</t>
  </si>
  <si>
    <t>Izolace tepelné</t>
  </si>
  <si>
    <t>713 Izolace tepelné</t>
  </si>
  <si>
    <t>713100822R00</t>
  </si>
  <si>
    <t xml:space="preserve">Odstr. tepelné izolace desky  tl. 50mm </t>
  </si>
  <si>
    <t>763</t>
  </si>
  <si>
    <t>Dřevostavby</t>
  </si>
  <si>
    <t>763 Dřevostavby</t>
  </si>
  <si>
    <t>763131831U00</t>
  </si>
  <si>
    <t xml:space="preserve">Dmtž SDK podhled 1vrst kce 1xdeska </t>
  </si>
  <si>
    <t>767582800R00</t>
  </si>
  <si>
    <t xml:space="preserve">Demontáž podhledů - roštů </t>
  </si>
  <si>
    <t>767</t>
  </si>
  <si>
    <t>Konstrukce zámečnické</t>
  </si>
  <si>
    <t>767 Konstrukce zámečnické</t>
  </si>
  <si>
    <t>767002</t>
  </si>
  <si>
    <t>Firemní označení - Městská knihovna- výroba,dodávka,montáž-předpoklad dle výběru</t>
  </si>
  <si>
    <t>kpl</t>
  </si>
  <si>
    <t>767531111U00</t>
  </si>
  <si>
    <t xml:space="preserve">Mtž vstupní rohož čistící zóna tl.10mm </t>
  </si>
  <si>
    <t>767001</t>
  </si>
  <si>
    <t>Dodávka a montáž automatické vchodové dveře celokruhové provedení 300C</t>
  </si>
  <si>
    <t>rozměr tubusu 2600*2500mm:</t>
  </si>
  <si>
    <t>rozměr průchodu 1200*2200mm:</t>
  </si>
  <si>
    <t>4* posuvné obloukové křídlo:</t>
  </si>
  <si>
    <t>4* pevné fixní pole:</t>
  </si>
  <si>
    <t>Boční prosklené fixní díly s PTM a izolačním zasklením:</t>
  </si>
  <si>
    <t>Bezoečnostní senzory dle EN 16005 2*:</t>
  </si>
  <si>
    <t>Digitální programový přepínač 2*:</t>
  </si>
  <si>
    <t>barva RAL dle požadavku:</t>
  </si>
  <si>
    <t>Bodové osvětlení 4* halogen 20W:</t>
  </si>
  <si>
    <t>Elektromagnetický zámek obou pohonů:</t>
  </si>
  <si>
    <t>Zasklení bezpečnostní VSG 55.2mm:</t>
  </si>
  <si>
    <t>Podlahový zemní základový kruh nerez:</t>
  </si>
  <si>
    <t>(neobsahuje vnější markýzu s osvětlením):</t>
  </si>
  <si>
    <t>zpracování prováděcí dokumentace:1</t>
  </si>
  <si>
    <t>767003</t>
  </si>
  <si>
    <t>Dodávka a montáž čistící rohož zádveří TOPWELL 10mm hliník</t>
  </si>
  <si>
    <t>771</t>
  </si>
  <si>
    <t>Podlahy z dlaždic a obklady</t>
  </si>
  <si>
    <t>771 Podlahy z dlaždic a obklady</t>
  </si>
  <si>
    <t>771101115R00</t>
  </si>
  <si>
    <t xml:space="preserve">Vyrovnání podkladů samonivel. hmotou tl. do 10 mm </t>
  </si>
  <si>
    <t>chodba dlažba 300/300:26,00</t>
  </si>
  <si>
    <t>771101121R00</t>
  </si>
  <si>
    <t>Provedení penetrace podkladu včetně materiálu</t>
  </si>
  <si>
    <t>771575109R00</t>
  </si>
  <si>
    <t>Montáž podlah keram hladkých lepených flexibilním lepidlem dlažba 300/300</t>
  </si>
  <si>
    <t>771579795R00</t>
  </si>
  <si>
    <t xml:space="preserve">Příplatek za spárování vodotěsnou hmotou - plošně </t>
  </si>
  <si>
    <t>59763502</t>
  </si>
  <si>
    <t>Dlažba neglazovaná slinutá TURUS NORDIC 300/300 šedá</t>
  </si>
  <si>
    <t>chodba dlažba 300/300:26,00*1,20</t>
  </si>
  <si>
    <t>998771103R00</t>
  </si>
  <si>
    <t xml:space="preserve">Přesun hmot pro podlahy z dlaždic, výšky do 24 m </t>
  </si>
  <si>
    <t>784</t>
  </si>
  <si>
    <t>Malby</t>
  </si>
  <si>
    <t>784 Malby</t>
  </si>
  <si>
    <t>784111201R00</t>
  </si>
  <si>
    <t>Penetrace podkladu nátěrem sádrokartonový podklad</t>
  </si>
  <si>
    <t>784171101R00</t>
  </si>
  <si>
    <t xml:space="preserve">Penetrace podkladu nátěrem </t>
  </si>
  <si>
    <t>784423271R00</t>
  </si>
  <si>
    <t>Dvojnásobné bílé malby ze směsí za sucha dobře otěruvzdorných v místnostech  do 3,8m</t>
  </si>
  <si>
    <t>784452212R00</t>
  </si>
  <si>
    <t xml:space="preserve">Malba sádrokartonových stěn Primalex Plus </t>
  </si>
  <si>
    <t>M21</t>
  </si>
  <si>
    <t>Elektromontáže</t>
  </si>
  <si>
    <t>M21 Elektromontáže</t>
  </si>
  <si>
    <t>2105236</t>
  </si>
  <si>
    <t>D+M akustický majáček včetně modulů dle ČSN 73 4001</t>
  </si>
  <si>
    <t>Zvonek pro nevidomé:</t>
  </si>
  <si>
    <t>montáž na podhled před vchod:1</t>
  </si>
  <si>
    <t>M21000</t>
  </si>
  <si>
    <t>Příchytka kabelová požární 6716E D+M</t>
  </si>
  <si>
    <t>M21001</t>
  </si>
  <si>
    <t>Kabel     1-CXKH-R   3*1,5RE D+M venkovní reprodukror</t>
  </si>
  <si>
    <t>m</t>
  </si>
  <si>
    <t>M21002</t>
  </si>
  <si>
    <t>Kabel      JY(S)TY - R     4*2*0,08 D+M</t>
  </si>
  <si>
    <t>externí klávesnice dveře:11,43+11,00</t>
  </si>
  <si>
    <t>nouzové tlačítko dveře:11,18+11,00</t>
  </si>
  <si>
    <t>ovládací panel dveře:10,26+11,00</t>
  </si>
  <si>
    <t>M21003</t>
  </si>
  <si>
    <t>kabel      1-CXKH-R    3*2,5RE D+M</t>
  </si>
  <si>
    <t>24,37+12,00</t>
  </si>
  <si>
    <t>M21004</t>
  </si>
  <si>
    <t>Kombi chránič 16A/2/003 typ A D+M</t>
  </si>
  <si>
    <t>M21005</t>
  </si>
  <si>
    <t xml:space="preserve">úprava rozvodnice doplnění pro proudové chrániče </t>
  </si>
  <si>
    <t>M21006</t>
  </si>
  <si>
    <t xml:space="preserve">revizní zpráva </t>
  </si>
  <si>
    <t>M21007</t>
  </si>
  <si>
    <t xml:space="preserve">prořez materiálu </t>
  </si>
  <si>
    <t>M21008</t>
  </si>
  <si>
    <t xml:space="preserve">podružný materiál </t>
  </si>
  <si>
    <t>M21009</t>
  </si>
  <si>
    <t xml:space="preserve">podíl PPV z ceníku 21M </t>
  </si>
  <si>
    <t>M21010</t>
  </si>
  <si>
    <t>Kombi chránič 10A/2/003 typ A D+M</t>
  </si>
  <si>
    <t>D96</t>
  </si>
  <si>
    <t>Přesuny suti a vybouraných hmot</t>
  </si>
  <si>
    <t>D96 Přesuny suti a vybouraných hmot</t>
  </si>
  <si>
    <t>979081111R00</t>
  </si>
  <si>
    <t xml:space="preserve">Odvoz suti a vybour. hmot na skládku do 1 km </t>
  </si>
  <si>
    <t>979081121R00</t>
  </si>
  <si>
    <t xml:space="preserve">Příplatek k odvozu za každý další 1 km </t>
  </si>
  <si>
    <t>979082111R00</t>
  </si>
  <si>
    <t xml:space="preserve">Vnitrostaveništní doprava suti do 10 m </t>
  </si>
  <si>
    <t>979082121R00</t>
  </si>
  <si>
    <t xml:space="preserve">Příplatek k vnitrost. dopravě suti za dalších 5 m </t>
  </si>
  <si>
    <t>979087112R00</t>
  </si>
  <si>
    <t xml:space="preserve">Nakládání suti na dopravní prostředky </t>
  </si>
  <si>
    <t>979093111R00</t>
  </si>
  <si>
    <t xml:space="preserve">Uložení suti na skládku bez zhutnění </t>
  </si>
  <si>
    <t>979999996R00</t>
  </si>
  <si>
    <t xml:space="preserve">Poplatek za skládku suti a vybouraných hmot </t>
  </si>
  <si>
    <t>Vytýčení inženýrských sítí</t>
  </si>
  <si>
    <t>Zabezpečení provozu vstupu do knihovny</t>
  </si>
  <si>
    <t>Přesun stavebních kapacit</t>
  </si>
  <si>
    <t>Mimostaveništní doprava</t>
  </si>
  <si>
    <t>Zařízení staveniště</t>
  </si>
  <si>
    <t>Provoz investora</t>
  </si>
  <si>
    <t>Kompletační činnost (IČD)</t>
  </si>
  <si>
    <t>Rezerva rozpočtu</t>
  </si>
  <si>
    <t>Dle výběrového 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</si>
</sst>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dd/mm/yy"/>
    <numFmt numFmtId="166" formatCode="#,##0\ &quot;Kč&quot;"/>
    <numFmt numFmtId="167" formatCode="0.00000"/>
  </numFmts>
  <fonts count="19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b/>
      <u/>
      <sz val="12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9"/>
      <name val="Arial"/>
      <family val="2"/>
      <charset val="238"/>
    </font>
    <font>
      <sz val="8"/>
      <color indexed="9"/>
      <name val="Arial"/>
      <family val="2"/>
      <charset val="238"/>
    </font>
    <font>
      <sz val="8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40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3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6" fillId="0" borderId="0" xfId="0" applyFont="1"/>
    <xf numFmtId="4" fontId="1" fillId="0" borderId="0" xfId="0" applyNumberFormat="1" applyFont="1"/>
    <xf numFmtId="0" fontId="3" fillId="0" borderId="0" xfId="0" applyFont="1" applyBorder="1"/>
    <xf numFmtId="0" fontId="2" fillId="0" borderId="9" xfId="0" applyFont="1" applyBorder="1" applyAlignment="1">
      <alignment horizontal="centerContinuous" vertical="top"/>
    </xf>
    <xf numFmtId="0" fontId="1" fillId="0" borderId="9" xfId="0" applyFont="1" applyBorder="1" applyAlignment="1">
      <alignment horizontal="centerContinuous"/>
    </xf>
    <xf numFmtId="0" fontId="6" fillId="2" borderId="20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centerContinuous"/>
    </xf>
    <xf numFmtId="0" fontId="4" fillId="2" borderId="22" xfId="0" applyFont="1" applyFill="1" applyBorder="1" applyAlignment="1">
      <alignment horizontal="left"/>
    </xf>
    <xf numFmtId="0" fontId="3" fillId="0" borderId="17" xfId="0" applyFont="1" applyBorder="1"/>
    <xf numFmtId="49" fontId="3" fillId="0" borderId="23" xfId="0" applyNumberFormat="1" applyFont="1" applyBorder="1" applyAlignment="1">
      <alignment horizontal="left"/>
    </xf>
    <xf numFmtId="0" fontId="1" fillId="0" borderId="24" xfId="0" applyFont="1" applyBorder="1"/>
    <xf numFmtId="0" fontId="3" fillId="0" borderId="3" xfId="0" applyFont="1" applyBorder="1"/>
    <xf numFmtId="0" fontId="3" fillId="0" borderId="2" xfId="0" applyFont="1" applyBorder="1"/>
    <xf numFmtId="0" fontId="3" fillId="0" borderId="13" xfId="0" applyFont="1" applyBorder="1"/>
    <xf numFmtId="0" fontId="3" fillId="0" borderId="25" xfId="0" applyFont="1" applyBorder="1" applyAlignment="1">
      <alignment horizontal="left"/>
    </xf>
    <xf numFmtId="0" fontId="6" fillId="0" borderId="24" xfId="0" applyFont="1" applyBorder="1"/>
    <xf numFmtId="49" fontId="3" fillId="0" borderId="25" xfId="0" applyNumberFormat="1" applyFont="1" applyBorder="1" applyAlignment="1">
      <alignment horizontal="left"/>
    </xf>
    <xf numFmtId="49" fontId="6" fillId="2" borderId="24" xfId="0" applyNumberFormat="1" applyFont="1" applyFill="1" applyBorder="1"/>
    <xf numFmtId="49" fontId="1" fillId="2" borderId="3" xfId="0" applyNumberFormat="1" applyFont="1" applyFill="1" applyBorder="1"/>
    <xf numFmtId="0" fontId="6" fillId="2" borderId="2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3" fillId="0" borderId="13" xfId="0" applyFont="1" applyFill="1" applyBorder="1"/>
    <xf numFmtId="3" fontId="3" fillId="0" borderId="25" xfId="0" applyNumberFormat="1" applyFont="1" applyBorder="1" applyAlignment="1">
      <alignment horizontal="left"/>
    </xf>
    <xf numFmtId="0" fontId="1" fillId="0" borderId="0" xfId="0" applyFont="1" applyFill="1"/>
    <xf numFmtId="49" fontId="6" fillId="2" borderId="26" xfId="0" applyNumberFormat="1" applyFont="1" applyFill="1" applyBorder="1"/>
    <xf numFmtId="49" fontId="1" fillId="2" borderId="5" xfId="0" applyNumberFormat="1" applyFont="1" applyFill="1" applyBorder="1"/>
    <xf numFmtId="0" fontId="6" fillId="2" borderId="0" xfId="0" applyFont="1" applyFill="1" applyBorder="1"/>
    <xf numFmtId="0" fontId="1" fillId="2" borderId="0" xfId="0" applyFont="1" applyFill="1" applyBorder="1"/>
    <xf numFmtId="49" fontId="3" fillId="0" borderId="13" xfId="0" applyNumberFormat="1" applyFont="1" applyBorder="1" applyAlignment="1">
      <alignment horizontal="left"/>
    </xf>
    <xf numFmtId="0" fontId="3" fillId="0" borderId="27" xfId="0" applyFont="1" applyBorder="1"/>
    <xf numFmtId="0" fontId="3" fillId="0" borderId="13" xfId="0" applyNumberFormat="1" applyFont="1" applyBorder="1"/>
    <xf numFmtId="0" fontId="3" fillId="0" borderId="28" xfId="0" applyNumberFormat="1" applyFont="1" applyBorder="1" applyAlignment="1">
      <alignment horizontal="left"/>
    </xf>
    <xf numFmtId="0" fontId="1" fillId="0" borderId="0" xfId="0" applyNumberFormat="1" applyFont="1" applyBorder="1"/>
    <xf numFmtId="0" fontId="1" fillId="0" borderId="0" xfId="0" applyNumberFormat="1" applyFont="1"/>
    <xf numFmtId="0" fontId="3" fillId="0" borderId="28" xfId="0" applyFont="1" applyBorder="1" applyAlignment="1">
      <alignment horizontal="left"/>
    </xf>
    <xf numFmtId="0" fontId="1" fillId="0" borderId="0" xfId="0" applyFont="1" applyBorder="1"/>
    <xf numFmtId="0" fontId="3" fillId="0" borderId="13" xfId="0" applyFont="1" applyFill="1" applyBorder="1" applyAlignment="1"/>
    <xf numFmtId="0" fontId="3" fillId="0" borderId="28" xfId="0" applyFont="1" applyFill="1" applyBorder="1" applyAlignment="1"/>
    <xf numFmtId="0" fontId="1" fillId="0" borderId="0" xfId="0" applyFont="1" applyFill="1" applyBorder="1" applyAlignment="1"/>
    <xf numFmtId="0" fontId="3" fillId="0" borderId="13" xfId="0" applyFont="1" applyBorder="1" applyAlignment="1"/>
    <xf numFmtId="0" fontId="3" fillId="0" borderId="28" xfId="0" applyFont="1" applyBorder="1" applyAlignment="1"/>
    <xf numFmtId="3" fontId="1" fillId="0" borderId="0" xfId="0" applyNumberFormat="1" applyFont="1"/>
    <xf numFmtId="0" fontId="3" fillId="0" borderId="24" xfId="0" applyFont="1" applyBorder="1"/>
    <xf numFmtId="0" fontId="3" fillId="0" borderId="17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2" fillId="0" borderId="30" xfId="0" applyFont="1" applyBorder="1" applyAlignment="1">
      <alignment horizontal="centerContinuous" vertical="center"/>
    </xf>
    <xf numFmtId="0" fontId="5" fillId="0" borderId="31" xfId="0" applyFont="1" applyBorder="1" applyAlignment="1">
      <alignment horizontal="centerContinuous" vertical="center"/>
    </xf>
    <xf numFmtId="0" fontId="1" fillId="0" borderId="31" xfId="0" applyFont="1" applyBorder="1" applyAlignment="1">
      <alignment horizontal="centerContinuous" vertical="center"/>
    </xf>
    <xf numFmtId="0" fontId="1" fillId="0" borderId="32" xfId="0" applyFont="1" applyBorder="1" applyAlignment="1">
      <alignment horizontal="centerContinuous" vertical="center"/>
    </xf>
    <xf numFmtId="0" fontId="6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33" xfId="0" applyFont="1" applyFill="1" applyBorder="1" applyAlignment="1">
      <alignment horizontal="centerContinuous"/>
    </xf>
    <xf numFmtId="0" fontId="6" fillId="2" borderId="11" xfId="0" applyFont="1" applyFill="1" applyBorder="1" applyAlignment="1">
      <alignment horizontal="centerContinuous"/>
    </xf>
    <xf numFmtId="0" fontId="1" fillId="2" borderId="11" xfId="0" applyFont="1" applyFill="1" applyBorder="1" applyAlignment="1">
      <alignment horizontal="centerContinuous"/>
    </xf>
    <xf numFmtId="0" fontId="1" fillId="0" borderId="34" xfId="0" applyFont="1" applyBorder="1"/>
    <xf numFmtId="0" fontId="1" fillId="0" borderId="19" xfId="0" applyFont="1" applyBorder="1"/>
    <xf numFmtId="3" fontId="1" fillId="0" borderId="23" xfId="0" applyNumberFormat="1" applyFont="1" applyBorder="1"/>
    <xf numFmtId="0" fontId="1" fillId="0" borderId="20" xfId="0" applyFont="1" applyBorder="1"/>
    <xf numFmtId="3" fontId="1" fillId="0" borderId="22" xfId="0" applyNumberFormat="1" applyFont="1" applyBorder="1"/>
    <xf numFmtId="0" fontId="1" fillId="0" borderId="21" xfId="0" applyFont="1" applyBorder="1"/>
    <xf numFmtId="3" fontId="1" fillId="0" borderId="2" xfId="0" applyNumberFormat="1" applyFont="1" applyBorder="1"/>
    <xf numFmtId="0" fontId="1" fillId="0" borderId="3" xfId="0" applyFont="1" applyBorder="1"/>
    <xf numFmtId="0" fontId="1" fillId="0" borderId="35" xfId="0" applyFont="1" applyBorder="1"/>
    <xf numFmtId="0" fontId="1" fillId="0" borderId="19" xfId="0" applyFont="1" applyBorder="1" applyAlignment="1">
      <alignment shrinkToFit="1"/>
    </xf>
    <xf numFmtId="0" fontId="1" fillId="0" borderId="36" xfId="0" applyFont="1" applyBorder="1"/>
    <xf numFmtId="0" fontId="1" fillId="0" borderId="26" xfId="0" applyFont="1" applyBorder="1"/>
    <xf numFmtId="3" fontId="1" fillId="0" borderId="39" xfId="0" applyNumberFormat="1" applyFont="1" applyBorder="1"/>
    <xf numFmtId="0" fontId="1" fillId="0" borderId="37" xfId="0" applyFont="1" applyBorder="1"/>
    <xf numFmtId="3" fontId="1" fillId="0" borderId="40" xfId="0" applyNumberFormat="1" applyFont="1" applyBorder="1"/>
    <xf numFmtId="0" fontId="1" fillId="0" borderId="38" xfId="0" applyFont="1" applyBorder="1"/>
    <xf numFmtId="0" fontId="6" fillId="2" borderId="20" xfId="0" applyFont="1" applyFill="1" applyBorder="1"/>
    <xf numFmtId="0" fontId="6" fillId="2" borderId="22" xfId="0" applyFont="1" applyFill="1" applyBorder="1"/>
    <xf numFmtId="0" fontId="6" fillId="2" borderId="21" xfId="0" applyFont="1" applyFill="1" applyBorder="1"/>
    <xf numFmtId="0" fontId="6" fillId="2" borderId="41" xfId="0" applyFont="1" applyFill="1" applyBorder="1"/>
    <xf numFmtId="0" fontId="6" fillId="2" borderId="42" xfId="0" applyFont="1" applyFill="1" applyBorder="1"/>
    <xf numFmtId="0" fontId="1" fillId="0" borderId="5" xfId="0" applyFont="1" applyBorder="1"/>
    <xf numFmtId="0" fontId="1" fillId="0" borderId="4" xfId="0" applyFont="1" applyBorder="1"/>
    <xf numFmtId="0" fontId="1" fillId="0" borderId="43" xfId="0" applyFont="1" applyBorder="1"/>
    <xf numFmtId="0" fontId="1" fillId="0" borderId="0" xfId="0" applyFont="1" applyBorder="1" applyAlignment="1">
      <alignment horizontal="right"/>
    </xf>
    <xf numFmtId="165" fontId="1" fillId="0" borderId="0" xfId="0" applyNumberFormat="1" applyFont="1" applyBorder="1"/>
    <xf numFmtId="0" fontId="1" fillId="0" borderId="0" xfId="0" applyFont="1" applyFill="1" applyBorder="1"/>
    <xf numFmtId="0" fontId="1" fillId="0" borderId="16" xfId="0" applyFont="1" applyBorder="1"/>
    <xf numFmtId="0" fontId="1" fillId="0" borderId="18" xfId="0" applyFont="1" applyBorder="1"/>
    <xf numFmtId="0" fontId="1" fillId="0" borderId="44" xfId="0" applyFont="1" applyBorder="1"/>
    <xf numFmtId="0" fontId="1" fillId="0" borderId="7" xfId="0" applyFont="1" applyBorder="1"/>
    <xf numFmtId="164" fontId="1" fillId="0" borderId="8" xfId="0" applyNumberFormat="1" applyFont="1" applyBorder="1" applyAlignment="1">
      <alignment horizontal="right"/>
    </xf>
    <xf numFmtId="0" fontId="1" fillId="0" borderId="8" xfId="0" applyFont="1" applyBorder="1"/>
    <xf numFmtId="0" fontId="1" fillId="0" borderId="2" xfId="0" applyFont="1" applyBorder="1"/>
    <xf numFmtId="164" fontId="1" fillId="0" borderId="3" xfId="0" applyNumberFormat="1" applyFont="1" applyBorder="1" applyAlignment="1">
      <alignment horizontal="right"/>
    </xf>
    <xf numFmtId="0" fontId="5" fillId="2" borderId="37" xfId="0" applyFont="1" applyFill="1" applyBorder="1"/>
    <xf numFmtId="0" fontId="5" fillId="2" borderId="40" xfId="0" applyFont="1" applyFill="1" applyBorder="1"/>
    <xf numFmtId="0" fontId="5" fillId="2" borderId="38" xfId="0" applyFont="1" applyFill="1" applyBorder="1"/>
    <xf numFmtId="0" fontId="5" fillId="0" borderId="0" xfId="0" applyFont="1"/>
    <xf numFmtId="0" fontId="1" fillId="0" borderId="0" xfId="0" applyFont="1" applyAlignment="1">
      <alignment vertical="justify"/>
    </xf>
    <xf numFmtId="0" fontId="6" fillId="0" borderId="49" xfId="1" applyFont="1" applyBorder="1"/>
    <xf numFmtId="0" fontId="1" fillId="0" borderId="49" xfId="1" applyFont="1" applyBorder="1"/>
    <xf numFmtId="0" fontId="1" fillId="0" borderId="49" xfId="1" applyFont="1" applyBorder="1" applyAlignment="1">
      <alignment horizontal="right"/>
    </xf>
    <xf numFmtId="0" fontId="1" fillId="0" borderId="50" xfId="1" applyFont="1" applyBorder="1"/>
    <xf numFmtId="0" fontId="1" fillId="0" borderId="49" xfId="0" applyNumberFormat="1" applyFont="1" applyBorder="1" applyAlignment="1">
      <alignment horizontal="left"/>
    </xf>
    <xf numFmtId="0" fontId="1" fillId="0" borderId="51" xfId="0" applyNumberFormat="1" applyFont="1" applyBorder="1"/>
    <xf numFmtId="0" fontId="6" fillId="0" borderId="54" xfId="1" applyFont="1" applyBorder="1"/>
    <xf numFmtId="0" fontId="1" fillId="0" borderId="54" xfId="1" applyFont="1" applyBorder="1"/>
    <xf numFmtId="0" fontId="1" fillId="0" borderId="54" xfId="1" applyFont="1" applyBorder="1" applyAlignment="1">
      <alignment horizontal="right"/>
    </xf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Border="1" applyAlignment="1">
      <alignment horizontal="centerContinuous"/>
    </xf>
    <xf numFmtId="49" fontId="6" fillId="2" borderId="10" xfId="0" applyNumberFormat="1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57" xfId="0" applyFont="1" applyFill="1" applyBorder="1" applyAlignment="1">
      <alignment horizontal="center"/>
    </xf>
    <xf numFmtId="0" fontId="6" fillId="2" borderId="58" xfId="0" applyFont="1" applyFill="1" applyBorder="1" applyAlignment="1">
      <alignment horizontal="center"/>
    </xf>
    <xf numFmtId="3" fontId="1" fillId="0" borderId="43" xfId="0" applyNumberFormat="1" applyFont="1" applyBorder="1"/>
    <xf numFmtId="0" fontId="6" fillId="2" borderId="10" xfId="0" applyFont="1" applyFill="1" applyBorder="1"/>
    <xf numFmtId="0" fontId="6" fillId="2" borderId="11" xfId="0" applyFont="1" applyFill="1" applyBorder="1"/>
    <xf numFmtId="3" fontId="6" fillId="2" borderId="33" xfId="0" applyNumberFormat="1" applyFont="1" applyFill="1" applyBorder="1"/>
    <xf numFmtId="3" fontId="6" fillId="2" borderId="12" xfId="0" applyNumberFormat="1" applyFont="1" applyFill="1" applyBorder="1"/>
    <xf numFmtId="3" fontId="6" fillId="2" borderId="57" xfId="0" applyNumberFormat="1" applyFont="1" applyFill="1" applyBorder="1"/>
    <xf numFmtId="3" fontId="6" fillId="2" borderId="58" xfId="0" applyNumberFormat="1" applyFont="1" applyFill="1" applyBorder="1"/>
    <xf numFmtId="3" fontId="2" fillId="0" borderId="0" xfId="0" applyNumberFormat="1" applyFont="1" applyAlignment="1">
      <alignment horizontal="centerContinuous"/>
    </xf>
    <xf numFmtId="0" fontId="1" fillId="2" borderId="42" xfId="0" applyFont="1" applyFill="1" applyBorder="1"/>
    <xf numFmtId="0" fontId="6" fillId="2" borderId="60" xfId="0" applyFont="1" applyFill="1" applyBorder="1" applyAlignment="1">
      <alignment horizontal="right"/>
    </xf>
    <xf numFmtId="0" fontId="6" fillId="2" borderId="22" xfId="0" applyFont="1" applyFill="1" applyBorder="1" applyAlignment="1">
      <alignment horizontal="right"/>
    </xf>
    <xf numFmtId="0" fontId="6" fillId="2" borderId="21" xfId="0" applyFont="1" applyFill="1" applyBorder="1" applyAlignment="1">
      <alignment horizontal="center"/>
    </xf>
    <xf numFmtId="4" fontId="4" fillId="2" borderId="22" xfId="0" applyNumberFormat="1" applyFont="1" applyFill="1" applyBorder="1" applyAlignment="1">
      <alignment horizontal="right"/>
    </xf>
    <xf numFmtId="4" fontId="4" fillId="2" borderId="42" xfId="0" applyNumberFormat="1" applyFont="1" applyFill="1" applyBorder="1" applyAlignment="1">
      <alignment horizontal="right"/>
    </xf>
    <xf numFmtId="0" fontId="1" fillId="0" borderId="29" xfId="0" applyFont="1" applyBorder="1"/>
    <xf numFmtId="3" fontId="1" fillId="0" borderId="35" xfId="0" applyNumberFormat="1" applyFont="1" applyBorder="1" applyAlignment="1">
      <alignment horizontal="right"/>
    </xf>
    <xf numFmtId="164" fontId="1" fillId="0" borderId="13" xfId="0" applyNumberFormat="1" applyFont="1" applyBorder="1" applyAlignment="1">
      <alignment horizontal="right"/>
    </xf>
    <xf numFmtId="3" fontId="1" fillId="0" borderId="16" xfId="0" applyNumberFormat="1" applyFont="1" applyBorder="1" applyAlignment="1">
      <alignment horizontal="right"/>
    </xf>
    <xf numFmtId="4" fontId="1" fillId="0" borderId="19" xfId="0" applyNumberFormat="1" applyFont="1" applyBorder="1" applyAlignment="1">
      <alignment horizontal="right"/>
    </xf>
    <xf numFmtId="3" fontId="1" fillId="0" borderId="29" xfId="0" applyNumberFormat="1" applyFont="1" applyBorder="1" applyAlignment="1">
      <alignment horizontal="right"/>
    </xf>
    <xf numFmtId="0" fontId="1" fillId="2" borderId="37" xfId="0" applyFont="1" applyFill="1" applyBorder="1"/>
    <xf numFmtId="0" fontId="6" fillId="2" borderId="40" xfId="0" applyFont="1" applyFill="1" applyBorder="1"/>
    <xf numFmtId="0" fontId="1" fillId="2" borderId="40" xfId="0" applyFont="1" applyFill="1" applyBorder="1"/>
    <xf numFmtId="4" fontId="1" fillId="2" borderId="46" xfId="0" applyNumberFormat="1" applyFont="1" applyFill="1" applyBorder="1"/>
    <xf numFmtId="4" fontId="1" fillId="2" borderId="37" xfId="0" applyNumberFormat="1" applyFont="1" applyFill="1" applyBorder="1"/>
    <xf numFmtId="4" fontId="1" fillId="2" borderId="40" xfId="0" applyNumberFormat="1" applyFont="1" applyFill="1" applyBorder="1"/>
    <xf numFmtId="3" fontId="3" fillId="0" borderId="0" xfId="0" applyNumberFormat="1" applyFont="1"/>
    <xf numFmtId="4" fontId="3" fillId="0" borderId="0" xfId="0" applyNumberFormat="1" applyFont="1"/>
    <xf numFmtId="0" fontId="1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Continuous"/>
    </xf>
    <xf numFmtId="0" fontId="11" fillId="0" borderId="0" xfId="1" applyFont="1" applyAlignment="1">
      <alignment horizontal="right"/>
    </xf>
    <xf numFmtId="0" fontId="3" fillId="0" borderId="50" xfId="1" applyFont="1" applyBorder="1" applyAlignment="1">
      <alignment horizontal="right"/>
    </xf>
    <xf numFmtId="0" fontId="1" fillId="0" borderId="49" xfId="1" applyFont="1" applyBorder="1" applyAlignment="1">
      <alignment horizontal="left"/>
    </xf>
    <xf numFmtId="0" fontId="1" fillId="0" borderId="51" xfId="1" applyFont="1" applyBorder="1"/>
    <xf numFmtId="0" fontId="3" fillId="0" borderId="0" xfId="1" applyFont="1"/>
    <xf numFmtId="0" fontId="1" fillId="0" borderId="0" xfId="1" applyFont="1" applyAlignment="1">
      <alignment horizontal="right"/>
    </xf>
    <xf numFmtId="0" fontId="1" fillId="0" borderId="0" xfId="1" applyFont="1" applyAlignment="1"/>
    <xf numFmtId="49" fontId="3" fillId="2" borderId="13" xfId="1" applyNumberFormat="1" applyFont="1" applyFill="1" applyBorder="1"/>
    <xf numFmtId="0" fontId="3" fillId="2" borderId="3" xfId="1" applyFont="1" applyFill="1" applyBorder="1" applyAlignment="1">
      <alignment horizontal="center"/>
    </xf>
    <xf numFmtId="0" fontId="3" fillId="2" borderId="3" xfId="1" applyNumberFormat="1" applyFont="1" applyFill="1" applyBorder="1" applyAlignment="1">
      <alignment horizontal="center"/>
    </xf>
    <xf numFmtId="0" fontId="3" fillId="2" borderId="13" xfId="1" applyFont="1" applyFill="1" applyBorder="1" applyAlignment="1">
      <alignment horizontal="center"/>
    </xf>
    <xf numFmtId="0" fontId="3" fillId="2" borderId="13" xfId="1" applyFont="1" applyFill="1" applyBorder="1" applyAlignment="1">
      <alignment horizontal="center" wrapText="1"/>
    </xf>
    <xf numFmtId="0" fontId="6" fillId="0" borderId="15" xfId="1" applyFont="1" applyBorder="1" applyAlignment="1">
      <alignment horizontal="center"/>
    </xf>
    <xf numFmtId="49" fontId="6" fillId="0" borderId="15" xfId="1" applyNumberFormat="1" applyFont="1" applyBorder="1" applyAlignment="1">
      <alignment horizontal="left"/>
    </xf>
    <xf numFmtId="0" fontId="6" fillId="0" borderId="1" xfId="1" applyFont="1" applyBorder="1"/>
    <xf numFmtId="0" fontId="1" fillId="0" borderId="2" xfId="1" applyFont="1" applyBorder="1" applyAlignment="1">
      <alignment horizontal="center"/>
    </xf>
    <xf numFmtId="0" fontId="1" fillId="0" borderId="2" xfId="1" applyNumberFormat="1" applyFont="1" applyBorder="1" applyAlignment="1">
      <alignment horizontal="right"/>
    </xf>
    <xf numFmtId="0" fontId="1" fillId="0" borderId="3" xfId="1" applyNumberFormat="1" applyFont="1" applyBorder="1"/>
    <xf numFmtId="0" fontId="1" fillId="0" borderId="6" xfId="1" applyNumberFormat="1" applyFont="1" applyFill="1" applyBorder="1"/>
    <xf numFmtId="0" fontId="1" fillId="0" borderId="8" xfId="1" applyNumberFormat="1" applyFont="1" applyFill="1" applyBorder="1"/>
    <xf numFmtId="0" fontId="1" fillId="0" borderId="6" xfId="1" applyFont="1" applyFill="1" applyBorder="1"/>
    <xf numFmtId="0" fontId="1" fillId="0" borderId="8" xfId="1" applyFont="1" applyFill="1" applyBorder="1"/>
    <xf numFmtId="0" fontId="12" fillId="0" borderId="0" xfId="1" applyFont="1"/>
    <xf numFmtId="0" fontId="7" fillId="0" borderId="14" xfId="1" applyFont="1" applyBorder="1" applyAlignment="1">
      <alignment horizontal="center" vertical="top"/>
    </xf>
    <xf numFmtId="49" fontId="7" fillId="0" borderId="14" xfId="1" applyNumberFormat="1" applyFont="1" applyBorder="1" applyAlignment="1">
      <alignment horizontal="left" vertical="top"/>
    </xf>
    <xf numFmtId="0" fontId="7" fillId="0" borderId="14" xfId="1" applyFont="1" applyBorder="1" applyAlignment="1">
      <alignment vertical="top" wrapText="1"/>
    </xf>
    <xf numFmtId="49" fontId="7" fillId="0" borderId="14" xfId="1" applyNumberFormat="1" applyFont="1" applyBorder="1" applyAlignment="1">
      <alignment horizontal="center" shrinkToFit="1"/>
    </xf>
    <xf numFmtId="4" fontId="7" fillId="0" borderId="14" xfId="1" applyNumberFormat="1" applyFont="1" applyBorder="1" applyAlignment="1">
      <alignment horizontal="right"/>
    </xf>
    <xf numFmtId="4" fontId="7" fillId="0" borderId="14" xfId="1" applyNumberFormat="1" applyFont="1" applyBorder="1"/>
    <xf numFmtId="167" fontId="7" fillId="0" borderId="14" xfId="1" applyNumberFormat="1" applyFont="1" applyBorder="1"/>
    <xf numFmtId="4" fontId="7" fillId="0" borderId="8" xfId="1" applyNumberFormat="1" applyFont="1" applyBorder="1"/>
    <xf numFmtId="0" fontId="3" fillId="0" borderId="15" xfId="1" applyFont="1" applyBorder="1" applyAlignment="1">
      <alignment horizontal="center"/>
    </xf>
    <xf numFmtId="4" fontId="1" fillId="0" borderId="5" xfId="1" applyNumberFormat="1" applyFont="1" applyBorder="1"/>
    <xf numFmtId="0" fontId="13" fillId="0" borderId="0" xfId="1" applyFont="1" applyAlignment="1">
      <alignment wrapText="1"/>
    </xf>
    <xf numFmtId="49" fontId="3" fillId="0" borderId="15" xfId="1" applyNumberFormat="1" applyFont="1" applyBorder="1" applyAlignment="1">
      <alignment horizontal="right"/>
    </xf>
    <xf numFmtId="4" fontId="14" fillId="3" borderId="63" xfId="1" applyNumberFormat="1" applyFont="1" applyFill="1" applyBorder="1" applyAlignment="1">
      <alignment horizontal="right" wrapText="1"/>
    </xf>
    <xf numFmtId="0" fontId="14" fillId="3" borderId="4" xfId="1" applyFont="1" applyFill="1" applyBorder="1" applyAlignment="1">
      <alignment horizontal="left" wrapText="1"/>
    </xf>
    <xf numFmtId="0" fontId="14" fillId="0" borderId="5" xfId="0" applyFont="1" applyBorder="1" applyAlignment="1">
      <alignment horizontal="right"/>
    </xf>
    <xf numFmtId="0" fontId="1" fillId="0" borderId="4" xfId="1" applyFont="1" applyBorder="1"/>
    <xf numFmtId="0" fontId="1" fillId="0" borderId="0" xfId="1" applyFont="1" applyBorder="1"/>
    <xf numFmtId="0" fontId="1" fillId="2" borderId="13" xfId="1" applyFont="1" applyFill="1" applyBorder="1" applyAlignment="1">
      <alignment horizontal="center"/>
    </xf>
    <xf numFmtId="49" fontId="16" fillId="2" borderId="13" xfId="1" applyNumberFormat="1" applyFont="1" applyFill="1" applyBorder="1" applyAlignment="1">
      <alignment horizontal="left"/>
    </xf>
    <xf numFmtId="0" fontId="16" fillId="2" borderId="1" xfId="1" applyFont="1" applyFill="1" applyBorder="1"/>
    <xf numFmtId="0" fontId="1" fillId="2" borderId="2" xfId="1" applyFont="1" applyFill="1" applyBorder="1" applyAlignment="1">
      <alignment horizontal="center"/>
    </xf>
    <xf numFmtId="4" fontId="1" fillId="2" borderId="2" xfId="1" applyNumberFormat="1" applyFont="1" applyFill="1" applyBorder="1" applyAlignment="1">
      <alignment horizontal="right"/>
    </xf>
    <xf numFmtId="4" fontId="1" fillId="2" borderId="3" xfId="1" applyNumberFormat="1" applyFont="1" applyFill="1" applyBorder="1" applyAlignment="1">
      <alignment horizontal="right"/>
    </xf>
    <xf numFmtId="4" fontId="6" fillId="2" borderId="13" xfId="1" applyNumberFormat="1" applyFont="1" applyFill="1" applyBorder="1"/>
    <xf numFmtId="0" fontId="1" fillId="2" borderId="2" xfId="1" applyFont="1" applyFill="1" applyBorder="1"/>
    <xf numFmtId="4" fontId="6" fillId="2" borderId="3" xfId="1" applyNumberFormat="1" applyFont="1" applyFill="1" applyBorder="1"/>
    <xf numFmtId="3" fontId="1" fillId="0" borderId="0" xfId="1" applyNumberFormat="1" applyFont="1"/>
    <xf numFmtId="0" fontId="17" fillId="0" borderId="0" xfId="1" applyFont="1" applyAlignment="1"/>
    <xf numFmtId="0" fontId="18" fillId="0" borderId="0" xfId="1" applyFont="1" applyBorder="1"/>
    <xf numFmtId="3" fontId="18" fillId="0" borderId="0" xfId="1" applyNumberFormat="1" applyFont="1" applyBorder="1" applyAlignment="1">
      <alignment horizontal="right"/>
    </xf>
    <xf numFmtId="4" fontId="18" fillId="0" borderId="0" xfId="1" applyNumberFormat="1" applyFont="1" applyBorder="1"/>
    <xf numFmtId="0" fontId="17" fillId="0" borderId="0" xfId="1" applyFont="1" applyBorder="1" applyAlignment="1"/>
    <xf numFmtId="0" fontId="1" fillId="0" borderId="0" xfId="1" applyFont="1" applyBorder="1" applyAlignment="1">
      <alignment horizontal="right"/>
    </xf>
    <xf numFmtId="49" fontId="3" fillId="0" borderId="26" xfId="0" applyNumberFormat="1" applyFont="1" applyBorder="1"/>
    <xf numFmtId="3" fontId="1" fillId="0" borderId="5" xfId="0" applyNumberFormat="1" applyFont="1" applyBorder="1"/>
    <xf numFmtId="3" fontId="1" fillId="0" borderId="15" xfId="0" applyNumberFormat="1" applyFont="1" applyBorder="1"/>
    <xf numFmtId="3" fontId="1" fillId="0" borderId="59" xfId="0" applyNumberFormat="1" applyFont="1" applyBorder="1"/>
    <xf numFmtId="0" fontId="1" fillId="0" borderId="37" xfId="0" applyFont="1" applyBorder="1" applyAlignment="1">
      <alignment horizontal="center" shrinkToFit="1"/>
    </xf>
    <xf numFmtId="0" fontId="1" fillId="0" borderId="38" xfId="0" applyFont="1" applyBorder="1" applyAlignment="1">
      <alignment horizontal="center" shrinkToFit="1"/>
    </xf>
    <xf numFmtId="0" fontId="3" fillId="0" borderId="1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166" fontId="1" fillId="0" borderId="1" xfId="0" applyNumberFormat="1" applyFont="1" applyBorder="1" applyAlignment="1">
      <alignment horizontal="right" indent="2"/>
    </xf>
    <xf numFmtId="166" fontId="1" fillId="0" borderId="28" xfId="0" applyNumberFormat="1" applyFont="1" applyBorder="1" applyAlignment="1">
      <alignment horizontal="right" indent="2"/>
    </xf>
    <xf numFmtId="166" fontId="5" fillId="2" borderId="45" xfId="0" applyNumberFormat="1" applyFont="1" applyFill="1" applyBorder="1" applyAlignment="1">
      <alignment horizontal="right" indent="2"/>
    </xf>
    <xf numFmtId="166" fontId="5" fillId="2" borderId="46" xfId="0" applyNumberFormat="1" applyFont="1" applyFill="1" applyBorder="1" applyAlignment="1">
      <alignment horizontal="right" indent="2"/>
    </xf>
    <xf numFmtId="0" fontId="7" fillId="0" borderId="0" xfId="0" applyFont="1" applyAlignment="1">
      <alignment horizontal="left" vertical="top" wrapText="1"/>
    </xf>
    <xf numFmtId="0" fontId="1" fillId="0" borderId="47" xfId="1" applyFont="1" applyBorder="1" applyAlignment="1">
      <alignment horizontal="center"/>
    </xf>
    <xf numFmtId="0" fontId="1" fillId="0" borderId="48" xfId="1" applyFont="1" applyBorder="1" applyAlignment="1">
      <alignment horizontal="center"/>
    </xf>
    <xf numFmtId="0" fontId="1" fillId="0" borderId="52" xfId="1" applyFont="1" applyBorder="1" applyAlignment="1">
      <alignment horizontal="center"/>
    </xf>
    <xf numFmtId="0" fontId="1" fillId="0" borderId="53" xfId="1" applyFont="1" applyBorder="1" applyAlignment="1">
      <alignment horizontal="center"/>
    </xf>
    <xf numFmtId="0" fontId="1" fillId="0" borderId="55" xfId="1" applyFont="1" applyBorder="1" applyAlignment="1">
      <alignment horizontal="left"/>
    </xf>
    <xf numFmtId="0" fontId="1" fillId="0" borderId="54" xfId="1" applyFont="1" applyBorder="1" applyAlignment="1">
      <alignment horizontal="left"/>
    </xf>
    <xf numFmtId="0" fontId="1" fillId="0" borderId="56" xfId="1" applyFont="1" applyBorder="1" applyAlignment="1">
      <alignment horizontal="left"/>
    </xf>
    <xf numFmtId="3" fontId="6" fillId="2" borderId="40" xfId="0" applyNumberFormat="1" applyFont="1" applyFill="1" applyBorder="1" applyAlignment="1">
      <alignment horizontal="right"/>
    </xf>
    <xf numFmtId="3" fontId="6" fillId="2" borderId="46" xfId="0" applyNumberFormat="1" applyFont="1" applyFill="1" applyBorder="1" applyAlignment="1">
      <alignment horizontal="right"/>
    </xf>
    <xf numFmtId="49" fontId="14" fillId="3" borderId="61" xfId="1" applyNumberFormat="1" applyFont="1" applyFill="1" applyBorder="1" applyAlignment="1">
      <alignment horizontal="left" wrapText="1"/>
    </xf>
    <xf numFmtId="49" fontId="15" fillId="0" borderId="62" xfId="0" applyNumberFormat="1" applyFont="1" applyBorder="1" applyAlignment="1">
      <alignment horizontal="left" wrapText="1"/>
    </xf>
    <xf numFmtId="0" fontId="9" fillId="0" borderId="0" xfId="1" applyFont="1" applyAlignment="1">
      <alignment horizontal="center"/>
    </xf>
    <xf numFmtId="49" fontId="1" fillId="0" borderId="52" xfId="1" applyNumberFormat="1" applyFont="1" applyBorder="1" applyAlignment="1">
      <alignment horizontal="center"/>
    </xf>
    <xf numFmtId="0" fontId="1" fillId="0" borderId="55" xfId="1" applyFont="1" applyBorder="1" applyAlignment="1">
      <alignment horizontal="center" shrinkToFit="1"/>
    </xf>
    <xf numFmtId="0" fontId="1" fillId="0" borderId="54" xfId="1" applyFont="1" applyBorder="1" applyAlignment="1">
      <alignment horizontal="center" shrinkToFit="1"/>
    </xf>
    <xf numFmtId="0" fontId="1" fillId="0" borderId="56" xfId="1" applyFont="1" applyBorder="1" applyAlignment="1">
      <alignment horizontal="center" shrinkToFit="1"/>
    </xf>
  </cellXfs>
  <cellStyles count="2">
    <cellStyle name="Normální" xfId="0" builtinId="0"/>
    <cellStyle name="normální_POL.XLS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1"/>
  <dimension ref="A1:BE51"/>
  <sheetViews>
    <sheetView tabSelected="1" workbookViewId="0">
      <selection sqref="A1:G1"/>
    </sheetView>
  </sheetViews>
  <sheetFormatPr defaultRowHeight="12.75" x14ac:dyDescent="0.2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 x14ac:dyDescent="0.25">
      <c r="A1" s="6" t="s">
        <v>79</v>
      </c>
      <c r="B1" s="7"/>
      <c r="C1" s="7"/>
      <c r="D1" s="7"/>
      <c r="E1" s="7"/>
      <c r="F1" s="7"/>
      <c r="G1" s="7"/>
    </row>
    <row r="2" spans="1:57" ht="12.75" customHeight="1" x14ac:dyDescent="0.2">
      <c r="A2" s="8" t="s">
        <v>9</v>
      </c>
      <c r="B2" s="9"/>
      <c r="C2" s="10" t="s">
        <v>84</v>
      </c>
      <c r="D2" s="10" t="s">
        <v>82</v>
      </c>
      <c r="E2" s="9"/>
      <c r="F2" s="11" t="s">
        <v>10</v>
      </c>
      <c r="G2" s="12"/>
    </row>
    <row r="3" spans="1:57" ht="3" hidden="1" customHeight="1" x14ac:dyDescent="0.2">
      <c r="A3" s="13"/>
      <c r="B3" s="14"/>
      <c r="C3" s="15"/>
      <c r="D3" s="15"/>
      <c r="E3" s="14"/>
      <c r="F3" s="16"/>
      <c r="G3" s="17"/>
    </row>
    <row r="4" spans="1:57" ht="12" customHeight="1" x14ac:dyDescent="0.2">
      <c r="A4" s="18" t="s">
        <v>11</v>
      </c>
      <c r="B4" s="14"/>
      <c r="C4" s="15"/>
      <c r="D4" s="15"/>
      <c r="E4" s="14"/>
      <c r="F4" s="16" t="s">
        <v>12</v>
      </c>
      <c r="G4" s="19"/>
    </row>
    <row r="5" spans="1:57" ht="12.95" customHeight="1" x14ac:dyDescent="0.2">
      <c r="A5" s="20" t="s">
        <v>84</v>
      </c>
      <c r="B5" s="21"/>
      <c r="C5" s="22" t="s">
        <v>82</v>
      </c>
      <c r="D5" s="23"/>
      <c r="E5" s="24"/>
      <c r="F5" s="16" t="s">
        <v>13</v>
      </c>
      <c r="G5" s="17"/>
    </row>
    <row r="6" spans="1:57" ht="12.95" customHeight="1" x14ac:dyDescent="0.2">
      <c r="A6" s="18" t="s">
        <v>14</v>
      </c>
      <c r="B6" s="14"/>
      <c r="C6" s="15"/>
      <c r="D6" s="15"/>
      <c r="E6" s="14"/>
      <c r="F6" s="25" t="s">
        <v>15</v>
      </c>
      <c r="G6" s="26"/>
      <c r="O6" s="27"/>
    </row>
    <row r="7" spans="1:57" ht="12.95" customHeight="1" x14ac:dyDescent="0.2">
      <c r="A7" s="28" t="s">
        <v>81</v>
      </c>
      <c r="B7" s="29"/>
      <c r="C7" s="30" t="s">
        <v>82</v>
      </c>
      <c r="D7" s="31"/>
      <c r="E7" s="31"/>
      <c r="F7" s="32" t="s">
        <v>16</v>
      </c>
      <c r="G7" s="26">
        <f>IF(G6=0,,ROUND((F30+F32)/G6,1))</f>
        <v>0</v>
      </c>
    </row>
    <row r="8" spans="1:57" x14ac:dyDescent="0.2">
      <c r="A8" s="33" t="s">
        <v>17</v>
      </c>
      <c r="B8" s="16"/>
      <c r="C8" s="209"/>
      <c r="D8" s="209"/>
      <c r="E8" s="210"/>
      <c r="F8" s="34" t="s">
        <v>18</v>
      </c>
      <c r="G8" s="35"/>
      <c r="H8" s="36"/>
      <c r="I8" s="37"/>
    </row>
    <row r="9" spans="1:57" x14ac:dyDescent="0.2">
      <c r="A9" s="33" t="s">
        <v>19</v>
      </c>
      <c r="B9" s="16"/>
      <c r="C9" s="209"/>
      <c r="D9" s="209"/>
      <c r="E9" s="210"/>
      <c r="F9" s="16"/>
      <c r="G9" s="38"/>
      <c r="H9" s="39"/>
    </row>
    <row r="10" spans="1:57" x14ac:dyDescent="0.2">
      <c r="A10" s="33" t="s">
        <v>20</v>
      </c>
      <c r="B10" s="16"/>
      <c r="C10" s="209"/>
      <c r="D10" s="209"/>
      <c r="E10" s="209"/>
      <c r="F10" s="40"/>
      <c r="G10" s="41"/>
      <c r="H10" s="42"/>
    </row>
    <row r="11" spans="1:57" ht="13.5" customHeight="1" x14ac:dyDescent="0.2">
      <c r="A11" s="33" t="s">
        <v>21</v>
      </c>
      <c r="B11" s="16"/>
      <c r="C11" s="209" t="s">
        <v>376</v>
      </c>
      <c r="D11" s="209"/>
      <c r="E11" s="209"/>
      <c r="F11" s="43" t="s">
        <v>22</v>
      </c>
      <c r="G11" s="44"/>
      <c r="H11" s="39"/>
      <c r="BA11" s="45"/>
      <c r="BB11" s="45"/>
      <c r="BC11" s="45"/>
      <c r="BD11" s="45"/>
      <c r="BE11" s="45"/>
    </row>
    <row r="12" spans="1:57" ht="12.75" customHeight="1" x14ac:dyDescent="0.2">
      <c r="A12" s="46" t="s">
        <v>23</v>
      </c>
      <c r="B12" s="14"/>
      <c r="C12" s="211"/>
      <c r="D12" s="211"/>
      <c r="E12" s="211"/>
      <c r="F12" s="47" t="s">
        <v>24</v>
      </c>
      <c r="G12" s="48"/>
      <c r="H12" s="39"/>
    </row>
    <row r="13" spans="1:57" ht="28.5" customHeight="1" thickBot="1" x14ac:dyDescent="0.25">
      <c r="A13" s="49" t="s">
        <v>25</v>
      </c>
      <c r="B13" s="50"/>
      <c r="C13" s="50"/>
      <c r="D13" s="50"/>
      <c r="E13" s="51"/>
      <c r="F13" s="51"/>
      <c r="G13" s="52"/>
      <c r="H13" s="39"/>
    </row>
    <row r="14" spans="1:57" ht="17.25" customHeight="1" thickBot="1" x14ac:dyDescent="0.25">
      <c r="A14" s="53" t="s">
        <v>26</v>
      </c>
      <c r="B14" s="54"/>
      <c r="C14" s="55"/>
      <c r="D14" s="56" t="s">
        <v>27</v>
      </c>
      <c r="E14" s="57"/>
      <c r="F14" s="57"/>
      <c r="G14" s="55"/>
    </row>
    <row r="15" spans="1:57" ht="15.95" customHeight="1" x14ac:dyDescent="0.2">
      <c r="A15" s="58"/>
      <c r="B15" s="59" t="s">
        <v>28</v>
      </c>
      <c r="C15" s="60">
        <f>'SO01 SO01 Rek'!E26</f>
        <v>0</v>
      </c>
      <c r="D15" s="61" t="str">
        <f>'SO01 SO01 Rek'!A31</f>
        <v>Vytýčení inženýrských sítí</v>
      </c>
      <c r="E15" s="62"/>
      <c r="F15" s="63"/>
      <c r="G15" s="60">
        <f>'SO01 SO01 Rek'!I31</f>
        <v>0</v>
      </c>
    </row>
    <row r="16" spans="1:57" ht="15.95" customHeight="1" x14ac:dyDescent="0.2">
      <c r="A16" s="58" t="s">
        <v>29</v>
      </c>
      <c r="B16" s="59" t="s">
        <v>30</v>
      </c>
      <c r="C16" s="60">
        <f>'SO01 SO01 Rek'!F26</f>
        <v>0</v>
      </c>
      <c r="D16" s="13" t="str">
        <f>'SO01 SO01 Rek'!A32</f>
        <v>Zabezpečení provozu vstupu do knihovny</v>
      </c>
      <c r="E16" s="64"/>
      <c r="F16" s="65"/>
      <c r="G16" s="60">
        <f>'SO01 SO01 Rek'!I32</f>
        <v>0</v>
      </c>
    </row>
    <row r="17" spans="1:7" ht="15.95" customHeight="1" x14ac:dyDescent="0.2">
      <c r="A17" s="58" t="s">
        <v>31</v>
      </c>
      <c r="B17" s="59" t="s">
        <v>32</v>
      </c>
      <c r="C17" s="60">
        <f>'SO01 SO01 Rek'!H26</f>
        <v>0</v>
      </c>
      <c r="D17" s="13" t="str">
        <f>'SO01 SO01 Rek'!A33</f>
        <v>Přesun stavebních kapacit</v>
      </c>
      <c r="E17" s="64"/>
      <c r="F17" s="65"/>
      <c r="G17" s="60">
        <f>'SO01 SO01 Rek'!I33</f>
        <v>0</v>
      </c>
    </row>
    <row r="18" spans="1:7" ht="15.95" customHeight="1" x14ac:dyDescent="0.2">
      <c r="A18" s="66" t="s">
        <v>33</v>
      </c>
      <c r="B18" s="67" t="s">
        <v>34</v>
      </c>
      <c r="C18" s="60">
        <f>'SO01 SO01 Rek'!G26</f>
        <v>0</v>
      </c>
      <c r="D18" s="13" t="str">
        <f>'SO01 SO01 Rek'!A34</f>
        <v>Mimostaveništní doprava</v>
      </c>
      <c r="E18" s="64"/>
      <c r="F18" s="65"/>
      <c r="G18" s="60">
        <f>'SO01 SO01 Rek'!I34</f>
        <v>0</v>
      </c>
    </row>
    <row r="19" spans="1:7" ht="15.95" customHeight="1" x14ac:dyDescent="0.2">
      <c r="A19" s="68" t="s">
        <v>35</v>
      </c>
      <c r="B19" s="59"/>
      <c r="C19" s="60">
        <f>SUM(C15:C18)</f>
        <v>0</v>
      </c>
      <c r="D19" s="13" t="str">
        <f>'SO01 SO01 Rek'!A35</f>
        <v>Zařízení staveniště</v>
      </c>
      <c r="E19" s="64"/>
      <c r="F19" s="65"/>
      <c r="G19" s="60">
        <f>'SO01 SO01 Rek'!I35</f>
        <v>0</v>
      </c>
    </row>
    <row r="20" spans="1:7" ht="15.95" customHeight="1" x14ac:dyDescent="0.2">
      <c r="A20" s="68"/>
      <c r="B20" s="59"/>
      <c r="C20" s="60"/>
      <c r="D20" s="13" t="str">
        <f>'SO01 SO01 Rek'!A36</f>
        <v>Provoz investora</v>
      </c>
      <c r="E20" s="64"/>
      <c r="F20" s="65"/>
      <c r="G20" s="60">
        <f>'SO01 SO01 Rek'!I36</f>
        <v>0</v>
      </c>
    </row>
    <row r="21" spans="1:7" ht="15.95" customHeight="1" x14ac:dyDescent="0.2">
      <c r="A21" s="68" t="s">
        <v>8</v>
      </c>
      <c r="B21" s="59"/>
      <c r="C21" s="60">
        <f>'SO01 SO01 Rek'!I26</f>
        <v>0</v>
      </c>
      <c r="D21" s="13" t="str">
        <f>'SO01 SO01 Rek'!A37</f>
        <v>Kompletační činnost (IČD)</v>
      </c>
      <c r="E21" s="64"/>
      <c r="F21" s="65"/>
      <c r="G21" s="60">
        <f>'SO01 SO01 Rek'!I37</f>
        <v>0</v>
      </c>
    </row>
    <row r="22" spans="1:7" ht="15.95" customHeight="1" x14ac:dyDescent="0.2">
      <c r="A22" s="69" t="s">
        <v>36</v>
      </c>
      <c r="B22" s="39"/>
      <c r="C22" s="60">
        <f>C19+C21</f>
        <v>0</v>
      </c>
      <c r="D22" s="13" t="s">
        <v>37</v>
      </c>
      <c r="E22" s="64"/>
      <c r="F22" s="65"/>
      <c r="G22" s="60">
        <f>G23-SUM(G15:G21)</f>
        <v>0</v>
      </c>
    </row>
    <row r="23" spans="1:7" ht="15.95" customHeight="1" thickBot="1" x14ac:dyDescent="0.25">
      <c r="A23" s="207" t="s">
        <v>38</v>
      </c>
      <c r="B23" s="208"/>
      <c r="C23" s="70">
        <f>C22+G23</f>
        <v>0</v>
      </c>
      <c r="D23" s="71" t="s">
        <v>39</v>
      </c>
      <c r="E23" s="72"/>
      <c r="F23" s="73"/>
      <c r="G23" s="60">
        <f>'SO01 SO01 Rek'!H39</f>
        <v>0</v>
      </c>
    </row>
    <row r="24" spans="1:7" x14ac:dyDescent="0.2">
      <c r="A24" s="74" t="s">
        <v>40</v>
      </c>
      <c r="B24" s="75"/>
      <c r="C24" s="76"/>
      <c r="D24" s="75" t="s">
        <v>41</v>
      </c>
      <c r="E24" s="75"/>
      <c r="F24" s="77" t="s">
        <v>42</v>
      </c>
      <c r="G24" s="78"/>
    </row>
    <row r="25" spans="1:7" x14ac:dyDescent="0.2">
      <c r="A25" s="69" t="s">
        <v>43</v>
      </c>
      <c r="B25" s="39"/>
      <c r="C25" s="79"/>
      <c r="D25" s="39" t="s">
        <v>43</v>
      </c>
      <c r="F25" s="80" t="s">
        <v>43</v>
      </c>
      <c r="G25" s="81"/>
    </row>
    <row r="26" spans="1:7" ht="37.5" customHeight="1" x14ac:dyDescent="0.2">
      <c r="A26" s="69" t="s">
        <v>44</v>
      </c>
      <c r="B26" s="82"/>
      <c r="C26" s="79"/>
      <c r="D26" s="39" t="s">
        <v>44</v>
      </c>
      <c r="F26" s="80" t="s">
        <v>44</v>
      </c>
      <c r="G26" s="81"/>
    </row>
    <row r="27" spans="1:7" x14ac:dyDescent="0.2">
      <c r="A27" s="69"/>
      <c r="B27" s="83"/>
      <c r="C27" s="79"/>
      <c r="D27" s="39"/>
      <c r="F27" s="80"/>
      <c r="G27" s="81"/>
    </row>
    <row r="28" spans="1:7" x14ac:dyDescent="0.2">
      <c r="A28" s="69" t="s">
        <v>45</v>
      </c>
      <c r="B28" s="39"/>
      <c r="C28" s="79"/>
      <c r="D28" s="80" t="s">
        <v>46</v>
      </c>
      <c r="E28" s="79"/>
      <c r="F28" s="84" t="s">
        <v>46</v>
      </c>
      <c r="G28" s="81"/>
    </row>
    <row r="29" spans="1:7" ht="69" customHeight="1" x14ac:dyDescent="0.2">
      <c r="A29" s="69"/>
      <c r="B29" s="39"/>
      <c r="C29" s="85"/>
      <c r="D29" s="86"/>
      <c r="E29" s="85"/>
      <c r="F29" s="39"/>
      <c r="G29" s="81"/>
    </row>
    <row r="30" spans="1:7" x14ac:dyDescent="0.2">
      <c r="A30" s="87" t="s">
        <v>2</v>
      </c>
      <c r="B30" s="88"/>
      <c r="C30" s="89">
        <v>21</v>
      </c>
      <c r="D30" s="88" t="s">
        <v>47</v>
      </c>
      <c r="E30" s="90"/>
      <c r="F30" s="213">
        <f>C23-F32</f>
        <v>0</v>
      </c>
      <c r="G30" s="214"/>
    </row>
    <row r="31" spans="1:7" x14ac:dyDescent="0.2">
      <c r="A31" s="87" t="s">
        <v>48</v>
      </c>
      <c r="B31" s="88"/>
      <c r="C31" s="89">
        <f>C30</f>
        <v>21</v>
      </c>
      <c r="D31" s="88" t="s">
        <v>49</v>
      </c>
      <c r="E31" s="90"/>
      <c r="F31" s="213">
        <f>ROUND(PRODUCT(F30,C31/100),0)</f>
        <v>0</v>
      </c>
      <c r="G31" s="214"/>
    </row>
    <row r="32" spans="1:7" x14ac:dyDescent="0.2">
      <c r="A32" s="87" t="s">
        <v>2</v>
      </c>
      <c r="B32" s="88"/>
      <c r="C32" s="89">
        <v>0</v>
      </c>
      <c r="D32" s="88" t="s">
        <v>49</v>
      </c>
      <c r="E32" s="90"/>
      <c r="F32" s="213">
        <v>0</v>
      </c>
      <c r="G32" s="214"/>
    </row>
    <row r="33" spans="1:8" x14ac:dyDescent="0.2">
      <c r="A33" s="87" t="s">
        <v>48</v>
      </c>
      <c r="B33" s="91"/>
      <c r="C33" s="92">
        <f>C32</f>
        <v>0</v>
      </c>
      <c r="D33" s="88" t="s">
        <v>49</v>
      </c>
      <c r="E33" s="65"/>
      <c r="F33" s="213">
        <f>ROUND(PRODUCT(F32,C33/100),0)</f>
        <v>0</v>
      </c>
      <c r="G33" s="214"/>
    </row>
    <row r="34" spans="1:8" s="96" customFormat="1" ht="19.5" customHeight="1" thickBot="1" x14ac:dyDescent="0.3">
      <c r="A34" s="93" t="s">
        <v>50</v>
      </c>
      <c r="B34" s="94"/>
      <c r="C34" s="94"/>
      <c r="D34" s="94"/>
      <c r="E34" s="95"/>
      <c r="F34" s="215">
        <f>ROUND(SUM(F30:F33),0)</f>
        <v>0</v>
      </c>
      <c r="G34" s="216"/>
    </row>
    <row r="36" spans="1:8" x14ac:dyDescent="0.2">
      <c r="A36" s="2" t="s">
        <v>51</v>
      </c>
      <c r="B36" s="2"/>
      <c r="C36" s="2"/>
      <c r="D36" s="2"/>
      <c r="E36" s="2"/>
      <c r="F36" s="2"/>
      <c r="G36" s="2"/>
      <c r="H36" s="1" t="s">
        <v>0</v>
      </c>
    </row>
    <row r="37" spans="1:8" ht="14.25" customHeight="1" x14ac:dyDescent="0.2">
      <c r="A37" s="2"/>
      <c r="B37" s="217"/>
      <c r="C37" s="217"/>
      <c r="D37" s="217"/>
      <c r="E37" s="217"/>
      <c r="F37" s="217"/>
      <c r="G37" s="217"/>
      <c r="H37" s="1" t="s">
        <v>0</v>
      </c>
    </row>
    <row r="38" spans="1:8" ht="12.75" customHeight="1" x14ac:dyDescent="0.2">
      <c r="A38" s="97"/>
      <c r="B38" s="217"/>
      <c r="C38" s="217"/>
      <c r="D38" s="217"/>
      <c r="E38" s="217"/>
      <c r="F38" s="217"/>
      <c r="G38" s="217"/>
      <c r="H38" s="1" t="s">
        <v>0</v>
      </c>
    </row>
    <row r="39" spans="1:8" x14ac:dyDescent="0.2">
      <c r="A39" s="97"/>
      <c r="B39" s="217"/>
      <c r="C39" s="217"/>
      <c r="D39" s="217"/>
      <c r="E39" s="217"/>
      <c r="F39" s="217"/>
      <c r="G39" s="217"/>
      <c r="H39" s="1" t="s">
        <v>0</v>
      </c>
    </row>
    <row r="40" spans="1:8" x14ac:dyDescent="0.2">
      <c r="A40" s="97"/>
      <c r="B40" s="217"/>
      <c r="C40" s="217"/>
      <c r="D40" s="217"/>
      <c r="E40" s="217"/>
      <c r="F40" s="217"/>
      <c r="G40" s="217"/>
      <c r="H40" s="1" t="s">
        <v>0</v>
      </c>
    </row>
    <row r="41" spans="1:8" x14ac:dyDescent="0.2">
      <c r="A41" s="97"/>
      <c r="B41" s="217"/>
      <c r="C41" s="217"/>
      <c r="D41" s="217"/>
      <c r="E41" s="217"/>
      <c r="F41" s="217"/>
      <c r="G41" s="217"/>
      <c r="H41" s="1" t="s">
        <v>0</v>
      </c>
    </row>
    <row r="42" spans="1:8" x14ac:dyDescent="0.2">
      <c r="A42" s="97"/>
      <c r="B42" s="217"/>
      <c r="C42" s="217"/>
      <c r="D42" s="217"/>
      <c r="E42" s="217"/>
      <c r="F42" s="217"/>
      <c r="G42" s="217"/>
      <c r="H42" s="1" t="s">
        <v>0</v>
      </c>
    </row>
    <row r="43" spans="1:8" x14ac:dyDescent="0.2">
      <c r="A43" s="97"/>
      <c r="B43" s="217"/>
      <c r="C43" s="217"/>
      <c r="D43" s="217"/>
      <c r="E43" s="217"/>
      <c r="F43" s="217"/>
      <c r="G43" s="217"/>
      <c r="H43" s="1" t="s">
        <v>0</v>
      </c>
    </row>
    <row r="44" spans="1:8" ht="12.75" customHeight="1" x14ac:dyDescent="0.2">
      <c r="A44" s="97"/>
      <c r="B44" s="217"/>
      <c r="C44" s="217"/>
      <c r="D44" s="217"/>
      <c r="E44" s="217"/>
      <c r="F44" s="217"/>
      <c r="G44" s="217"/>
      <c r="H44" s="1" t="s">
        <v>0</v>
      </c>
    </row>
    <row r="45" spans="1:8" ht="12.75" customHeight="1" x14ac:dyDescent="0.2">
      <c r="A45" s="97"/>
      <c r="B45" s="217"/>
      <c r="C45" s="217"/>
      <c r="D45" s="217"/>
      <c r="E45" s="217"/>
      <c r="F45" s="217"/>
      <c r="G45" s="217"/>
      <c r="H45" s="1" t="s">
        <v>0</v>
      </c>
    </row>
    <row r="46" spans="1:8" x14ac:dyDescent="0.2">
      <c r="B46" s="212"/>
      <c r="C46" s="212"/>
      <c r="D46" s="212"/>
      <c r="E46" s="212"/>
      <c r="F46" s="212"/>
      <c r="G46" s="212"/>
    </row>
    <row r="47" spans="1:8" x14ac:dyDescent="0.2">
      <c r="B47" s="212"/>
      <c r="C47" s="212"/>
      <c r="D47" s="212"/>
      <c r="E47" s="212"/>
      <c r="F47" s="212"/>
      <c r="G47" s="212"/>
    </row>
    <row r="48" spans="1:8" x14ac:dyDescent="0.2">
      <c r="B48" s="212"/>
      <c r="C48" s="212"/>
      <c r="D48" s="212"/>
      <c r="E48" s="212"/>
      <c r="F48" s="212"/>
      <c r="G48" s="212"/>
    </row>
    <row r="49" spans="2:7" x14ac:dyDescent="0.2">
      <c r="B49" s="212"/>
      <c r="C49" s="212"/>
      <c r="D49" s="212"/>
      <c r="E49" s="212"/>
      <c r="F49" s="212"/>
      <c r="G49" s="212"/>
    </row>
    <row r="50" spans="2:7" x14ac:dyDescent="0.2">
      <c r="B50" s="212"/>
      <c r="C50" s="212"/>
      <c r="D50" s="212"/>
      <c r="E50" s="212"/>
      <c r="F50" s="212"/>
      <c r="G50" s="212"/>
    </row>
    <row r="51" spans="2:7" x14ac:dyDescent="0.2">
      <c r="B51" s="212"/>
      <c r="C51" s="212"/>
      <c r="D51" s="212"/>
      <c r="E51" s="212"/>
      <c r="F51" s="212"/>
      <c r="G51" s="212"/>
    </row>
  </sheetData>
  <mergeCells count="18">
    <mergeCell ref="B51:G51"/>
    <mergeCell ref="F30:G30"/>
    <mergeCell ref="F31:G31"/>
    <mergeCell ref="F32:G32"/>
    <mergeCell ref="F33:G33"/>
    <mergeCell ref="F34:G34"/>
    <mergeCell ref="B37:G45"/>
    <mergeCell ref="B46:G46"/>
    <mergeCell ref="B47:G47"/>
    <mergeCell ref="B48:G48"/>
    <mergeCell ref="B49:G49"/>
    <mergeCell ref="B50:G50"/>
    <mergeCell ref="A23:B23"/>
    <mergeCell ref="C8:E8"/>
    <mergeCell ref="C9:E9"/>
    <mergeCell ref="C10:E10"/>
    <mergeCell ref="C11:E11"/>
    <mergeCell ref="C12:E12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1"/>
  <dimension ref="A1:BE90"/>
  <sheetViews>
    <sheetView workbookViewId="0">
      <selection sqref="A1:B1"/>
    </sheetView>
  </sheetViews>
  <sheetFormatPr defaultRowHeight="12.75" x14ac:dyDescent="0.2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9" ht="13.5" thickTop="1" x14ac:dyDescent="0.2">
      <c r="A1" s="218" t="s">
        <v>1</v>
      </c>
      <c r="B1" s="219"/>
      <c r="C1" s="98" t="s">
        <v>83</v>
      </c>
      <c r="D1" s="99"/>
      <c r="E1" s="100"/>
      <c r="F1" s="99"/>
      <c r="G1" s="101" t="s">
        <v>52</v>
      </c>
      <c r="H1" s="102" t="s">
        <v>84</v>
      </c>
      <c r="I1" s="103"/>
    </row>
    <row r="2" spans="1:9" ht="13.5" thickBot="1" x14ac:dyDescent="0.25">
      <c r="A2" s="220" t="s">
        <v>53</v>
      </c>
      <c r="B2" s="221"/>
      <c r="C2" s="104" t="s">
        <v>85</v>
      </c>
      <c r="D2" s="105"/>
      <c r="E2" s="106"/>
      <c r="F2" s="105"/>
      <c r="G2" s="222" t="s">
        <v>82</v>
      </c>
      <c r="H2" s="223"/>
      <c r="I2" s="224"/>
    </row>
    <row r="3" spans="1:9" ht="13.5" thickTop="1" x14ac:dyDescent="0.2">
      <c r="F3" s="39"/>
    </row>
    <row r="4" spans="1:9" ht="19.5" customHeight="1" x14ac:dyDescent="0.25">
      <c r="A4" s="107" t="s">
        <v>54</v>
      </c>
      <c r="B4" s="108"/>
      <c r="C4" s="108"/>
      <c r="D4" s="108"/>
      <c r="E4" s="109"/>
      <c r="F4" s="108"/>
      <c r="G4" s="108"/>
      <c r="H4" s="108"/>
      <c r="I4" s="108"/>
    </row>
    <row r="5" spans="1:9" ht="13.5" thickBot="1" x14ac:dyDescent="0.25"/>
    <row r="6" spans="1:9" s="39" customFormat="1" ht="13.5" thickBot="1" x14ac:dyDescent="0.25">
      <c r="A6" s="110"/>
      <c r="B6" s="111" t="s">
        <v>55</v>
      </c>
      <c r="C6" s="111"/>
      <c r="D6" s="112"/>
      <c r="E6" s="113" t="s">
        <v>4</v>
      </c>
      <c r="F6" s="114" t="s">
        <v>5</v>
      </c>
      <c r="G6" s="114" t="s">
        <v>6</v>
      </c>
      <c r="H6" s="114" t="s">
        <v>7</v>
      </c>
      <c r="I6" s="115" t="s">
        <v>8</v>
      </c>
    </row>
    <row r="7" spans="1:9" s="39" customFormat="1" x14ac:dyDescent="0.2">
      <c r="A7" s="203" t="str">
        <f>'SO01 SO01 Pol'!B7</f>
        <v>1</v>
      </c>
      <c r="B7" s="5" t="str">
        <f>'SO01 SO01 Pol'!C7</f>
        <v>Zemní práce</v>
      </c>
      <c r="D7" s="116"/>
      <c r="E7" s="204">
        <f>'SO01 SO01 Pol'!BA24</f>
        <v>0</v>
      </c>
      <c r="F7" s="205">
        <f>'SO01 SO01 Pol'!BB24</f>
        <v>0</v>
      </c>
      <c r="G7" s="205">
        <f>'SO01 SO01 Pol'!BC24</f>
        <v>0</v>
      </c>
      <c r="H7" s="205">
        <f>'SO01 SO01 Pol'!BD24</f>
        <v>0</v>
      </c>
      <c r="I7" s="206">
        <f>'SO01 SO01 Pol'!BE24</f>
        <v>0</v>
      </c>
    </row>
    <row r="8" spans="1:9" s="39" customFormat="1" x14ac:dyDescent="0.2">
      <c r="A8" s="203" t="str">
        <f>'SO01 SO01 Pol'!B25</f>
        <v>2</v>
      </c>
      <c r="B8" s="5" t="str">
        <f>'SO01 SO01 Pol'!C25</f>
        <v>Základy,zvláštní zakládání</v>
      </c>
      <c r="D8" s="116"/>
      <c r="E8" s="204">
        <f>'SO01 SO01 Pol'!BA40</f>
        <v>0</v>
      </c>
      <c r="F8" s="205">
        <f>'SO01 SO01 Pol'!BB40</f>
        <v>0</v>
      </c>
      <c r="G8" s="205">
        <f>'SO01 SO01 Pol'!BC40</f>
        <v>0</v>
      </c>
      <c r="H8" s="205">
        <f>'SO01 SO01 Pol'!BD40</f>
        <v>0</v>
      </c>
      <c r="I8" s="206">
        <f>'SO01 SO01 Pol'!BE40</f>
        <v>0</v>
      </c>
    </row>
    <row r="9" spans="1:9" s="39" customFormat="1" x14ac:dyDescent="0.2">
      <c r="A9" s="203" t="str">
        <f>'SO01 SO01 Pol'!B41</f>
        <v>3</v>
      </c>
      <c r="B9" s="5" t="str">
        <f>'SO01 SO01 Pol'!C41</f>
        <v>Svislé a kompletní konstrukce</v>
      </c>
      <c r="D9" s="116"/>
      <c r="E9" s="204">
        <f>'SO01 SO01 Pol'!BA45</f>
        <v>0</v>
      </c>
      <c r="F9" s="205">
        <f>'SO01 SO01 Pol'!BB45</f>
        <v>0</v>
      </c>
      <c r="G9" s="205">
        <f>'SO01 SO01 Pol'!BC45</f>
        <v>0</v>
      </c>
      <c r="H9" s="205">
        <f>'SO01 SO01 Pol'!BD45</f>
        <v>0</v>
      </c>
      <c r="I9" s="206">
        <f>'SO01 SO01 Pol'!BE45</f>
        <v>0</v>
      </c>
    </row>
    <row r="10" spans="1:9" s="39" customFormat="1" x14ac:dyDescent="0.2">
      <c r="A10" s="203" t="str">
        <f>'SO01 SO01 Pol'!B46</f>
        <v>4</v>
      </c>
      <c r="B10" s="5" t="str">
        <f>'SO01 SO01 Pol'!C46</f>
        <v>Vodorovné konstrukce</v>
      </c>
      <c r="D10" s="116"/>
      <c r="E10" s="204">
        <f>'SO01 SO01 Pol'!BA53</f>
        <v>0</v>
      </c>
      <c r="F10" s="205">
        <f>'SO01 SO01 Pol'!BB53</f>
        <v>0</v>
      </c>
      <c r="G10" s="205">
        <f>'SO01 SO01 Pol'!BC53</f>
        <v>0</v>
      </c>
      <c r="H10" s="205">
        <f>'SO01 SO01 Pol'!BD53</f>
        <v>0</v>
      </c>
      <c r="I10" s="206">
        <f>'SO01 SO01 Pol'!BE53</f>
        <v>0</v>
      </c>
    </row>
    <row r="11" spans="1:9" s="39" customFormat="1" x14ac:dyDescent="0.2">
      <c r="A11" s="203" t="str">
        <f>'SO01 SO01 Pol'!B54</f>
        <v>5</v>
      </c>
      <c r="B11" s="5" t="str">
        <f>'SO01 SO01 Pol'!C54</f>
        <v>Komunikace</v>
      </c>
      <c r="D11" s="116"/>
      <c r="E11" s="204">
        <f>'SO01 SO01 Pol'!BA61</f>
        <v>0</v>
      </c>
      <c r="F11" s="205">
        <f>'SO01 SO01 Pol'!BB61</f>
        <v>0</v>
      </c>
      <c r="G11" s="205">
        <f>'SO01 SO01 Pol'!BC61</f>
        <v>0</v>
      </c>
      <c r="H11" s="205">
        <f>'SO01 SO01 Pol'!BD61</f>
        <v>0</v>
      </c>
      <c r="I11" s="206">
        <f>'SO01 SO01 Pol'!BE61</f>
        <v>0</v>
      </c>
    </row>
    <row r="12" spans="1:9" s="39" customFormat="1" x14ac:dyDescent="0.2">
      <c r="A12" s="203" t="str">
        <f>'SO01 SO01 Pol'!B62</f>
        <v>61</v>
      </c>
      <c r="B12" s="5" t="str">
        <f>'SO01 SO01 Pol'!C62</f>
        <v>Upravy povrchů vnitřní</v>
      </c>
      <c r="D12" s="116"/>
      <c r="E12" s="204">
        <f>'SO01 SO01 Pol'!BA70</f>
        <v>0</v>
      </c>
      <c r="F12" s="205">
        <f>'SO01 SO01 Pol'!BB70</f>
        <v>0</v>
      </c>
      <c r="G12" s="205">
        <f>'SO01 SO01 Pol'!BC70</f>
        <v>0</v>
      </c>
      <c r="H12" s="205">
        <f>'SO01 SO01 Pol'!BD70</f>
        <v>0</v>
      </c>
      <c r="I12" s="206">
        <f>'SO01 SO01 Pol'!BE70</f>
        <v>0</v>
      </c>
    </row>
    <row r="13" spans="1:9" s="39" customFormat="1" x14ac:dyDescent="0.2">
      <c r="A13" s="203" t="str">
        <f>'SO01 SO01 Pol'!B71</f>
        <v>63</v>
      </c>
      <c r="B13" s="5" t="str">
        <f>'SO01 SO01 Pol'!C71</f>
        <v>Podlahy a podlahové konstrukce</v>
      </c>
      <c r="D13" s="116"/>
      <c r="E13" s="204">
        <f>'SO01 SO01 Pol'!BA84</f>
        <v>0</v>
      </c>
      <c r="F13" s="205">
        <f>'SO01 SO01 Pol'!BB84</f>
        <v>0</v>
      </c>
      <c r="G13" s="205">
        <f>'SO01 SO01 Pol'!BC84</f>
        <v>0</v>
      </c>
      <c r="H13" s="205">
        <f>'SO01 SO01 Pol'!BD84</f>
        <v>0</v>
      </c>
      <c r="I13" s="206">
        <f>'SO01 SO01 Pol'!BE84</f>
        <v>0</v>
      </c>
    </row>
    <row r="14" spans="1:9" s="39" customFormat="1" x14ac:dyDescent="0.2">
      <c r="A14" s="203" t="str">
        <f>'SO01 SO01 Pol'!B85</f>
        <v>94</v>
      </c>
      <c r="B14" s="5" t="str">
        <f>'SO01 SO01 Pol'!C85</f>
        <v>Lešení a stavební výtahy</v>
      </c>
      <c r="D14" s="116"/>
      <c r="E14" s="204">
        <f>'SO01 SO01 Pol'!BA89</f>
        <v>0</v>
      </c>
      <c r="F14" s="205">
        <f>'SO01 SO01 Pol'!BB89</f>
        <v>0</v>
      </c>
      <c r="G14" s="205">
        <f>'SO01 SO01 Pol'!BC89</f>
        <v>0</v>
      </c>
      <c r="H14" s="205">
        <f>'SO01 SO01 Pol'!BD89</f>
        <v>0</v>
      </c>
      <c r="I14" s="206">
        <f>'SO01 SO01 Pol'!BE89</f>
        <v>0</v>
      </c>
    </row>
    <row r="15" spans="1:9" s="39" customFormat="1" x14ac:dyDescent="0.2">
      <c r="A15" s="203" t="str">
        <f>'SO01 SO01 Pol'!B90</f>
        <v>95</v>
      </c>
      <c r="B15" s="5" t="str">
        <f>'SO01 SO01 Pol'!C90</f>
        <v>Dokončovací kce na pozem.stav.</v>
      </c>
      <c r="D15" s="116"/>
      <c r="E15" s="204">
        <f>'SO01 SO01 Pol'!BA97</f>
        <v>0</v>
      </c>
      <c r="F15" s="205">
        <f>'SO01 SO01 Pol'!BB97</f>
        <v>0</v>
      </c>
      <c r="G15" s="205">
        <f>'SO01 SO01 Pol'!BC97</f>
        <v>0</v>
      </c>
      <c r="H15" s="205">
        <f>'SO01 SO01 Pol'!BD97</f>
        <v>0</v>
      </c>
      <c r="I15" s="206">
        <f>'SO01 SO01 Pol'!BE97</f>
        <v>0</v>
      </c>
    </row>
    <row r="16" spans="1:9" s="39" customFormat="1" x14ac:dyDescent="0.2">
      <c r="A16" s="203" t="str">
        <f>'SO01 SO01 Pol'!B98</f>
        <v>96</v>
      </c>
      <c r="B16" s="5" t="str">
        <f>'SO01 SO01 Pol'!C98</f>
        <v>Bourání konstrukcí</v>
      </c>
      <c r="D16" s="116"/>
      <c r="E16" s="204">
        <f>'SO01 SO01 Pol'!BA113</f>
        <v>0</v>
      </c>
      <c r="F16" s="205">
        <f>'SO01 SO01 Pol'!BB113</f>
        <v>0</v>
      </c>
      <c r="G16" s="205">
        <f>'SO01 SO01 Pol'!BC113</f>
        <v>0</v>
      </c>
      <c r="H16" s="205">
        <f>'SO01 SO01 Pol'!BD113</f>
        <v>0</v>
      </c>
      <c r="I16" s="206">
        <f>'SO01 SO01 Pol'!BE113</f>
        <v>0</v>
      </c>
    </row>
    <row r="17" spans="1:57" s="39" customFormat="1" x14ac:dyDescent="0.2">
      <c r="A17" s="203" t="str">
        <f>'SO01 SO01 Pol'!B114</f>
        <v>99</v>
      </c>
      <c r="B17" s="5" t="str">
        <f>'SO01 SO01 Pol'!C114</f>
        <v>Přesun hmot</v>
      </c>
      <c r="D17" s="116"/>
      <c r="E17" s="204">
        <f>'SO01 SO01 Pol'!BA116</f>
        <v>0</v>
      </c>
      <c r="F17" s="205">
        <f>'SO01 SO01 Pol'!BB116</f>
        <v>0</v>
      </c>
      <c r="G17" s="205">
        <f>'SO01 SO01 Pol'!BC116</f>
        <v>0</v>
      </c>
      <c r="H17" s="205">
        <f>'SO01 SO01 Pol'!BD116</f>
        <v>0</v>
      </c>
      <c r="I17" s="206">
        <f>'SO01 SO01 Pol'!BE116</f>
        <v>0</v>
      </c>
    </row>
    <row r="18" spans="1:57" s="39" customFormat="1" x14ac:dyDescent="0.2">
      <c r="A18" s="203" t="str">
        <f>'SO01 SO01 Pol'!B117</f>
        <v>711</v>
      </c>
      <c r="B18" s="5" t="str">
        <f>'SO01 SO01 Pol'!C117</f>
        <v>Izolace proti vodě</v>
      </c>
      <c r="D18" s="116"/>
      <c r="E18" s="204">
        <f>'SO01 SO01 Pol'!BA138</f>
        <v>0</v>
      </c>
      <c r="F18" s="205">
        <f>'SO01 SO01 Pol'!BB138</f>
        <v>0</v>
      </c>
      <c r="G18" s="205">
        <f>'SO01 SO01 Pol'!BC138</f>
        <v>0</v>
      </c>
      <c r="H18" s="205">
        <f>'SO01 SO01 Pol'!BD138</f>
        <v>0</v>
      </c>
      <c r="I18" s="206">
        <f>'SO01 SO01 Pol'!BE138</f>
        <v>0</v>
      </c>
    </row>
    <row r="19" spans="1:57" s="39" customFormat="1" x14ac:dyDescent="0.2">
      <c r="A19" s="203" t="str">
        <f>'SO01 SO01 Pol'!B139</f>
        <v>713</v>
      </c>
      <c r="B19" s="5" t="str">
        <f>'SO01 SO01 Pol'!C139</f>
        <v>Izolace tepelné</v>
      </c>
      <c r="D19" s="116"/>
      <c r="E19" s="204">
        <f>'SO01 SO01 Pol'!BA142</f>
        <v>0</v>
      </c>
      <c r="F19" s="205">
        <f>'SO01 SO01 Pol'!BB142</f>
        <v>0</v>
      </c>
      <c r="G19" s="205">
        <f>'SO01 SO01 Pol'!BC142</f>
        <v>0</v>
      </c>
      <c r="H19" s="205">
        <f>'SO01 SO01 Pol'!BD142</f>
        <v>0</v>
      </c>
      <c r="I19" s="206">
        <f>'SO01 SO01 Pol'!BE142</f>
        <v>0</v>
      </c>
    </row>
    <row r="20" spans="1:57" s="39" customFormat="1" x14ac:dyDescent="0.2">
      <c r="A20" s="203" t="str">
        <f>'SO01 SO01 Pol'!B143</f>
        <v>763</v>
      </c>
      <c r="B20" s="5" t="str">
        <f>'SO01 SO01 Pol'!C143</f>
        <v>Dřevostavby</v>
      </c>
      <c r="D20" s="116"/>
      <c r="E20" s="204">
        <f>'SO01 SO01 Pol'!BA150</f>
        <v>0</v>
      </c>
      <c r="F20" s="205">
        <f>'SO01 SO01 Pol'!BB150</f>
        <v>0</v>
      </c>
      <c r="G20" s="205">
        <f>'SO01 SO01 Pol'!BC150</f>
        <v>0</v>
      </c>
      <c r="H20" s="205">
        <f>'SO01 SO01 Pol'!BD150</f>
        <v>0</v>
      </c>
      <c r="I20" s="206">
        <f>'SO01 SO01 Pol'!BE150</f>
        <v>0</v>
      </c>
    </row>
    <row r="21" spans="1:57" s="39" customFormat="1" x14ac:dyDescent="0.2">
      <c r="A21" s="203" t="str">
        <f>'SO01 SO01 Pol'!B151</f>
        <v>767</v>
      </c>
      <c r="B21" s="5" t="str">
        <f>'SO01 SO01 Pol'!C151</f>
        <v>Konstrukce zámečnické</v>
      </c>
      <c r="D21" s="116"/>
      <c r="E21" s="204">
        <f>'SO01 SO01 Pol'!BA171</f>
        <v>0</v>
      </c>
      <c r="F21" s="205">
        <f>'SO01 SO01 Pol'!BB171</f>
        <v>0</v>
      </c>
      <c r="G21" s="205">
        <f>'SO01 SO01 Pol'!BC171</f>
        <v>0</v>
      </c>
      <c r="H21" s="205">
        <f>'SO01 SO01 Pol'!BD171</f>
        <v>0</v>
      </c>
      <c r="I21" s="206">
        <f>'SO01 SO01 Pol'!BE171</f>
        <v>0</v>
      </c>
    </row>
    <row r="22" spans="1:57" s="39" customFormat="1" x14ac:dyDescent="0.2">
      <c r="A22" s="203" t="str">
        <f>'SO01 SO01 Pol'!B172</f>
        <v>771</v>
      </c>
      <c r="B22" s="5" t="str">
        <f>'SO01 SO01 Pol'!C172</f>
        <v>Podlahy z dlaždic a obklady</v>
      </c>
      <c r="D22" s="116"/>
      <c r="E22" s="204">
        <f>'SO01 SO01 Pol'!BA184</f>
        <v>0</v>
      </c>
      <c r="F22" s="205">
        <f>'SO01 SO01 Pol'!BB184</f>
        <v>0</v>
      </c>
      <c r="G22" s="205">
        <f>'SO01 SO01 Pol'!BC184</f>
        <v>0</v>
      </c>
      <c r="H22" s="205">
        <f>'SO01 SO01 Pol'!BD184</f>
        <v>0</v>
      </c>
      <c r="I22" s="206">
        <f>'SO01 SO01 Pol'!BE184</f>
        <v>0</v>
      </c>
    </row>
    <row r="23" spans="1:57" s="39" customFormat="1" x14ac:dyDescent="0.2">
      <c r="A23" s="203" t="str">
        <f>'SO01 SO01 Pol'!B185</f>
        <v>784</v>
      </c>
      <c r="B23" s="5" t="str">
        <f>'SO01 SO01 Pol'!C185</f>
        <v>Malby</v>
      </c>
      <c r="D23" s="116"/>
      <c r="E23" s="204">
        <f>'SO01 SO01 Pol'!BA196</f>
        <v>0</v>
      </c>
      <c r="F23" s="205">
        <f>'SO01 SO01 Pol'!BB196</f>
        <v>0</v>
      </c>
      <c r="G23" s="205">
        <f>'SO01 SO01 Pol'!BC196</f>
        <v>0</v>
      </c>
      <c r="H23" s="205">
        <f>'SO01 SO01 Pol'!BD196</f>
        <v>0</v>
      </c>
      <c r="I23" s="206">
        <f>'SO01 SO01 Pol'!BE196</f>
        <v>0</v>
      </c>
    </row>
    <row r="24" spans="1:57" s="39" customFormat="1" x14ac:dyDescent="0.2">
      <c r="A24" s="203" t="str">
        <f>'SO01 SO01 Pol'!B197</f>
        <v>M21</v>
      </c>
      <c r="B24" s="5" t="str">
        <f>'SO01 SO01 Pol'!C197</f>
        <v>Elektromontáže</v>
      </c>
      <c r="D24" s="116"/>
      <c r="E24" s="204">
        <f>'SO01 SO01 Pol'!BA216</f>
        <v>0</v>
      </c>
      <c r="F24" s="205">
        <f>'SO01 SO01 Pol'!BB216</f>
        <v>0</v>
      </c>
      <c r="G24" s="205">
        <f>'SO01 SO01 Pol'!BC216</f>
        <v>0</v>
      </c>
      <c r="H24" s="205">
        <f>'SO01 SO01 Pol'!BD216</f>
        <v>0</v>
      </c>
      <c r="I24" s="206">
        <f>'SO01 SO01 Pol'!BE216</f>
        <v>0</v>
      </c>
    </row>
    <row r="25" spans="1:57" s="39" customFormat="1" ht="13.5" thickBot="1" x14ac:dyDescent="0.25">
      <c r="A25" s="203" t="str">
        <f>'SO01 SO01 Pol'!B217</f>
        <v>D96</v>
      </c>
      <c r="B25" s="5" t="str">
        <f>'SO01 SO01 Pol'!C217</f>
        <v>Přesuny suti a vybouraných hmot</v>
      </c>
      <c r="D25" s="116"/>
      <c r="E25" s="204">
        <f>'SO01 SO01 Pol'!BA225</f>
        <v>0</v>
      </c>
      <c r="F25" s="205">
        <f>'SO01 SO01 Pol'!BB225</f>
        <v>0</v>
      </c>
      <c r="G25" s="205">
        <f>'SO01 SO01 Pol'!BC225</f>
        <v>0</v>
      </c>
      <c r="H25" s="205">
        <f>'SO01 SO01 Pol'!BD225</f>
        <v>0</v>
      </c>
      <c r="I25" s="206">
        <f>'SO01 SO01 Pol'!BE225</f>
        <v>0</v>
      </c>
    </row>
    <row r="26" spans="1:57" s="3" customFormat="1" ht="13.5" thickBot="1" x14ac:dyDescent="0.25">
      <c r="A26" s="117"/>
      <c r="B26" s="118" t="s">
        <v>56</v>
      </c>
      <c r="C26" s="118"/>
      <c r="D26" s="119"/>
      <c r="E26" s="120">
        <f>SUM(E7:E25)</f>
        <v>0</v>
      </c>
      <c r="F26" s="121">
        <f>SUM(F7:F25)</f>
        <v>0</v>
      </c>
      <c r="G26" s="121">
        <f>SUM(G7:G25)</f>
        <v>0</v>
      </c>
      <c r="H26" s="121">
        <f>SUM(H7:H25)</f>
        <v>0</v>
      </c>
      <c r="I26" s="122">
        <f>SUM(I7:I25)</f>
        <v>0</v>
      </c>
    </row>
    <row r="27" spans="1:57" x14ac:dyDescent="0.2">
      <c r="A27" s="39"/>
      <c r="B27" s="39"/>
      <c r="C27" s="39"/>
      <c r="D27" s="39"/>
      <c r="E27" s="39"/>
      <c r="F27" s="39"/>
      <c r="G27" s="39"/>
      <c r="H27" s="39"/>
      <c r="I27" s="39"/>
    </row>
    <row r="28" spans="1:57" ht="19.5" customHeight="1" x14ac:dyDescent="0.25">
      <c r="A28" s="108" t="s">
        <v>57</v>
      </c>
      <c r="B28" s="108"/>
      <c r="C28" s="108"/>
      <c r="D28" s="108"/>
      <c r="E28" s="108"/>
      <c r="F28" s="108"/>
      <c r="G28" s="123"/>
      <c r="H28" s="108"/>
      <c r="I28" s="108"/>
      <c r="BA28" s="45"/>
      <c r="BB28" s="45"/>
      <c r="BC28" s="45"/>
      <c r="BD28" s="45"/>
      <c r="BE28" s="45"/>
    </row>
    <row r="29" spans="1:57" ht="13.5" thickBot="1" x14ac:dyDescent="0.25"/>
    <row r="30" spans="1:57" x14ac:dyDescent="0.2">
      <c r="A30" s="74" t="s">
        <v>58</v>
      </c>
      <c r="B30" s="75"/>
      <c r="C30" s="75"/>
      <c r="D30" s="124"/>
      <c r="E30" s="125" t="s">
        <v>59</v>
      </c>
      <c r="F30" s="126" t="s">
        <v>3</v>
      </c>
      <c r="G30" s="127" t="s">
        <v>60</v>
      </c>
      <c r="H30" s="128"/>
      <c r="I30" s="129" t="s">
        <v>59</v>
      </c>
    </row>
    <row r="31" spans="1:57" x14ac:dyDescent="0.2">
      <c r="A31" s="68" t="s">
        <v>368</v>
      </c>
      <c r="B31" s="59"/>
      <c r="C31" s="59"/>
      <c r="D31" s="130"/>
      <c r="E31" s="131"/>
      <c r="F31" s="132"/>
      <c r="G31" s="133">
        <v>0</v>
      </c>
      <c r="H31" s="134"/>
      <c r="I31" s="135">
        <f t="shared" ref="I31:I38" si="0">E31+F31*G31/100</f>
        <v>0</v>
      </c>
      <c r="BA31" s="1">
        <v>0</v>
      </c>
    </row>
    <row r="32" spans="1:57" x14ac:dyDescent="0.2">
      <c r="A32" s="68" t="s">
        <v>369</v>
      </c>
      <c r="B32" s="59"/>
      <c r="C32" s="59"/>
      <c r="D32" s="130"/>
      <c r="E32" s="131"/>
      <c r="F32" s="132"/>
      <c r="G32" s="133">
        <v>0</v>
      </c>
      <c r="H32" s="134"/>
      <c r="I32" s="135">
        <f t="shared" si="0"/>
        <v>0</v>
      </c>
      <c r="BA32" s="1">
        <v>0</v>
      </c>
    </row>
    <row r="33" spans="1:53" x14ac:dyDescent="0.2">
      <c r="A33" s="68" t="s">
        <v>370</v>
      </c>
      <c r="B33" s="59"/>
      <c r="C33" s="59"/>
      <c r="D33" s="130"/>
      <c r="E33" s="131"/>
      <c r="F33" s="132"/>
      <c r="G33" s="133">
        <v>0</v>
      </c>
      <c r="H33" s="134"/>
      <c r="I33" s="135">
        <f t="shared" si="0"/>
        <v>0</v>
      </c>
      <c r="BA33" s="1">
        <v>0</v>
      </c>
    </row>
    <row r="34" spans="1:53" x14ac:dyDescent="0.2">
      <c r="A34" s="68" t="s">
        <v>371</v>
      </c>
      <c r="B34" s="59"/>
      <c r="C34" s="59"/>
      <c r="D34" s="130"/>
      <c r="E34" s="131"/>
      <c r="F34" s="132"/>
      <c r="G34" s="133">
        <v>0</v>
      </c>
      <c r="H34" s="134"/>
      <c r="I34" s="135">
        <f t="shared" si="0"/>
        <v>0</v>
      </c>
      <c r="BA34" s="1">
        <v>0</v>
      </c>
    </row>
    <row r="35" spans="1:53" x14ac:dyDescent="0.2">
      <c r="A35" s="68" t="s">
        <v>372</v>
      </c>
      <c r="B35" s="59"/>
      <c r="C35" s="59"/>
      <c r="D35" s="130"/>
      <c r="E35" s="131"/>
      <c r="F35" s="132"/>
      <c r="G35" s="133">
        <v>0</v>
      </c>
      <c r="H35" s="134"/>
      <c r="I35" s="135">
        <f t="shared" si="0"/>
        <v>0</v>
      </c>
      <c r="BA35" s="1">
        <v>1</v>
      </c>
    </row>
    <row r="36" spans="1:53" x14ac:dyDescent="0.2">
      <c r="A36" s="68" t="s">
        <v>373</v>
      </c>
      <c r="B36" s="59"/>
      <c r="C36" s="59"/>
      <c r="D36" s="130"/>
      <c r="E36" s="131"/>
      <c r="F36" s="132"/>
      <c r="G36" s="133">
        <v>0</v>
      </c>
      <c r="H36" s="134"/>
      <c r="I36" s="135">
        <f t="shared" si="0"/>
        <v>0</v>
      </c>
      <c r="BA36" s="1">
        <v>1</v>
      </c>
    </row>
    <row r="37" spans="1:53" x14ac:dyDescent="0.2">
      <c r="A37" s="68" t="s">
        <v>374</v>
      </c>
      <c r="B37" s="59"/>
      <c r="C37" s="59"/>
      <c r="D37" s="130"/>
      <c r="E37" s="131"/>
      <c r="F37" s="132"/>
      <c r="G37" s="133">
        <v>0</v>
      </c>
      <c r="H37" s="134"/>
      <c r="I37" s="135">
        <f t="shared" si="0"/>
        <v>0</v>
      </c>
      <c r="BA37" s="1">
        <v>2</v>
      </c>
    </row>
    <row r="38" spans="1:53" x14ac:dyDescent="0.2">
      <c r="A38" s="68" t="s">
        <v>375</v>
      </c>
      <c r="B38" s="59"/>
      <c r="C38" s="59"/>
      <c r="D38" s="130"/>
      <c r="E38" s="131"/>
      <c r="F38" s="132"/>
      <c r="G38" s="133">
        <v>0</v>
      </c>
      <c r="H38" s="134"/>
      <c r="I38" s="135">
        <f t="shared" si="0"/>
        <v>0</v>
      </c>
      <c r="BA38" s="1">
        <v>2</v>
      </c>
    </row>
    <row r="39" spans="1:53" ht="13.5" thickBot="1" x14ac:dyDescent="0.25">
      <c r="A39" s="136"/>
      <c r="B39" s="137" t="s">
        <v>61</v>
      </c>
      <c r="C39" s="138"/>
      <c r="D39" s="139"/>
      <c r="E39" s="140"/>
      <c r="F39" s="141"/>
      <c r="G39" s="141"/>
      <c r="H39" s="225">
        <f>SUM(I31:I38)</f>
        <v>0</v>
      </c>
      <c r="I39" s="226"/>
    </row>
    <row r="41" spans="1:53" x14ac:dyDescent="0.2">
      <c r="B41" s="3"/>
      <c r="F41" s="142"/>
      <c r="G41" s="143"/>
      <c r="H41" s="143"/>
      <c r="I41" s="4"/>
    </row>
    <row r="42" spans="1:53" x14ac:dyDescent="0.2">
      <c r="F42" s="142"/>
      <c r="G42" s="143"/>
      <c r="H42" s="143"/>
      <c r="I42" s="4"/>
    </row>
    <row r="43" spans="1:53" x14ac:dyDescent="0.2">
      <c r="F43" s="142"/>
      <c r="G43" s="143"/>
      <c r="H43" s="143"/>
      <c r="I43" s="4"/>
    </row>
    <row r="44" spans="1:53" x14ac:dyDescent="0.2">
      <c r="F44" s="142"/>
      <c r="G44" s="143"/>
      <c r="H44" s="143"/>
      <c r="I44" s="4"/>
    </row>
    <row r="45" spans="1:53" x14ac:dyDescent="0.2">
      <c r="F45" s="142"/>
      <c r="G45" s="143"/>
      <c r="H45" s="143"/>
      <c r="I45" s="4"/>
    </row>
    <row r="46" spans="1:53" x14ac:dyDescent="0.2">
      <c r="F46" s="142"/>
      <c r="G46" s="143"/>
      <c r="H46" s="143"/>
      <c r="I46" s="4"/>
    </row>
    <row r="47" spans="1:53" x14ac:dyDescent="0.2">
      <c r="F47" s="142"/>
      <c r="G47" s="143"/>
      <c r="H47" s="143"/>
      <c r="I47" s="4"/>
    </row>
    <row r="48" spans="1:53" x14ac:dyDescent="0.2">
      <c r="F48" s="142"/>
      <c r="G48" s="143"/>
      <c r="H48" s="143"/>
      <c r="I48" s="4"/>
    </row>
    <row r="49" spans="6:9" x14ac:dyDescent="0.2">
      <c r="F49" s="142"/>
      <c r="G49" s="143"/>
      <c r="H49" s="143"/>
      <c r="I49" s="4"/>
    </row>
    <row r="50" spans="6:9" x14ac:dyDescent="0.2">
      <c r="F50" s="142"/>
      <c r="G50" s="143"/>
      <c r="H50" s="143"/>
      <c r="I50" s="4"/>
    </row>
    <row r="51" spans="6:9" x14ac:dyDescent="0.2">
      <c r="F51" s="142"/>
      <c r="G51" s="143"/>
      <c r="H51" s="143"/>
      <c r="I51" s="4"/>
    </row>
    <row r="52" spans="6:9" x14ac:dyDescent="0.2">
      <c r="F52" s="142"/>
      <c r="G52" s="143"/>
      <c r="H52" s="143"/>
      <c r="I52" s="4"/>
    </row>
    <row r="53" spans="6:9" x14ac:dyDescent="0.2">
      <c r="F53" s="142"/>
      <c r="G53" s="143"/>
      <c r="H53" s="143"/>
      <c r="I53" s="4"/>
    </row>
    <row r="54" spans="6:9" x14ac:dyDescent="0.2">
      <c r="F54" s="142"/>
      <c r="G54" s="143"/>
      <c r="H54" s="143"/>
      <c r="I54" s="4"/>
    </row>
    <row r="55" spans="6:9" x14ac:dyDescent="0.2">
      <c r="F55" s="142"/>
      <c r="G55" s="143"/>
      <c r="H55" s="143"/>
      <c r="I55" s="4"/>
    </row>
    <row r="56" spans="6:9" x14ac:dyDescent="0.2">
      <c r="F56" s="142"/>
      <c r="G56" s="143"/>
      <c r="H56" s="143"/>
      <c r="I56" s="4"/>
    </row>
    <row r="57" spans="6:9" x14ac:dyDescent="0.2">
      <c r="F57" s="142"/>
      <c r="G57" s="143"/>
      <c r="H57" s="143"/>
      <c r="I57" s="4"/>
    </row>
    <row r="58" spans="6:9" x14ac:dyDescent="0.2">
      <c r="F58" s="142"/>
      <c r="G58" s="143"/>
      <c r="H58" s="143"/>
      <c r="I58" s="4"/>
    </row>
    <row r="59" spans="6:9" x14ac:dyDescent="0.2">
      <c r="F59" s="142"/>
      <c r="G59" s="143"/>
      <c r="H59" s="143"/>
      <c r="I59" s="4"/>
    </row>
    <row r="60" spans="6:9" x14ac:dyDescent="0.2">
      <c r="F60" s="142"/>
      <c r="G60" s="143"/>
      <c r="H60" s="143"/>
      <c r="I60" s="4"/>
    </row>
    <row r="61" spans="6:9" x14ac:dyDescent="0.2">
      <c r="F61" s="142"/>
      <c r="G61" s="143"/>
      <c r="H61" s="143"/>
      <c r="I61" s="4"/>
    </row>
    <row r="62" spans="6:9" x14ac:dyDescent="0.2">
      <c r="F62" s="142"/>
      <c r="G62" s="143"/>
      <c r="H62" s="143"/>
      <c r="I62" s="4"/>
    </row>
    <row r="63" spans="6:9" x14ac:dyDescent="0.2">
      <c r="F63" s="142"/>
      <c r="G63" s="143"/>
      <c r="H63" s="143"/>
      <c r="I63" s="4"/>
    </row>
    <row r="64" spans="6:9" x14ac:dyDescent="0.2">
      <c r="F64" s="142"/>
      <c r="G64" s="143"/>
      <c r="H64" s="143"/>
      <c r="I64" s="4"/>
    </row>
    <row r="65" spans="6:9" x14ac:dyDescent="0.2">
      <c r="F65" s="142"/>
      <c r="G65" s="143"/>
      <c r="H65" s="143"/>
      <c r="I65" s="4"/>
    </row>
    <row r="66" spans="6:9" x14ac:dyDescent="0.2">
      <c r="F66" s="142"/>
      <c r="G66" s="143"/>
      <c r="H66" s="143"/>
      <c r="I66" s="4"/>
    </row>
    <row r="67" spans="6:9" x14ac:dyDescent="0.2">
      <c r="F67" s="142"/>
      <c r="G67" s="143"/>
      <c r="H67" s="143"/>
      <c r="I67" s="4"/>
    </row>
    <row r="68" spans="6:9" x14ac:dyDescent="0.2">
      <c r="F68" s="142"/>
      <c r="G68" s="143"/>
      <c r="H68" s="143"/>
      <c r="I68" s="4"/>
    </row>
    <row r="69" spans="6:9" x14ac:dyDescent="0.2">
      <c r="F69" s="142"/>
      <c r="G69" s="143"/>
      <c r="H69" s="143"/>
      <c r="I69" s="4"/>
    </row>
    <row r="70" spans="6:9" x14ac:dyDescent="0.2">
      <c r="F70" s="142"/>
      <c r="G70" s="143"/>
      <c r="H70" s="143"/>
      <c r="I70" s="4"/>
    </row>
    <row r="71" spans="6:9" x14ac:dyDescent="0.2">
      <c r="F71" s="142"/>
      <c r="G71" s="143"/>
      <c r="H71" s="143"/>
      <c r="I71" s="4"/>
    </row>
    <row r="72" spans="6:9" x14ac:dyDescent="0.2">
      <c r="F72" s="142"/>
      <c r="G72" s="143"/>
      <c r="H72" s="143"/>
      <c r="I72" s="4"/>
    </row>
    <row r="73" spans="6:9" x14ac:dyDescent="0.2">
      <c r="F73" s="142"/>
      <c r="G73" s="143"/>
      <c r="H73" s="143"/>
      <c r="I73" s="4"/>
    </row>
    <row r="74" spans="6:9" x14ac:dyDescent="0.2">
      <c r="F74" s="142"/>
      <c r="G74" s="143"/>
      <c r="H74" s="143"/>
      <c r="I74" s="4"/>
    </row>
    <row r="75" spans="6:9" x14ac:dyDescent="0.2">
      <c r="F75" s="142"/>
      <c r="G75" s="143"/>
      <c r="H75" s="143"/>
      <c r="I75" s="4"/>
    </row>
    <row r="76" spans="6:9" x14ac:dyDescent="0.2">
      <c r="F76" s="142"/>
      <c r="G76" s="143"/>
      <c r="H76" s="143"/>
      <c r="I76" s="4"/>
    </row>
    <row r="77" spans="6:9" x14ac:dyDescent="0.2">
      <c r="F77" s="142"/>
      <c r="G77" s="143"/>
      <c r="H77" s="143"/>
      <c r="I77" s="4"/>
    </row>
    <row r="78" spans="6:9" x14ac:dyDescent="0.2">
      <c r="F78" s="142"/>
      <c r="G78" s="143"/>
      <c r="H78" s="143"/>
      <c r="I78" s="4"/>
    </row>
    <row r="79" spans="6:9" x14ac:dyDescent="0.2">
      <c r="F79" s="142"/>
      <c r="G79" s="143"/>
      <c r="H79" s="143"/>
      <c r="I79" s="4"/>
    </row>
    <row r="80" spans="6:9" x14ac:dyDescent="0.2">
      <c r="F80" s="142"/>
      <c r="G80" s="143"/>
      <c r="H80" s="143"/>
      <c r="I80" s="4"/>
    </row>
    <row r="81" spans="6:9" x14ac:dyDescent="0.2">
      <c r="F81" s="142"/>
      <c r="G81" s="143"/>
      <c r="H81" s="143"/>
      <c r="I81" s="4"/>
    </row>
    <row r="82" spans="6:9" x14ac:dyDescent="0.2">
      <c r="F82" s="142"/>
      <c r="G82" s="143"/>
      <c r="H82" s="143"/>
      <c r="I82" s="4"/>
    </row>
    <row r="83" spans="6:9" x14ac:dyDescent="0.2">
      <c r="F83" s="142"/>
      <c r="G83" s="143"/>
      <c r="H83" s="143"/>
      <c r="I83" s="4"/>
    </row>
    <row r="84" spans="6:9" x14ac:dyDescent="0.2">
      <c r="F84" s="142"/>
      <c r="G84" s="143"/>
      <c r="H84" s="143"/>
      <c r="I84" s="4"/>
    </row>
    <row r="85" spans="6:9" x14ac:dyDescent="0.2">
      <c r="F85" s="142"/>
      <c r="G85" s="143"/>
      <c r="H85" s="143"/>
      <c r="I85" s="4"/>
    </row>
    <row r="86" spans="6:9" x14ac:dyDescent="0.2">
      <c r="F86" s="142"/>
      <c r="G86" s="143"/>
      <c r="H86" s="143"/>
      <c r="I86" s="4"/>
    </row>
    <row r="87" spans="6:9" x14ac:dyDescent="0.2">
      <c r="F87" s="142"/>
      <c r="G87" s="143"/>
      <c r="H87" s="143"/>
      <c r="I87" s="4"/>
    </row>
    <row r="88" spans="6:9" x14ac:dyDescent="0.2">
      <c r="F88" s="142"/>
      <c r="G88" s="143"/>
      <c r="H88" s="143"/>
      <c r="I88" s="4"/>
    </row>
    <row r="89" spans="6:9" x14ac:dyDescent="0.2">
      <c r="F89" s="142"/>
      <c r="G89" s="143"/>
      <c r="H89" s="143"/>
      <c r="I89" s="4"/>
    </row>
    <row r="90" spans="6:9" x14ac:dyDescent="0.2">
      <c r="F90" s="142"/>
      <c r="G90" s="143"/>
      <c r="H90" s="143"/>
      <c r="I90" s="4"/>
    </row>
  </sheetData>
  <mergeCells count="4">
    <mergeCell ref="A1:B1"/>
    <mergeCell ref="A2:B2"/>
    <mergeCell ref="G2:I2"/>
    <mergeCell ref="H39:I39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CB298"/>
  <sheetViews>
    <sheetView showGridLines="0" showZeros="0" zoomScaleSheetLayoutView="100" workbookViewId="0">
      <selection activeCell="J1" sqref="J1"/>
    </sheetView>
  </sheetViews>
  <sheetFormatPr defaultRowHeight="12.75" x14ac:dyDescent="0.2"/>
  <cols>
    <col min="1" max="1" width="4.42578125" style="144" customWidth="1"/>
    <col min="2" max="2" width="11.5703125" style="144" customWidth="1"/>
    <col min="3" max="3" width="40.42578125" style="144" customWidth="1"/>
    <col min="4" max="4" width="5.5703125" style="144" customWidth="1"/>
    <col min="5" max="5" width="8.5703125" style="152" customWidth="1"/>
    <col min="6" max="6" width="9.85546875" style="144" customWidth="1"/>
    <col min="7" max="7" width="13.85546875" style="144" customWidth="1"/>
    <col min="8" max="8" width="11.7109375" style="144" hidden="1" customWidth="1"/>
    <col min="9" max="9" width="11.5703125" style="144" hidden="1" customWidth="1"/>
    <col min="10" max="10" width="11" style="144" hidden="1" customWidth="1"/>
    <col min="11" max="11" width="10.42578125" style="144" hidden="1" customWidth="1"/>
    <col min="12" max="12" width="75.42578125" style="144" customWidth="1"/>
    <col min="13" max="13" width="45.28515625" style="144" customWidth="1"/>
    <col min="14" max="16384" width="9.140625" style="144"/>
  </cols>
  <sheetData>
    <row r="1" spans="1:80" ht="15.75" x14ac:dyDescent="0.25">
      <c r="A1" s="229" t="s">
        <v>80</v>
      </c>
      <c r="B1" s="229"/>
      <c r="C1" s="229"/>
      <c r="D1" s="229"/>
      <c r="E1" s="229"/>
      <c r="F1" s="229"/>
      <c r="G1" s="229"/>
    </row>
    <row r="2" spans="1:80" ht="14.25" customHeight="1" thickBot="1" x14ac:dyDescent="0.25">
      <c r="B2" s="145"/>
      <c r="C2" s="146"/>
      <c r="D2" s="146"/>
      <c r="E2" s="147"/>
      <c r="F2" s="146"/>
      <c r="G2" s="146"/>
    </row>
    <row r="3" spans="1:80" ht="13.5" thickTop="1" x14ac:dyDescent="0.2">
      <c r="A3" s="218" t="s">
        <v>1</v>
      </c>
      <c r="B3" s="219"/>
      <c r="C3" s="98" t="s">
        <v>83</v>
      </c>
      <c r="D3" s="99"/>
      <c r="E3" s="148" t="s">
        <v>62</v>
      </c>
      <c r="F3" s="149" t="str">
        <f>'SO01 SO01 Rek'!H1</f>
        <v>SO01</v>
      </c>
      <c r="G3" s="150"/>
    </row>
    <row r="4" spans="1:80" ht="13.5" thickBot="1" x14ac:dyDescent="0.25">
      <c r="A4" s="230" t="s">
        <v>53</v>
      </c>
      <c r="B4" s="221"/>
      <c r="C4" s="104" t="s">
        <v>85</v>
      </c>
      <c r="D4" s="105"/>
      <c r="E4" s="231" t="str">
        <f>'SO01 SO01 Rek'!G2</f>
        <v>Bezbariérová knihovna Štětí-výměna vchodov. dveří</v>
      </c>
      <c r="F4" s="232"/>
      <c r="G4" s="233"/>
    </row>
    <row r="5" spans="1:80" ht="13.5" thickTop="1" x14ac:dyDescent="0.2">
      <c r="A5" s="151"/>
      <c r="G5" s="153"/>
    </row>
    <row r="6" spans="1:80" ht="27" customHeight="1" x14ac:dyDescent="0.2">
      <c r="A6" s="154" t="s">
        <v>63</v>
      </c>
      <c r="B6" s="155" t="s">
        <v>64</v>
      </c>
      <c r="C6" s="155" t="s">
        <v>65</v>
      </c>
      <c r="D6" s="155" t="s">
        <v>66</v>
      </c>
      <c r="E6" s="156" t="s">
        <v>67</v>
      </c>
      <c r="F6" s="155" t="s">
        <v>68</v>
      </c>
      <c r="G6" s="157" t="s">
        <v>69</v>
      </c>
      <c r="H6" s="158" t="s">
        <v>70</v>
      </c>
      <c r="I6" s="158" t="s">
        <v>71</v>
      </c>
      <c r="J6" s="158" t="s">
        <v>72</v>
      </c>
      <c r="K6" s="158" t="s">
        <v>73</v>
      </c>
    </row>
    <row r="7" spans="1:80" x14ac:dyDescent="0.2">
      <c r="A7" s="159" t="s">
        <v>74</v>
      </c>
      <c r="B7" s="160" t="s">
        <v>75</v>
      </c>
      <c r="C7" s="161" t="s">
        <v>76</v>
      </c>
      <c r="D7" s="162"/>
      <c r="E7" s="163"/>
      <c r="F7" s="163"/>
      <c r="G7" s="164"/>
      <c r="H7" s="165"/>
      <c r="I7" s="166"/>
      <c r="J7" s="167"/>
      <c r="K7" s="168"/>
      <c r="O7" s="169">
        <v>1</v>
      </c>
    </row>
    <row r="8" spans="1:80" x14ac:dyDescent="0.2">
      <c r="A8" s="170">
        <v>1</v>
      </c>
      <c r="B8" s="171" t="s">
        <v>87</v>
      </c>
      <c r="C8" s="172" t="s">
        <v>88</v>
      </c>
      <c r="D8" s="173" t="s">
        <v>89</v>
      </c>
      <c r="E8" s="174">
        <v>40</v>
      </c>
      <c r="F8" s="174">
        <v>0</v>
      </c>
      <c r="G8" s="175">
        <f>E8*F8</f>
        <v>0</v>
      </c>
      <c r="H8" s="176">
        <v>0</v>
      </c>
      <c r="I8" s="177">
        <f>E8*H8</f>
        <v>0</v>
      </c>
      <c r="J8" s="176">
        <v>0</v>
      </c>
      <c r="K8" s="177">
        <f>E8*J8</f>
        <v>0</v>
      </c>
      <c r="O8" s="169">
        <v>2</v>
      </c>
      <c r="AA8" s="144">
        <v>1</v>
      </c>
      <c r="AB8" s="144">
        <v>1</v>
      </c>
      <c r="AC8" s="144">
        <v>1</v>
      </c>
      <c r="AZ8" s="144">
        <v>1</v>
      </c>
      <c r="BA8" s="144">
        <f>IF(AZ8=1,G8,0)</f>
        <v>0</v>
      </c>
      <c r="BB8" s="144">
        <f>IF(AZ8=2,G8,0)</f>
        <v>0</v>
      </c>
      <c r="BC8" s="144">
        <f>IF(AZ8=3,G8,0)</f>
        <v>0</v>
      </c>
      <c r="BD8" s="144">
        <f>IF(AZ8=4,G8,0)</f>
        <v>0</v>
      </c>
      <c r="BE8" s="144">
        <f>IF(AZ8=5,G8,0)</f>
        <v>0</v>
      </c>
      <c r="CA8" s="169">
        <v>1</v>
      </c>
      <c r="CB8" s="169">
        <v>1</v>
      </c>
    </row>
    <row r="9" spans="1:80" x14ac:dyDescent="0.2">
      <c r="A9" s="178"/>
      <c r="B9" s="181"/>
      <c r="C9" s="227" t="s">
        <v>90</v>
      </c>
      <c r="D9" s="228"/>
      <c r="E9" s="182">
        <v>40</v>
      </c>
      <c r="F9" s="183"/>
      <c r="G9" s="184"/>
      <c r="H9" s="185"/>
      <c r="I9" s="179"/>
      <c r="J9" s="186"/>
      <c r="K9" s="179"/>
      <c r="M9" s="180" t="s">
        <v>90</v>
      </c>
      <c r="O9" s="169"/>
    </row>
    <row r="10" spans="1:80" x14ac:dyDescent="0.2">
      <c r="A10" s="170">
        <v>2</v>
      </c>
      <c r="B10" s="171" t="s">
        <v>91</v>
      </c>
      <c r="C10" s="172" t="s">
        <v>92</v>
      </c>
      <c r="D10" s="173" t="s">
        <v>89</v>
      </c>
      <c r="E10" s="174">
        <v>40</v>
      </c>
      <c r="F10" s="174">
        <v>0</v>
      </c>
      <c r="G10" s="175">
        <f>E10*F10</f>
        <v>0</v>
      </c>
      <c r="H10" s="176">
        <v>0</v>
      </c>
      <c r="I10" s="177">
        <f>E10*H10</f>
        <v>0</v>
      </c>
      <c r="J10" s="176">
        <v>-0.16</v>
      </c>
      <c r="K10" s="177">
        <f>E10*J10</f>
        <v>-6.4</v>
      </c>
      <c r="O10" s="169">
        <v>2</v>
      </c>
      <c r="AA10" s="144">
        <v>1</v>
      </c>
      <c r="AB10" s="144">
        <v>1</v>
      </c>
      <c r="AC10" s="144">
        <v>1</v>
      </c>
      <c r="AZ10" s="144">
        <v>1</v>
      </c>
      <c r="BA10" s="144">
        <f>IF(AZ10=1,G10,0)</f>
        <v>0</v>
      </c>
      <c r="BB10" s="144">
        <f>IF(AZ10=2,G10,0)</f>
        <v>0</v>
      </c>
      <c r="BC10" s="144">
        <f>IF(AZ10=3,G10,0)</f>
        <v>0</v>
      </c>
      <c r="BD10" s="144">
        <f>IF(AZ10=4,G10,0)</f>
        <v>0</v>
      </c>
      <c r="BE10" s="144">
        <f>IF(AZ10=5,G10,0)</f>
        <v>0</v>
      </c>
      <c r="CA10" s="169">
        <v>1</v>
      </c>
      <c r="CB10" s="169">
        <v>1</v>
      </c>
    </row>
    <row r="11" spans="1:80" x14ac:dyDescent="0.2">
      <c r="A11" s="178"/>
      <c r="B11" s="181"/>
      <c r="C11" s="227" t="s">
        <v>93</v>
      </c>
      <c r="D11" s="228"/>
      <c r="E11" s="182">
        <v>40</v>
      </c>
      <c r="F11" s="183"/>
      <c r="G11" s="184"/>
      <c r="H11" s="185"/>
      <c r="I11" s="179"/>
      <c r="J11" s="186"/>
      <c r="K11" s="179"/>
      <c r="M11" s="180" t="s">
        <v>93</v>
      </c>
      <c r="O11" s="169"/>
    </row>
    <row r="12" spans="1:80" x14ac:dyDescent="0.2">
      <c r="A12" s="170">
        <v>3</v>
      </c>
      <c r="B12" s="171" t="s">
        <v>94</v>
      </c>
      <c r="C12" s="172" t="s">
        <v>95</v>
      </c>
      <c r="D12" s="173" t="s">
        <v>96</v>
      </c>
      <c r="E12" s="174">
        <v>5.4447999999999999</v>
      </c>
      <c r="F12" s="174">
        <v>0</v>
      </c>
      <c r="G12" s="175">
        <f>E12*F12</f>
        <v>0</v>
      </c>
      <c r="H12" s="176">
        <v>0</v>
      </c>
      <c r="I12" s="177">
        <f>E12*H12</f>
        <v>0</v>
      </c>
      <c r="J12" s="176">
        <v>0</v>
      </c>
      <c r="K12" s="177">
        <f>E12*J12</f>
        <v>0</v>
      </c>
      <c r="O12" s="169">
        <v>2</v>
      </c>
      <c r="AA12" s="144">
        <v>1</v>
      </c>
      <c r="AB12" s="144">
        <v>1</v>
      </c>
      <c r="AC12" s="144">
        <v>1</v>
      </c>
      <c r="AZ12" s="144">
        <v>1</v>
      </c>
      <c r="BA12" s="144">
        <f>IF(AZ12=1,G12,0)</f>
        <v>0</v>
      </c>
      <c r="BB12" s="144">
        <f>IF(AZ12=2,G12,0)</f>
        <v>0</v>
      </c>
      <c r="BC12" s="144">
        <f>IF(AZ12=3,G12,0)</f>
        <v>0</v>
      </c>
      <c r="BD12" s="144">
        <f>IF(AZ12=4,G12,0)</f>
        <v>0</v>
      </c>
      <c r="BE12" s="144">
        <f>IF(AZ12=5,G12,0)</f>
        <v>0</v>
      </c>
      <c r="CA12" s="169">
        <v>1</v>
      </c>
      <c r="CB12" s="169">
        <v>1</v>
      </c>
    </row>
    <row r="13" spans="1:80" x14ac:dyDescent="0.2">
      <c r="A13" s="178"/>
      <c r="B13" s="181"/>
      <c r="C13" s="227" t="s">
        <v>97</v>
      </c>
      <c r="D13" s="228"/>
      <c r="E13" s="182">
        <v>5.4447999999999999</v>
      </c>
      <c r="F13" s="183"/>
      <c r="G13" s="184"/>
      <c r="H13" s="185"/>
      <c r="I13" s="179"/>
      <c r="J13" s="186"/>
      <c r="K13" s="179"/>
      <c r="M13" s="180" t="s">
        <v>97</v>
      </c>
      <c r="O13" s="169"/>
    </row>
    <row r="14" spans="1:80" x14ac:dyDescent="0.2">
      <c r="A14" s="170">
        <v>4</v>
      </c>
      <c r="B14" s="171" t="s">
        <v>98</v>
      </c>
      <c r="C14" s="172" t="s">
        <v>99</v>
      </c>
      <c r="D14" s="173" t="s">
        <v>96</v>
      </c>
      <c r="E14" s="174">
        <v>5.4447999999999999</v>
      </c>
      <c r="F14" s="174">
        <v>0</v>
      </c>
      <c r="G14" s="175">
        <f>E14*F14</f>
        <v>0</v>
      </c>
      <c r="H14" s="176">
        <v>0</v>
      </c>
      <c r="I14" s="177">
        <f>E14*H14</f>
        <v>0</v>
      </c>
      <c r="J14" s="176">
        <v>0</v>
      </c>
      <c r="K14" s="177">
        <f>E14*J14</f>
        <v>0</v>
      </c>
      <c r="O14" s="169">
        <v>2</v>
      </c>
      <c r="AA14" s="144">
        <v>1</v>
      </c>
      <c r="AB14" s="144">
        <v>1</v>
      </c>
      <c r="AC14" s="144">
        <v>1</v>
      </c>
      <c r="AZ14" s="144">
        <v>1</v>
      </c>
      <c r="BA14" s="144">
        <f>IF(AZ14=1,G14,0)</f>
        <v>0</v>
      </c>
      <c r="BB14" s="144">
        <f>IF(AZ14=2,G14,0)</f>
        <v>0</v>
      </c>
      <c r="BC14" s="144">
        <f>IF(AZ14=3,G14,0)</f>
        <v>0</v>
      </c>
      <c r="BD14" s="144">
        <f>IF(AZ14=4,G14,0)</f>
        <v>0</v>
      </c>
      <c r="BE14" s="144">
        <f>IF(AZ14=5,G14,0)</f>
        <v>0</v>
      </c>
      <c r="CA14" s="169">
        <v>1</v>
      </c>
      <c r="CB14" s="169">
        <v>1</v>
      </c>
    </row>
    <row r="15" spans="1:80" x14ac:dyDescent="0.2">
      <c r="A15" s="178"/>
      <c r="B15" s="181"/>
      <c r="C15" s="227" t="s">
        <v>97</v>
      </c>
      <c r="D15" s="228"/>
      <c r="E15" s="182">
        <v>5.4447999999999999</v>
      </c>
      <c r="F15" s="183"/>
      <c r="G15" s="184"/>
      <c r="H15" s="185"/>
      <c r="I15" s="179"/>
      <c r="J15" s="186"/>
      <c r="K15" s="179"/>
      <c r="M15" s="180" t="s">
        <v>97</v>
      </c>
      <c r="O15" s="169"/>
    </row>
    <row r="16" spans="1:80" x14ac:dyDescent="0.2">
      <c r="A16" s="170">
        <v>5</v>
      </c>
      <c r="B16" s="171" t="s">
        <v>100</v>
      </c>
      <c r="C16" s="172" t="s">
        <v>101</v>
      </c>
      <c r="D16" s="173" t="s">
        <v>96</v>
      </c>
      <c r="E16" s="174">
        <v>5.4447999999999999</v>
      </c>
      <c r="F16" s="174">
        <v>0</v>
      </c>
      <c r="G16" s="175">
        <f>E16*F16</f>
        <v>0</v>
      </c>
      <c r="H16" s="176">
        <v>0</v>
      </c>
      <c r="I16" s="177">
        <f>E16*H16</f>
        <v>0</v>
      </c>
      <c r="J16" s="176">
        <v>0</v>
      </c>
      <c r="K16" s="177">
        <f>E16*J16</f>
        <v>0</v>
      </c>
      <c r="O16" s="169">
        <v>2</v>
      </c>
      <c r="AA16" s="144">
        <v>1</v>
      </c>
      <c r="AB16" s="144">
        <v>1</v>
      </c>
      <c r="AC16" s="144">
        <v>1</v>
      </c>
      <c r="AZ16" s="144">
        <v>1</v>
      </c>
      <c r="BA16" s="144">
        <f>IF(AZ16=1,G16,0)</f>
        <v>0</v>
      </c>
      <c r="BB16" s="144">
        <f>IF(AZ16=2,G16,0)</f>
        <v>0</v>
      </c>
      <c r="BC16" s="144">
        <f>IF(AZ16=3,G16,0)</f>
        <v>0</v>
      </c>
      <c r="BD16" s="144">
        <f>IF(AZ16=4,G16,0)</f>
        <v>0</v>
      </c>
      <c r="BE16" s="144">
        <f>IF(AZ16=5,G16,0)</f>
        <v>0</v>
      </c>
      <c r="CA16" s="169">
        <v>1</v>
      </c>
      <c r="CB16" s="169">
        <v>1</v>
      </c>
    </row>
    <row r="17" spans="1:80" x14ac:dyDescent="0.2">
      <c r="A17" s="178"/>
      <c r="B17" s="181"/>
      <c r="C17" s="227" t="s">
        <v>97</v>
      </c>
      <c r="D17" s="228"/>
      <c r="E17" s="182">
        <v>5.4447999999999999</v>
      </c>
      <c r="F17" s="183"/>
      <c r="G17" s="184"/>
      <c r="H17" s="185"/>
      <c r="I17" s="179"/>
      <c r="J17" s="186"/>
      <c r="K17" s="179"/>
      <c r="M17" s="180" t="s">
        <v>97</v>
      </c>
      <c r="O17" s="169"/>
    </row>
    <row r="18" spans="1:80" x14ac:dyDescent="0.2">
      <c r="A18" s="170">
        <v>6</v>
      </c>
      <c r="B18" s="171" t="s">
        <v>102</v>
      </c>
      <c r="C18" s="172" t="s">
        <v>103</v>
      </c>
      <c r="D18" s="173" t="s">
        <v>96</v>
      </c>
      <c r="E18" s="174">
        <v>5.4447999999999999</v>
      </c>
      <c r="F18" s="174">
        <v>0</v>
      </c>
      <c r="G18" s="175">
        <f>E18*F18</f>
        <v>0</v>
      </c>
      <c r="H18" s="176">
        <v>0</v>
      </c>
      <c r="I18" s="177">
        <f>E18*H18</f>
        <v>0</v>
      </c>
      <c r="J18" s="176">
        <v>0</v>
      </c>
      <c r="K18" s="177">
        <f>E18*J18</f>
        <v>0</v>
      </c>
      <c r="O18" s="169">
        <v>2</v>
      </c>
      <c r="AA18" s="144">
        <v>1</v>
      </c>
      <c r="AB18" s="144">
        <v>1</v>
      </c>
      <c r="AC18" s="144">
        <v>1</v>
      </c>
      <c r="AZ18" s="144">
        <v>1</v>
      </c>
      <c r="BA18" s="144">
        <f>IF(AZ18=1,G18,0)</f>
        <v>0</v>
      </c>
      <c r="BB18" s="144">
        <f>IF(AZ18=2,G18,0)</f>
        <v>0</v>
      </c>
      <c r="BC18" s="144">
        <f>IF(AZ18=3,G18,0)</f>
        <v>0</v>
      </c>
      <c r="BD18" s="144">
        <f>IF(AZ18=4,G18,0)</f>
        <v>0</v>
      </c>
      <c r="BE18" s="144">
        <f>IF(AZ18=5,G18,0)</f>
        <v>0</v>
      </c>
      <c r="CA18" s="169">
        <v>1</v>
      </c>
      <c r="CB18" s="169">
        <v>1</v>
      </c>
    </row>
    <row r="19" spans="1:80" x14ac:dyDescent="0.2">
      <c r="A19" s="178"/>
      <c r="B19" s="181"/>
      <c r="C19" s="227" t="s">
        <v>97</v>
      </c>
      <c r="D19" s="228"/>
      <c r="E19" s="182">
        <v>5.4447999999999999</v>
      </c>
      <c r="F19" s="183"/>
      <c r="G19" s="184"/>
      <c r="H19" s="185"/>
      <c r="I19" s="179"/>
      <c r="J19" s="186"/>
      <c r="K19" s="179"/>
      <c r="M19" s="180" t="s">
        <v>97</v>
      </c>
      <c r="O19" s="169"/>
    </row>
    <row r="20" spans="1:80" x14ac:dyDescent="0.2">
      <c r="A20" s="170">
        <v>7</v>
      </c>
      <c r="B20" s="171" t="s">
        <v>104</v>
      </c>
      <c r="C20" s="172" t="s">
        <v>105</v>
      </c>
      <c r="D20" s="173" t="s">
        <v>89</v>
      </c>
      <c r="E20" s="174">
        <v>40</v>
      </c>
      <c r="F20" s="174">
        <v>0</v>
      </c>
      <c r="G20" s="175">
        <f>E20*F20</f>
        <v>0</v>
      </c>
      <c r="H20" s="176">
        <v>0</v>
      </c>
      <c r="I20" s="177">
        <f>E20*H20</f>
        <v>0</v>
      </c>
      <c r="J20" s="176">
        <v>0</v>
      </c>
      <c r="K20" s="177">
        <f>E20*J20</f>
        <v>0</v>
      </c>
      <c r="O20" s="169">
        <v>2</v>
      </c>
      <c r="AA20" s="144">
        <v>1</v>
      </c>
      <c r="AB20" s="144">
        <v>1</v>
      </c>
      <c r="AC20" s="144">
        <v>1</v>
      </c>
      <c r="AZ20" s="144">
        <v>1</v>
      </c>
      <c r="BA20" s="144">
        <f>IF(AZ20=1,G20,0)</f>
        <v>0</v>
      </c>
      <c r="BB20" s="144">
        <f>IF(AZ20=2,G20,0)</f>
        <v>0</v>
      </c>
      <c r="BC20" s="144">
        <f>IF(AZ20=3,G20,0)</f>
        <v>0</v>
      </c>
      <c r="BD20" s="144">
        <f>IF(AZ20=4,G20,0)</f>
        <v>0</v>
      </c>
      <c r="BE20" s="144">
        <f>IF(AZ20=5,G20,0)</f>
        <v>0</v>
      </c>
      <c r="CA20" s="169">
        <v>1</v>
      </c>
      <c r="CB20" s="169">
        <v>1</v>
      </c>
    </row>
    <row r="21" spans="1:80" x14ac:dyDescent="0.2">
      <c r="A21" s="178"/>
      <c r="B21" s="181"/>
      <c r="C21" s="227" t="s">
        <v>106</v>
      </c>
      <c r="D21" s="228"/>
      <c r="E21" s="182">
        <v>40</v>
      </c>
      <c r="F21" s="183"/>
      <c r="G21" s="184"/>
      <c r="H21" s="185"/>
      <c r="I21" s="179"/>
      <c r="J21" s="186"/>
      <c r="K21" s="179"/>
      <c r="M21" s="180" t="s">
        <v>106</v>
      </c>
      <c r="O21" s="169"/>
    </row>
    <row r="22" spans="1:80" x14ac:dyDescent="0.2">
      <c r="A22" s="170">
        <v>8</v>
      </c>
      <c r="B22" s="171" t="s">
        <v>107</v>
      </c>
      <c r="C22" s="172" t="s">
        <v>108</v>
      </c>
      <c r="D22" s="173" t="s">
        <v>96</v>
      </c>
      <c r="E22" s="174">
        <v>5.4447999999999999</v>
      </c>
      <c r="F22" s="174">
        <v>0</v>
      </c>
      <c r="G22" s="175">
        <f>E22*F22</f>
        <v>0</v>
      </c>
      <c r="H22" s="176">
        <v>0</v>
      </c>
      <c r="I22" s="177">
        <f>E22*H22</f>
        <v>0</v>
      </c>
      <c r="J22" s="176">
        <v>0</v>
      </c>
      <c r="K22" s="177">
        <f>E22*J22</f>
        <v>0</v>
      </c>
      <c r="O22" s="169">
        <v>2</v>
      </c>
      <c r="AA22" s="144">
        <v>1</v>
      </c>
      <c r="AB22" s="144">
        <v>1</v>
      </c>
      <c r="AC22" s="144">
        <v>1</v>
      </c>
      <c r="AZ22" s="144">
        <v>1</v>
      </c>
      <c r="BA22" s="144">
        <f>IF(AZ22=1,G22,0)</f>
        <v>0</v>
      </c>
      <c r="BB22" s="144">
        <f>IF(AZ22=2,G22,0)</f>
        <v>0</v>
      </c>
      <c r="BC22" s="144">
        <f>IF(AZ22=3,G22,0)</f>
        <v>0</v>
      </c>
      <c r="BD22" s="144">
        <f>IF(AZ22=4,G22,0)</f>
        <v>0</v>
      </c>
      <c r="BE22" s="144">
        <f>IF(AZ22=5,G22,0)</f>
        <v>0</v>
      </c>
      <c r="CA22" s="169">
        <v>1</v>
      </c>
      <c r="CB22" s="169">
        <v>1</v>
      </c>
    </row>
    <row r="23" spans="1:80" x14ac:dyDescent="0.2">
      <c r="A23" s="178"/>
      <c r="B23" s="181"/>
      <c r="C23" s="227" t="s">
        <v>97</v>
      </c>
      <c r="D23" s="228"/>
      <c r="E23" s="182">
        <v>5.4447999999999999</v>
      </c>
      <c r="F23" s="183"/>
      <c r="G23" s="184"/>
      <c r="H23" s="185"/>
      <c r="I23" s="179"/>
      <c r="J23" s="186"/>
      <c r="K23" s="179"/>
      <c r="M23" s="180" t="s">
        <v>97</v>
      </c>
      <c r="O23" s="169"/>
    </row>
    <row r="24" spans="1:80" x14ac:dyDescent="0.2">
      <c r="A24" s="187"/>
      <c r="B24" s="188" t="s">
        <v>78</v>
      </c>
      <c r="C24" s="189" t="s">
        <v>86</v>
      </c>
      <c r="D24" s="190"/>
      <c r="E24" s="191"/>
      <c r="F24" s="192"/>
      <c r="G24" s="193">
        <f>SUM(G7:G23)</f>
        <v>0</v>
      </c>
      <c r="H24" s="194"/>
      <c r="I24" s="195">
        <f>SUM(I7:I23)</f>
        <v>0</v>
      </c>
      <c r="J24" s="194"/>
      <c r="K24" s="195">
        <f>SUM(K7:K23)</f>
        <v>-6.4</v>
      </c>
      <c r="O24" s="169">
        <v>4</v>
      </c>
      <c r="BA24" s="196">
        <f>SUM(BA7:BA23)</f>
        <v>0</v>
      </c>
      <c r="BB24" s="196">
        <f>SUM(BB7:BB23)</f>
        <v>0</v>
      </c>
      <c r="BC24" s="196">
        <f>SUM(BC7:BC23)</f>
        <v>0</v>
      </c>
      <c r="BD24" s="196">
        <f>SUM(BD7:BD23)</f>
        <v>0</v>
      </c>
      <c r="BE24" s="196">
        <f>SUM(BE7:BE23)</f>
        <v>0</v>
      </c>
    </row>
    <row r="25" spans="1:80" x14ac:dyDescent="0.2">
      <c r="A25" s="159" t="s">
        <v>74</v>
      </c>
      <c r="B25" s="160" t="s">
        <v>109</v>
      </c>
      <c r="C25" s="161" t="s">
        <v>110</v>
      </c>
      <c r="D25" s="162"/>
      <c r="E25" s="163"/>
      <c r="F25" s="163"/>
      <c r="G25" s="164"/>
      <c r="H25" s="165"/>
      <c r="I25" s="166"/>
      <c r="J25" s="167"/>
      <c r="K25" s="168"/>
      <c r="O25" s="169">
        <v>1</v>
      </c>
    </row>
    <row r="26" spans="1:80" x14ac:dyDescent="0.2">
      <c r="A26" s="170">
        <v>9</v>
      </c>
      <c r="B26" s="171" t="s">
        <v>112</v>
      </c>
      <c r="C26" s="172" t="s">
        <v>113</v>
      </c>
      <c r="D26" s="173" t="s">
        <v>96</v>
      </c>
      <c r="E26" s="174">
        <v>0.60050000000000003</v>
      </c>
      <c r="F26" s="174">
        <v>0</v>
      </c>
      <c r="G26" s="175">
        <f>E26*F26</f>
        <v>0</v>
      </c>
      <c r="H26" s="176">
        <v>2.5359600000000002</v>
      </c>
      <c r="I26" s="177">
        <f>E26*H26</f>
        <v>1.5228439800000002</v>
      </c>
      <c r="J26" s="176">
        <v>0</v>
      </c>
      <c r="K26" s="177">
        <f>E26*J26</f>
        <v>0</v>
      </c>
      <c r="O26" s="169">
        <v>2</v>
      </c>
      <c r="AA26" s="144">
        <v>1</v>
      </c>
      <c r="AB26" s="144">
        <v>1</v>
      </c>
      <c r="AC26" s="144">
        <v>1</v>
      </c>
      <c r="AZ26" s="144">
        <v>1</v>
      </c>
      <c r="BA26" s="144">
        <f>IF(AZ26=1,G26,0)</f>
        <v>0</v>
      </c>
      <c r="BB26" s="144">
        <f>IF(AZ26=2,G26,0)</f>
        <v>0</v>
      </c>
      <c r="BC26" s="144">
        <f>IF(AZ26=3,G26,0)</f>
        <v>0</v>
      </c>
      <c r="BD26" s="144">
        <f>IF(AZ26=4,G26,0)</f>
        <v>0</v>
      </c>
      <c r="BE26" s="144">
        <f>IF(AZ26=5,G26,0)</f>
        <v>0</v>
      </c>
      <c r="CA26" s="169">
        <v>1</v>
      </c>
      <c r="CB26" s="169">
        <v>1</v>
      </c>
    </row>
    <row r="27" spans="1:80" x14ac:dyDescent="0.2">
      <c r="A27" s="178"/>
      <c r="B27" s="181"/>
      <c r="C27" s="227" t="s">
        <v>114</v>
      </c>
      <c r="D27" s="228"/>
      <c r="E27" s="182">
        <v>0.60050000000000003</v>
      </c>
      <c r="F27" s="183"/>
      <c r="G27" s="184"/>
      <c r="H27" s="185"/>
      <c r="I27" s="179"/>
      <c r="J27" s="186"/>
      <c r="K27" s="179"/>
      <c r="M27" s="180" t="s">
        <v>114</v>
      </c>
      <c r="O27" s="169"/>
    </row>
    <row r="28" spans="1:80" x14ac:dyDescent="0.2">
      <c r="A28" s="170">
        <v>10</v>
      </c>
      <c r="B28" s="171" t="s">
        <v>115</v>
      </c>
      <c r="C28" s="172" t="s">
        <v>116</v>
      </c>
      <c r="D28" s="173" t="s">
        <v>89</v>
      </c>
      <c r="E28" s="174">
        <v>11.115600000000001</v>
      </c>
      <c r="F28" s="174">
        <v>0</v>
      </c>
      <c r="G28" s="175">
        <f>E28*F28</f>
        <v>0</v>
      </c>
      <c r="H28" s="176">
        <v>3.925E-2</v>
      </c>
      <c r="I28" s="177">
        <f>E28*H28</f>
        <v>0.43628730000000004</v>
      </c>
      <c r="J28" s="176">
        <v>0</v>
      </c>
      <c r="K28" s="177">
        <f>E28*J28</f>
        <v>0</v>
      </c>
      <c r="O28" s="169">
        <v>2</v>
      </c>
      <c r="AA28" s="144">
        <v>1</v>
      </c>
      <c r="AB28" s="144">
        <v>1</v>
      </c>
      <c r="AC28" s="144">
        <v>1</v>
      </c>
      <c r="AZ28" s="144">
        <v>1</v>
      </c>
      <c r="BA28" s="144">
        <f>IF(AZ28=1,G28,0)</f>
        <v>0</v>
      </c>
      <c r="BB28" s="144">
        <f>IF(AZ28=2,G28,0)</f>
        <v>0</v>
      </c>
      <c r="BC28" s="144">
        <f>IF(AZ28=3,G28,0)</f>
        <v>0</v>
      </c>
      <c r="BD28" s="144">
        <f>IF(AZ28=4,G28,0)</f>
        <v>0</v>
      </c>
      <c r="BE28" s="144">
        <f>IF(AZ28=5,G28,0)</f>
        <v>0</v>
      </c>
      <c r="CA28" s="169">
        <v>1</v>
      </c>
      <c r="CB28" s="169">
        <v>1</v>
      </c>
    </row>
    <row r="29" spans="1:80" x14ac:dyDescent="0.2">
      <c r="A29" s="178"/>
      <c r="B29" s="181"/>
      <c r="C29" s="227" t="s">
        <v>117</v>
      </c>
      <c r="D29" s="228"/>
      <c r="E29" s="182">
        <v>6.5940000000000003</v>
      </c>
      <c r="F29" s="183"/>
      <c r="G29" s="184"/>
      <c r="H29" s="185"/>
      <c r="I29" s="179"/>
      <c r="J29" s="186"/>
      <c r="K29" s="179"/>
      <c r="M29" s="180" t="s">
        <v>117</v>
      </c>
      <c r="O29" s="169"/>
    </row>
    <row r="30" spans="1:80" x14ac:dyDescent="0.2">
      <c r="A30" s="178"/>
      <c r="B30" s="181"/>
      <c r="C30" s="227" t="s">
        <v>118</v>
      </c>
      <c r="D30" s="228"/>
      <c r="E30" s="182">
        <v>4.5216000000000003</v>
      </c>
      <c r="F30" s="183"/>
      <c r="G30" s="184"/>
      <c r="H30" s="185"/>
      <c r="I30" s="179"/>
      <c r="J30" s="186"/>
      <c r="K30" s="179"/>
      <c r="M30" s="180" t="s">
        <v>118</v>
      </c>
      <c r="O30" s="169"/>
    </row>
    <row r="31" spans="1:80" x14ac:dyDescent="0.2">
      <c r="A31" s="170">
        <v>11</v>
      </c>
      <c r="B31" s="171" t="s">
        <v>119</v>
      </c>
      <c r="C31" s="172" t="s">
        <v>120</v>
      </c>
      <c r="D31" s="173" t="s">
        <v>89</v>
      </c>
      <c r="E31" s="174">
        <v>11.115600000000001</v>
      </c>
      <c r="F31" s="174">
        <v>0</v>
      </c>
      <c r="G31" s="175">
        <f>E31*F31</f>
        <v>0</v>
      </c>
      <c r="H31" s="176">
        <v>0</v>
      </c>
      <c r="I31" s="177">
        <f>E31*H31</f>
        <v>0</v>
      </c>
      <c r="J31" s="176">
        <v>0</v>
      </c>
      <c r="K31" s="177">
        <f>E31*J31</f>
        <v>0</v>
      </c>
      <c r="O31" s="169">
        <v>2</v>
      </c>
      <c r="AA31" s="144">
        <v>1</v>
      </c>
      <c r="AB31" s="144">
        <v>1</v>
      </c>
      <c r="AC31" s="144">
        <v>1</v>
      </c>
      <c r="AZ31" s="144">
        <v>1</v>
      </c>
      <c r="BA31" s="144">
        <f>IF(AZ31=1,G31,0)</f>
        <v>0</v>
      </c>
      <c r="BB31" s="144">
        <f>IF(AZ31=2,G31,0)</f>
        <v>0</v>
      </c>
      <c r="BC31" s="144">
        <f>IF(AZ31=3,G31,0)</f>
        <v>0</v>
      </c>
      <c r="BD31" s="144">
        <f>IF(AZ31=4,G31,0)</f>
        <v>0</v>
      </c>
      <c r="BE31" s="144">
        <f>IF(AZ31=5,G31,0)</f>
        <v>0</v>
      </c>
      <c r="CA31" s="169">
        <v>1</v>
      </c>
      <c r="CB31" s="169">
        <v>1</v>
      </c>
    </row>
    <row r="32" spans="1:80" x14ac:dyDescent="0.2">
      <c r="A32" s="178"/>
      <c r="B32" s="181"/>
      <c r="C32" s="227" t="s">
        <v>117</v>
      </c>
      <c r="D32" s="228"/>
      <c r="E32" s="182">
        <v>6.5940000000000003</v>
      </c>
      <c r="F32" s="183"/>
      <c r="G32" s="184"/>
      <c r="H32" s="185"/>
      <c r="I32" s="179"/>
      <c r="J32" s="186"/>
      <c r="K32" s="179"/>
      <c r="M32" s="180" t="s">
        <v>117</v>
      </c>
      <c r="O32" s="169"/>
    </row>
    <row r="33" spans="1:80" x14ac:dyDescent="0.2">
      <c r="A33" s="178"/>
      <c r="B33" s="181"/>
      <c r="C33" s="227" t="s">
        <v>118</v>
      </c>
      <c r="D33" s="228"/>
      <c r="E33" s="182">
        <v>4.5216000000000003</v>
      </c>
      <c r="F33" s="183"/>
      <c r="G33" s="184"/>
      <c r="H33" s="185"/>
      <c r="I33" s="179"/>
      <c r="J33" s="186"/>
      <c r="K33" s="179"/>
      <c r="M33" s="180" t="s">
        <v>118</v>
      </c>
      <c r="O33" s="169"/>
    </row>
    <row r="34" spans="1:80" ht="22.5" x14ac:dyDescent="0.2">
      <c r="A34" s="170">
        <v>12</v>
      </c>
      <c r="B34" s="171" t="s">
        <v>121</v>
      </c>
      <c r="C34" s="172" t="s">
        <v>122</v>
      </c>
      <c r="D34" s="173" t="s">
        <v>123</v>
      </c>
      <c r="E34" s="174">
        <v>2.7400000000000001E-2</v>
      </c>
      <c r="F34" s="174">
        <v>0</v>
      </c>
      <c r="G34" s="175">
        <f>E34*F34</f>
        <v>0</v>
      </c>
      <c r="H34" s="176">
        <v>1.0570200000000001</v>
      </c>
      <c r="I34" s="177">
        <f>E34*H34</f>
        <v>2.8962348000000002E-2</v>
      </c>
      <c r="J34" s="176">
        <v>0</v>
      </c>
      <c r="K34" s="177">
        <f>E34*J34</f>
        <v>0</v>
      </c>
      <c r="O34" s="169">
        <v>2</v>
      </c>
      <c r="AA34" s="144">
        <v>1</v>
      </c>
      <c r="AB34" s="144">
        <v>1</v>
      </c>
      <c r="AC34" s="144">
        <v>1</v>
      </c>
      <c r="AZ34" s="144">
        <v>1</v>
      </c>
      <c r="BA34" s="144">
        <f>IF(AZ34=1,G34,0)</f>
        <v>0</v>
      </c>
      <c r="BB34" s="144">
        <f>IF(AZ34=2,G34,0)</f>
        <v>0</v>
      </c>
      <c r="BC34" s="144">
        <f>IF(AZ34=3,G34,0)</f>
        <v>0</v>
      </c>
      <c r="BD34" s="144">
        <f>IF(AZ34=4,G34,0)</f>
        <v>0</v>
      </c>
      <c r="BE34" s="144">
        <f>IF(AZ34=5,G34,0)</f>
        <v>0</v>
      </c>
      <c r="CA34" s="169">
        <v>1</v>
      </c>
      <c r="CB34" s="169">
        <v>1</v>
      </c>
    </row>
    <row r="35" spans="1:80" x14ac:dyDescent="0.2">
      <c r="A35" s="178"/>
      <c r="B35" s="181"/>
      <c r="C35" s="227" t="s">
        <v>124</v>
      </c>
      <c r="D35" s="228"/>
      <c r="E35" s="182">
        <v>2.7400000000000001E-2</v>
      </c>
      <c r="F35" s="183"/>
      <c r="G35" s="184"/>
      <c r="H35" s="185"/>
      <c r="I35" s="179"/>
      <c r="J35" s="186"/>
      <c r="K35" s="179"/>
      <c r="M35" s="180" t="s">
        <v>124</v>
      </c>
      <c r="O35" s="169"/>
    </row>
    <row r="36" spans="1:80" x14ac:dyDescent="0.2">
      <c r="A36" s="170">
        <v>13</v>
      </c>
      <c r="B36" s="171" t="s">
        <v>125</v>
      </c>
      <c r="C36" s="172" t="s">
        <v>126</v>
      </c>
      <c r="D36" s="173" t="s">
        <v>96</v>
      </c>
      <c r="E36" s="174">
        <v>2.7004000000000001</v>
      </c>
      <c r="F36" s="174">
        <v>0</v>
      </c>
      <c r="G36" s="175">
        <f>E36*F36</f>
        <v>0</v>
      </c>
      <c r="H36" s="176">
        <v>2.45329</v>
      </c>
      <c r="I36" s="177">
        <f>E36*H36</f>
        <v>6.624864316</v>
      </c>
      <c r="J36" s="176">
        <v>0</v>
      </c>
      <c r="K36" s="177">
        <f>E36*J36</f>
        <v>0</v>
      </c>
      <c r="O36" s="169">
        <v>2</v>
      </c>
      <c r="AA36" s="144">
        <v>1</v>
      </c>
      <c r="AB36" s="144">
        <v>1</v>
      </c>
      <c r="AC36" s="144">
        <v>1</v>
      </c>
      <c r="AZ36" s="144">
        <v>1</v>
      </c>
      <c r="BA36" s="144">
        <f>IF(AZ36=1,G36,0)</f>
        <v>0</v>
      </c>
      <c r="BB36" s="144">
        <f>IF(AZ36=2,G36,0)</f>
        <v>0</v>
      </c>
      <c r="BC36" s="144">
        <f>IF(AZ36=3,G36,0)</f>
        <v>0</v>
      </c>
      <c r="BD36" s="144">
        <f>IF(AZ36=4,G36,0)</f>
        <v>0</v>
      </c>
      <c r="BE36" s="144">
        <f>IF(AZ36=5,G36,0)</f>
        <v>0</v>
      </c>
      <c r="CA36" s="169">
        <v>1</v>
      </c>
      <c r="CB36" s="169">
        <v>1</v>
      </c>
    </row>
    <row r="37" spans="1:80" x14ac:dyDescent="0.2">
      <c r="A37" s="178"/>
      <c r="B37" s="181"/>
      <c r="C37" s="227" t="s">
        <v>127</v>
      </c>
      <c r="D37" s="228"/>
      <c r="E37" s="182">
        <v>1.3815999999999999</v>
      </c>
      <c r="F37" s="183"/>
      <c r="G37" s="184"/>
      <c r="H37" s="185"/>
      <c r="I37" s="179"/>
      <c r="J37" s="186"/>
      <c r="K37" s="179"/>
      <c r="M37" s="180" t="s">
        <v>127</v>
      </c>
      <c r="O37" s="169"/>
    </row>
    <row r="38" spans="1:80" x14ac:dyDescent="0.2">
      <c r="A38" s="178"/>
      <c r="B38" s="181"/>
      <c r="C38" s="227" t="s">
        <v>128</v>
      </c>
      <c r="D38" s="228"/>
      <c r="E38" s="182">
        <v>1.3188</v>
      </c>
      <c r="F38" s="183"/>
      <c r="G38" s="184"/>
      <c r="H38" s="185"/>
      <c r="I38" s="179"/>
      <c r="J38" s="186"/>
      <c r="K38" s="179"/>
      <c r="M38" s="180" t="s">
        <v>128</v>
      </c>
      <c r="O38" s="169"/>
    </row>
    <row r="39" spans="1:80" ht="22.5" x14ac:dyDescent="0.2">
      <c r="A39" s="170">
        <v>14</v>
      </c>
      <c r="B39" s="171" t="s">
        <v>129</v>
      </c>
      <c r="C39" s="172" t="s">
        <v>130</v>
      </c>
      <c r="D39" s="173" t="s">
        <v>131</v>
      </c>
      <c r="E39" s="174">
        <v>20</v>
      </c>
      <c r="F39" s="174">
        <v>0</v>
      </c>
      <c r="G39" s="175">
        <f>E39*F39</f>
        <v>0</v>
      </c>
      <c r="H39" s="176">
        <v>2.4219999999999998E-2</v>
      </c>
      <c r="I39" s="177">
        <f>E39*H39</f>
        <v>0.48439999999999994</v>
      </c>
      <c r="J39" s="176">
        <v>0</v>
      </c>
      <c r="K39" s="177">
        <f>E39*J39</f>
        <v>0</v>
      </c>
      <c r="O39" s="169">
        <v>2</v>
      </c>
      <c r="AA39" s="144">
        <v>1</v>
      </c>
      <c r="AB39" s="144">
        <v>1</v>
      </c>
      <c r="AC39" s="144">
        <v>1</v>
      </c>
      <c r="AZ39" s="144">
        <v>1</v>
      </c>
      <c r="BA39" s="144">
        <f>IF(AZ39=1,G39,0)</f>
        <v>0</v>
      </c>
      <c r="BB39" s="144">
        <f>IF(AZ39=2,G39,0)</f>
        <v>0</v>
      </c>
      <c r="BC39" s="144">
        <f>IF(AZ39=3,G39,0)</f>
        <v>0</v>
      </c>
      <c r="BD39" s="144">
        <f>IF(AZ39=4,G39,0)</f>
        <v>0</v>
      </c>
      <c r="BE39" s="144">
        <f>IF(AZ39=5,G39,0)</f>
        <v>0</v>
      </c>
      <c r="CA39" s="169">
        <v>1</v>
      </c>
      <c r="CB39" s="169">
        <v>1</v>
      </c>
    </row>
    <row r="40" spans="1:80" x14ac:dyDescent="0.2">
      <c r="A40" s="187"/>
      <c r="B40" s="188" t="s">
        <v>78</v>
      </c>
      <c r="C40" s="189" t="s">
        <v>111</v>
      </c>
      <c r="D40" s="190"/>
      <c r="E40" s="191"/>
      <c r="F40" s="192"/>
      <c r="G40" s="193">
        <f>SUM(G25:G39)</f>
        <v>0</v>
      </c>
      <c r="H40" s="194"/>
      <c r="I40" s="195">
        <f>SUM(I25:I39)</f>
        <v>9.0973579439999988</v>
      </c>
      <c r="J40" s="194"/>
      <c r="K40" s="195">
        <f>SUM(K25:K39)</f>
        <v>0</v>
      </c>
      <c r="O40" s="169">
        <v>4</v>
      </c>
      <c r="BA40" s="196">
        <f>SUM(BA25:BA39)</f>
        <v>0</v>
      </c>
      <c r="BB40" s="196">
        <f>SUM(BB25:BB39)</f>
        <v>0</v>
      </c>
      <c r="BC40" s="196">
        <f>SUM(BC25:BC39)</f>
        <v>0</v>
      </c>
      <c r="BD40" s="196">
        <f>SUM(BD25:BD39)</f>
        <v>0</v>
      </c>
      <c r="BE40" s="196">
        <f>SUM(BE25:BE39)</f>
        <v>0</v>
      </c>
    </row>
    <row r="41" spans="1:80" x14ac:dyDescent="0.2">
      <c r="A41" s="159" t="s">
        <v>74</v>
      </c>
      <c r="B41" s="160" t="s">
        <v>132</v>
      </c>
      <c r="C41" s="161" t="s">
        <v>133</v>
      </c>
      <c r="D41" s="162"/>
      <c r="E41" s="163"/>
      <c r="F41" s="163"/>
      <c r="G41" s="164"/>
      <c r="H41" s="165"/>
      <c r="I41" s="166"/>
      <c r="J41" s="167"/>
      <c r="K41" s="168"/>
      <c r="O41" s="169">
        <v>1</v>
      </c>
    </row>
    <row r="42" spans="1:80" ht="22.5" x14ac:dyDescent="0.2">
      <c r="A42" s="170">
        <v>15</v>
      </c>
      <c r="B42" s="171" t="s">
        <v>135</v>
      </c>
      <c r="C42" s="172" t="s">
        <v>136</v>
      </c>
      <c r="D42" s="173" t="s">
        <v>89</v>
      </c>
      <c r="E42" s="174">
        <v>31</v>
      </c>
      <c r="F42" s="174">
        <v>0</v>
      </c>
      <c r="G42" s="175">
        <f>E42*F42</f>
        <v>0</v>
      </c>
      <c r="H42" s="176">
        <v>2.017E-2</v>
      </c>
      <c r="I42" s="177">
        <f>E42*H42</f>
        <v>0.62526999999999999</v>
      </c>
      <c r="J42" s="176">
        <v>0</v>
      </c>
      <c r="K42" s="177">
        <f>E42*J42</f>
        <v>0</v>
      </c>
      <c r="O42" s="169">
        <v>2</v>
      </c>
      <c r="AA42" s="144">
        <v>1</v>
      </c>
      <c r="AB42" s="144">
        <v>1</v>
      </c>
      <c r="AC42" s="144">
        <v>1</v>
      </c>
      <c r="AZ42" s="144">
        <v>1</v>
      </c>
      <c r="BA42" s="144">
        <f>IF(AZ42=1,G42,0)</f>
        <v>0</v>
      </c>
      <c r="BB42" s="144">
        <f>IF(AZ42=2,G42,0)</f>
        <v>0</v>
      </c>
      <c r="BC42" s="144">
        <f>IF(AZ42=3,G42,0)</f>
        <v>0</v>
      </c>
      <c r="BD42" s="144">
        <f>IF(AZ42=4,G42,0)</f>
        <v>0</v>
      </c>
      <c r="BE42" s="144">
        <f>IF(AZ42=5,G42,0)</f>
        <v>0</v>
      </c>
      <c r="CA42" s="169">
        <v>1</v>
      </c>
      <c r="CB42" s="169">
        <v>1</v>
      </c>
    </row>
    <row r="43" spans="1:80" x14ac:dyDescent="0.2">
      <c r="A43" s="178"/>
      <c r="B43" s="181"/>
      <c r="C43" s="227" t="s">
        <v>137</v>
      </c>
      <c r="D43" s="228"/>
      <c r="E43" s="182">
        <v>26</v>
      </c>
      <c r="F43" s="183"/>
      <c r="G43" s="184"/>
      <c r="H43" s="185"/>
      <c r="I43" s="179"/>
      <c r="J43" s="186"/>
      <c r="K43" s="179"/>
      <c r="M43" s="180" t="s">
        <v>137</v>
      </c>
      <c r="O43" s="169"/>
    </row>
    <row r="44" spans="1:80" x14ac:dyDescent="0.2">
      <c r="A44" s="178"/>
      <c r="B44" s="181"/>
      <c r="C44" s="227" t="s">
        <v>138</v>
      </c>
      <c r="D44" s="228"/>
      <c r="E44" s="182">
        <v>5</v>
      </c>
      <c r="F44" s="183"/>
      <c r="G44" s="184"/>
      <c r="H44" s="185"/>
      <c r="I44" s="179"/>
      <c r="J44" s="186"/>
      <c r="K44" s="179"/>
      <c r="M44" s="180" t="s">
        <v>138</v>
      </c>
      <c r="O44" s="169"/>
    </row>
    <row r="45" spans="1:80" x14ac:dyDescent="0.2">
      <c r="A45" s="187"/>
      <c r="B45" s="188" t="s">
        <v>78</v>
      </c>
      <c r="C45" s="189" t="s">
        <v>134</v>
      </c>
      <c r="D45" s="190"/>
      <c r="E45" s="191"/>
      <c r="F45" s="192"/>
      <c r="G45" s="193">
        <f>SUM(G41:G44)</f>
        <v>0</v>
      </c>
      <c r="H45" s="194"/>
      <c r="I45" s="195">
        <f>SUM(I41:I44)</f>
        <v>0.62526999999999999</v>
      </c>
      <c r="J45" s="194"/>
      <c r="K45" s="195">
        <f>SUM(K41:K44)</f>
        <v>0</v>
      </c>
      <c r="O45" s="169">
        <v>4</v>
      </c>
      <c r="BA45" s="196">
        <f>SUM(BA41:BA44)</f>
        <v>0</v>
      </c>
      <c r="BB45" s="196">
        <f>SUM(BB41:BB44)</f>
        <v>0</v>
      </c>
      <c r="BC45" s="196">
        <f>SUM(BC41:BC44)</f>
        <v>0</v>
      </c>
      <c r="BD45" s="196">
        <f>SUM(BD41:BD44)</f>
        <v>0</v>
      </c>
      <c r="BE45" s="196">
        <f>SUM(BE41:BE44)</f>
        <v>0</v>
      </c>
    </row>
    <row r="46" spans="1:80" x14ac:dyDescent="0.2">
      <c r="A46" s="159" t="s">
        <v>74</v>
      </c>
      <c r="B46" s="160" t="s">
        <v>139</v>
      </c>
      <c r="C46" s="161" t="s">
        <v>140</v>
      </c>
      <c r="D46" s="162"/>
      <c r="E46" s="163"/>
      <c r="F46" s="163"/>
      <c r="G46" s="164"/>
      <c r="H46" s="165"/>
      <c r="I46" s="166"/>
      <c r="J46" s="167"/>
      <c r="K46" s="168"/>
      <c r="O46" s="169">
        <v>1</v>
      </c>
    </row>
    <row r="47" spans="1:80" x14ac:dyDescent="0.2">
      <c r="A47" s="170">
        <v>16</v>
      </c>
      <c r="B47" s="171" t="s">
        <v>142</v>
      </c>
      <c r="C47" s="172" t="s">
        <v>143</v>
      </c>
      <c r="D47" s="173" t="s">
        <v>89</v>
      </c>
      <c r="E47" s="174">
        <v>4.91</v>
      </c>
      <c r="F47" s="174">
        <v>0</v>
      </c>
      <c r="G47" s="175">
        <f>E47*F47</f>
        <v>0</v>
      </c>
      <c r="H47" s="176">
        <v>2.128E-2</v>
      </c>
      <c r="I47" s="177">
        <f>E47*H47</f>
        <v>0.1044848</v>
      </c>
      <c r="J47" s="176">
        <v>0</v>
      </c>
      <c r="K47" s="177">
        <f>E47*J47</f>
        <v>0</v>
      </c>
      <c r="O47" s="169">
        <v>2</v>
      </c>
      <c r="AA47" s="144">
        <v>1</v>
      </c>
      <c r="AB47" s="144">
        <v>1</v>
      </c>
      <c r="AC47" s="144">
        <v>1</v>
      </c>
      <c r="AZ47" s="144">
        <v>1</v>
      </c>
      <c r="BA47" s="144">
        <f>IF(AZ47=1,G47,0)</f>
        <v>0</v>
      </c>
      <c r="BB47" s="144">
        <f>IF(AZ47=2,G47,0)</f>
        <v>0</v>
      </c>
      <c r="BC47" s="144">
        <f>IF(AZ47=3,G47,0)</f>
        <v>0</v>
      </c>
      <c r="BD47" s="144">
        <f>IF(AZ47=4,G47,0)</f>
        <v>0</v>
      </c>
      <c r="BE47" s="144">
        <f>IF(AZ47=5,G47,0)</f>
        <v>0</v>
      </c>
      <c r="CA47" s="169">
        <v>1</v>
      </c>
      <c r="CB47" s="169">
        <v>1</v>
      </c>
    </row>
    <row r="48" spans="1:80" x14ac:dyDescent="0.2">
      <c r="A48" s="178"/>
      <c r="B48" s="181"/>
      <c r="C48" s="227" t="s">
        <v>144</v>
      </c>
      <c r="D48" s="228"/>
      <c r="E48" s="182">
        <v>4.91</v>
      </c>
      <c r="F48" s="183"/>
      <c r="G48" s="184"/>
      <c r="H48" s="185"/>
      <c r="I48" s="179"/>
      <c r="J48" s="186"/>
      <c r="K48" s="179"/>
      <c r="M48" s="180" t="s">
        <v>144</v>
      </c>
      <c r="O48" s="169"/>
    </row>
    <row r="49" spans="1:80" x14ac:dyDescent="0.2">
      <c r="A49" s="170">
        <v>17</v>
      </c>
      <c r="B49" s="171" t="s">
        <v>145</v>
      </c>
      <c r="C49" s="172" t="s">
        <v>146</v>
      </c>
      <c r="D49" s="173" t="s">
        <v>96</v>
      </c>
      <c r="E49" s="174">
        <v>2.7444000000000002</v>
      </c>
      <c r="F49" s="174">
        <v>0</v>
      </c>
      <c r="G49" s="175">
        <f>E49*F49</f>
        <v>0</v>
      </c>
      <c r="H49" s="176">
        <v>1.7875000000000001</v>
      </c>
      <c r="I49" s="177">
        <f>E49*H49</f>
        <v>4.9056150000000009</v>
      </c>
      <c r="J49" s="176">
        <v>0</v>
      </c>
      <c r="K49" s="177">
        <f>E49*J49</f>
        <v>0</v>
      </c>
      <c r="O49" s="169">
        <v>2</v>
      </c>
      <c r="AA49" s="144">
        <v>1</v>
      </c>
      <c r="AB49" s="144">
        <v>1</v>
      </c>
      <c r="AC49" s="144">
        <v>1</v>
      </c>
      <c r="AZ49" s="144">
        <v>1</v>
      </c>
      <c r="BA49" s="144">
        <f>IF(AZ49=1,G49,0)</f>
        <v>0</v>
      </c>
      <c r="BB49" s="144">
        <f>IF(AZ49=2,G49,0)</f>
        <v>0</v>
      </c>
      <c r="BC49" s="144">
        <f>IF(AZ49=3,G49,0)</f>
        <v>0</v>
      </c>
      <c r="BD49" s="144">
        <f>IF(AZ49=4,G49,0)</f>
        <v>0</v>
      </c>
      <c r="BE49" s="144">
        <f>IF(AZ49=5,G49,0)</f>
        <v>0</v>
      </c>
      <c r="CA49" s="169">
        <v>1</v>
      </c>
      <c r="CB49" s="169">
        <v>1</v>
      </c>
    </row>
    <row r="50" spans="1:80" x14ac:dyDescent="0.2">
      <c r="A50" s="178"/>
      <c r="B50" s="181"/>
      <c r="C50" s="227" t="s">
        <v>97</v>
      </c>
      <c r="D50" s="228"/>
      <c r="E50" s="182">
        <v>5.4447999999999999</v>
      </c>
      <c r="F50" s="183"/>
      <c r="G50" s="184"/>
      <c r="H50" s="185"/>
      <c r="I50" s="179"/>
      <c r="J50" s="186"/>
      <c r="K50" s="179"/>
      <c r="M50" s="180" t="s">
        <v>97</v>
      </c>
      <c r="O50" s="169"/>
    </row>
    <row r="51" spans="1:80" x14ac:dyDescent="0.2">
      <c r="A51" s="178"/>
      <c r="B51" s="181"/>
      <c r="C51" s="227" t="s">
        <v>147</v>
      </c>
      <c r="D51" s="228"/>
      <c r="E51" s="182">
        <v>-1.3815999999999999</v>
      </c>
      <c r="F51" s="183"/>
      <c r="G51" s="184"/>
      <c r="H51" s="185"/>
      <c r="I51" s="179"/>
      <c r="J51" s="186"/>
      <c r="K51" s="179"/>
      <c r="M51" s="180" t="s">
        <v>147</v>
      </c>
      <c r="O51" s="169"/>
    </row>
    <row r="52" spans="1:80" x14ac:dyDescent="0.2">
      <c r="A52" s="178"/>
      <c r="B52" s="181"/>
      <c r="C52" s="227" t="s">
        <v>148</v>
      </c>
      <c r="D52" s="228"/>
      <c r="E52" s="182">
        <v>-1.3188</v>
      </c>
      <c r="F52" s="183"/>
      <c r="G52" s="184"/>
      <c r="H52" s="185"/>
      <c r="I52" s="179"/>
      <c r="J52" s="186"/>
      <c r="K52" s="179"/>
      <c r="M52" s="180" t="s">
        <v>148</v>
      </c>
      <c r="O52" s="169"/>
    </row>
    <row r="53" spans="1:80" x14ac:dyDescent="0.2">
      <c r="A53" s="187"/>
      <c r="B53" s="188" t="s">
        <v>78</v>
      </c>
      <c r="C53" s="189" t="s">
        <v>141</v>
      </c>
      <c r="D53" s="190"/>
      <c r="E53" s="191"/>
      <c r="F53" s="192"/>
      <c r="G53" s="193">
        <f>SUM(G46:G52)</f>
        <v>0</v>
      </c>
      <c r="H53" s="194"/>
      <c r="I53" s="195">
        <f>SUM(I46:I52)</f>
        <v>5.0100998000000008</v>
      </c>
      <c r="J53" s="194"/>
      <c r="K53" s="195">
        <f>SUM(K46:K52)</f>
        <v>0</v>
      </c>
      <c r="O53" s="169">
        <v>4</v>
      </c>
      <c r="BA53" s="196">
        <f>SUM(BA46:BA52)</f>
        <v>0</v>
      </c>
      <c r="BB53" s="196">
        <f>SUM(BB46:BB52)</f>
        <v>0</v>
      </c>
      <c r="BC53" s="196">
        <f>SUM(BC46:BC52)</f>
        <v>0</v>
      </c>
      <c r="BD53" s="196">
        <f>SUM(BD46:BD52)</f>
        <v>0</v>
      </c>
      <c r="BE53" s="196">
        <f>SUM(BE46:BE52)</f>
        <v>0</v>
      </c>
    </row>
    <row r="54" spans="1:80" x14ac:dyDescent="0.2">
      <c r="A54" s="159" t="s">
        <v>74</v>
      </c>
      <c r="B54" s="160" t="s">
        <v>149</v>
      </c>
      <c r="C54" s="161" t="s">
        <v>150</v>
      </c>
      <c r="D54" s="162"/>
      <c r="E54" s="163"/>
      <c r="F54" s="163"/>
      <c r="G54" s="164"/>
      <c r="H54" s="165"/>
      <c r="I54" s="166"/>
      <c r="J54" s="167"/>
      <c r="K54" s="168"/>
      <c r="O54" s="169">
        <v>1</v>
      </c>
    </row>
    <row r="55" spans="1:80" x14ac:dyDescent="0.2">
      <c r="A55" s="170">
        <v>18</v>
      </c>
      <c r="B55" s="171" t="s">
        <v>152</v>
      </c>
      <c r="C55" s="172" t="s">
        <v>153</v>
      </c>
      <c r="D55" s="173" t="s">
        <v>89</v>
      </c>
      <c r="E55" s="174">
        <v>40</v>
      </c>
      <c r="F55" s="174">
        <v>0</v>
      </c>
      <c r="G55" s="175">
        <f>E55*F55</f>
        <v>0</v>
      </c>
      <c r="H55" s="176">
        <v>8.0030000000000004E-2</v>
      </c>
      <c r="I55" s="177">
        <f>E55*H55</f>
        <v>3.2012</v>
      </c>
      <c r="J55" s="176">
        <v>0</v>
      </c>
      <c r="K55" s="177">
        <f>E55*J55</f>
        <v>0</v>
      </c>
      <c r="O55" s="169">
        <v>2</v>
      </c>
      <c r="AA55" s="144">
        <v>1</v>
      </c>
      <c r="AB55" s="144">
        <v>1</v>
      </c>
      <c r="AC55" s="144">
        <v>1</v>
      </c>
      <c r="AZ55" s="144">
        <v>1</v>
      </c>
      <c r="BA55" s="144">
        <f>IF(AZ55=1,G55,0)</f>
        <v>0</v>
      </c>
      <c r="BB55" s="144">
        <f>IF(AZ55=2,G55,0)</f>
        <v>0</v>
      </c>
      <c r="BC55" s="144">
        <f>IF(AZ55=3,G55,0)</f>
        <v>0</v>
      </c>
      <c r="BD55" s="144">
        <f>IF(AZ55=4,G55,0)</f>
        <v>0</v>
      </c>
      <c r="BE55" s="144">
        <f>IF(AZ55=5,G55,0)</f>
        <v>0</v>
      </c>
      <c r="CA55" s="169">
        <v>1</v>
      </c>
      <c r="CB55" s="169">
        <v>1</v>
      </c>
    </row>
    <row r="56" spans="1:80" x14ac:dyDescent="0.2">
      <c r="A56" s="178"/>
      <c r="B56" s="181"/>
      <c r="C56" s="227" t="s">
        <v>93</v>
      </c>
      <c r="D56" s="228"/>
      <c r="E56" s="182">
        <v>40</v>
      </c>
      <c r="F56" s="183"/>
      <c r="G56" s="184"/>
      <c r="H56" s="185"/>
      <c r="I56" s="179"/>
      <c r="J56" s="186"/>
      <c r="K56" s="179"/>
      <c r="M56" s="180" t="s">
        <v>93</v>
      </c>
      <c r="O56" s="169"/>
    </row>
    <row r="57" spans="1:80" ht="22.5" x14ac:dyDescent="0.2">
      <c r="A57" s="170">
        <v>19</v>
      </c>
      <c r="B57" s="171" t="s">
        <v>154</v>
      </c>
      <c r="C57" s="172" t="s">
        <v>155</v>
      </c>
      <c r="D57" s="173" t="s">
        <v>89</v>
      </c>
      <c r="E57" s="174">
        <v>40</v>
      </c>
      <c r="F57" s="174">
        <v>0</v>
      </c>
      <c r="G57" s="175">
        <f>E57*F57</f>
        <v>0</v>
      </c>
      <c r="H57" s="176">
        <v>0.27994000000000002</v>
      </c>
      <c r="I57" s="177">
        <f>E57*H57</f>
        <v>11.197600000000001</v>
      </c>
      <c r="J57" s="176">
        <v>0</v>
      </c>
      <c r="K57" s="177">
        <f>E57*J57</f>
        <v>0</v>
      </c>
      <c r="O57" s="169">
        <v>2</v>
      </c>
      <c r="AA57" s="144">
        <v>1</v>
      </c>
      <c r="AB57" s="144">
        <v>1</v>
      </c>
      <c r="AC57" s="144">
        <v>1</v>
      </c>
      <c r="AZ57" s="144">
        <v>1</v>
      </c>
      <c r="BA57" s="144">
        <f>IF(AZ57=1,G57,0)</f>
        <v>0</v>
      </c>
      <c r="BB57" s="144">
        <f>IF(AZ57=2,G57,0)</f>
        <v>0</v>
      </c>
      <c r="BC57" s="144">
        <f>IF(AZ57=3,G57,0)</f>
        <v>0</v>
      </c>
      <c r="BD57" s="144">
        <f>IF(AZ57=4,G57,0)</f>
        <v>0</v>
      </c>
      <c r="BE57" s="144">
        <f>IF(AZ57=5,G57,0)</f>
        <v>0</v>
      </c>
      <c r="CA57" s="169">
        <v>1</v>
      </c>
      <c r="CB57" s="169">
        <v>1</v>
      </c>
    </row>
    <row r="58" spans="1:80" x14ac:dyDescent="0.2">
      <c r="A58" s="178"/>
      <c r="B58" s="181"/>
      <c r="C58" s="227" t="s">
        <v>93</v>
      </c>
      <c r="D58" s="228"/>
      <c r="E58" s="182">
        <v>40</v>
      </c>
      <c r="F58" s="183"/>
      <c r="G58" s="184"/>
      <c r="H58" s="185"/>
      <c r="I58" s="179"/>
      <c r="J58" s="186"/>
      <c r="K58" s="179"/>
      <c r="M58" s="180" t="s">
        <v>93</v>
      </c>
      <c r="O58" s="169"/>
    </row>
    <row r="59" spans="1:80" ht="22.5" x14ac:dyDescent="0.2">
      <c r="A59" s="170">
        <v>20</v>
      </c>
      <c r="B59" s="171" t="s">
        <v>156</v>
      </c>
      <c r="C59" s="172" t="s">
        <v>157</v>
      </c>
      <c r="D59" s="173" t="s">
        <v>89</v>
      </c>
      <c r="E59" s="174">
        <v>40</v>
      </c>
      <c r="F59" s="174">
        <v>0</v>
      </c>
      <c r="G59" s="175">
        <f>E59*F59</f>
        <v>0</v>
      </c>
      <c r="H59" s="176">
        <v>8.5650000000000004E-2</v>
      </c>
      <c r="I59" s="177">
        <f>E59*H59</f>
        <v>3.4260000000000002</v>
      </c>
      <c r="J59" s="176">
        <v>0</v>
      </c>
      <c r="K59" s="177">
        <f>E59*J59</f>
        <v>0</v>
      </c>
      <c r="O59" s="169">
        <v>2</v>
      </c>
      <c r="AA59" s="144">
        <v>1</v>
      </c>
      <c r="AB59" s="144">
        <v>1</v>
      </c>
      <c r="AC59" s="144">
        <v>1</v>
      </c>
      <c r="AZ59" s="144">
        <v>1</v>
      </c>
      <c r="BA59" s="144">
        <f>IF(AZ59=1,G59,0)</f>
        <v>0</v>
      </c>
      <c r="BB59" s="144">
        <f>IF(AZ59=2,G59,0)</f>
        <v>0</v>
      </c>
      <c r="BC59" s="144">
        <f>IF(AZ59=3,G59,0)</f>
        <v>0</v>
      </c>
      <c r="BD59" s="144">
        <f>IF(AZ59=4,G59,0)</f>
        <v>0</v>
      </c>
      <c r="BE59" s="144">
        <f>IF(AZ59=5,G59,0)</f>
        <v>0</v>
      </c>
      <c r="CA59" s="169">
        <v>1</v>
      </c>
      <c r="CB59" s="169">
        <v>1</v>
      </c>
    </row>
    <row r="60" spans="1:80" x14ac:dyDescent="0.2">
      <c r="A60" s="178"/>
      <c r="B60" s="181"/>
      <c r="C60" s="227" t="s">
        <v>93</v>
      </c>
      <c r="D60" s="228"/>
      <c r="E60" s="182">
        <v>40</v>
      </c>
      <c r="F60" s="183"/>
      <c r="G60" s="184"/>
      <c r="H60" s="185"/>
      <c r="I60" s="179"/>
      <c r="J60" s="186"/>
      <c r="K60" s="179"/>
      <c r="M60" s="180" t="s">
        <v>93</v>
      </c>
      <c r="O60" s="169"/>
    </row>
    <row r="61" spans="1:80" x14ac:dyDescent="0.2">
      <c r="A61" s="187"/>
      <c r="B61" s="188" t="s">
        <v>78</v>
      </c>
      <c r="C61" s="189" t="s">
        <v>151</v>
      </c>
      <c r="D61" s="190"/>
      <c r="E61" s="191"/>
      <c r="F61" s="192"/>
      <c r="G61" s="193">
        <f>SUM(G54:G60)</f>
        <v>0</v>
      </c>
      <c r="H61" s="194"/>
      <c r="I61" s="195">
        <f>SUM(I54:I60)</f>
        <v>17.824800000000003</v>
      </c>
      <c r="J61" s="194"/>
      <c r="K61" s="195">
        <f>SUM(K54:K60)</f>
        <v>0</v>
      </c>
      <c r="O61" s="169">
        <v>4</v>
      </c>
      <c r="BA61" s="196">
        <f>SUM(BA54:BA60)</f>
        <v>0</v>
      </c>
      <c r="BB61" s="196">
        <f>SUM(BB54:BB60)</f>
        <v>0</v>
      </c>
      <c r="BC61" s="196">
        <f>SUM(BC54:BC60)</f>
        <v>0</v>
      </c>
      <c r="BD61" s="196">
        <f>SUM(BD54:BD60)</f>
        <v>0</v>
      </c>
      <c r="BE61" s="196">
        <f>SUM(BE54:BE60)</f>
        <v>0</v>
      </c>
    </row>
    <row r="62" spans="1:80" x14ac:dyDescent="0.2">
      <c r="A62" s="159" t="s">
        <v>74</v>
      </c>
      <c r="B62" s="160" t="s">
        <v>158</v>
      </c>
      <c r="C62" s="161" t="s">
        <v>159</v>
      </c>
      <c r="D62" s="162"/>
      <c r="E62" s="163"/>
      <c r="F62" s="163"/>
      <c r="G62" s="164"/>
      <c r="H62" s="165"/>
      <c r="I62" s="166"/>
      <c r="J62" s="167"/>
      <c r="K62" s="168"/>
      <c r="O62" s="169">
        <v>1</v>
      </c>
    </row>
    <row r="63" spans="1:80" ht="22.5" x14ac:dyDescent="0.2">
      <c r="A63" s="170">
        <v>21</v>
      </c>
      <c r="B63" s="171" t="s">
        <v>161</v>
      </c>
      <c r="C63" s="172" t="s">
        <v>162</v>
      </c>
      <c r="D63" s="173" t="s">
        <v>89</v>
      </c>
      <c r="E63" s="174">
        <v>72.27</v>
      </c>
      <c r="F63" s="174">
        <v>0</v>
      </c>
      <c r="G63" s="175">
        <f>E63*F63</f>
        <v>0</v>
      </c>
      <c r="H63" s="176">
        <v>1.694E-2</v>
      </c>
      <c r="I63" s="177">
        <f>E63*H63</f>
        <v>1.2242537999999998</v>
      </c>
      <c r="J63" s="176">
        <v>0</v>
      </c>
      <c r="K63" s="177">
        <f>E63*J63</f>
        <v>0</v>
      </c>
      <c r="O63" s="169">
        <v>2</v>
      </c>
      <c r="AA63" s="144">
        <v>1</v>
      </c>
      <c r="AB63" s="144">
        <v>1</v>
      </c>
      <c r="AC63" s="144">
        <v>1</v>
      </c>
      <c r="AZ63" s="144">
        <v>1</v>
      </c>
      <c r="BA63" s="144">
        <f>IF(AZ63=1,G63,0)</f>
        <v>0</v>
      </c>
      <c r="BB63" s="144">
        <f>IF(AZ63=2,G63,0)</f>
        <v>0</v>
      </c>
      <c r="BC63" s="144">
        <f>IF(AZ63=3,G63,0)</f>
        <v>0</v>
      </c>
      <c r="BD63" s="144">
        <f>IF(AZ63=4,G63,0)</f>
        <v>0</v>
      </c>
      <c r="BE63" s="144">
        <f>IF(AZ63=5,G63,0)</f>
        <v>0</v>
      </c>
      <c r="CA63" s="169">
        <v>1</v>
      </c>
      <c r="CB63" s="169">
        <v>1</v>
      </c>
    </row>
    <row r="64" spans="1:80" x14ac:dyDescent="0.2">
      <c r="A64" s="178"/>
      <c r="B64" s="181"/>
      <c r="C64" s="227" t="s">
        <v>163</v>
      </c>
      <c r="D64" s="228"/>
      <c r="E64" s="182">
        <v>72.27</v>
      </c>
      <c r="F64" s="183"/>
      <c r="G64" s="184"/>
      <c r="H64" s="185"/>
      <c r="I64" s="179"/>
      <c r="J64" s="186"/>
      <c r="K64" s="179"/>
      <c r="M64" s="180" t="s">
        <v>163</v>
      </c>
      <c r="O64" s="169"/>
    </row>
    <row r="65" spans="1:80" x14ac:dyDescent="0.2">
      <c r="A65" s="170">
        <v>22</v>
      </c>
      <c r="B65" s="171" t="s">
        <v>164</v>
      </c>
      <c r="C65" s="172" t="s">
        <v>165</v>
      </c>
      <c r="D65" s="173" t="s">
        <v>89</v>
      </c>
      <c r="E65" s="174">
        <v>31</v>
      </c>
      <c r="F65" s="174">
        <v>0</v>
      </c>
      <c r="G65" s="175">
        <f>E65*F65</f>
        <v>0</v>
      </c>
      <c r="H65" s="176">
        <v>4.2399999999999998E-3</v>
      </c>
      <c r="I65" s="177">
        <f>E65*H65</f>
        <v>0.13144</v>
      </c>
      <c r="J65" s="176">
        <v>0</v>
      </c>
      <c r="K65" s="177">
        <f>E65*J65</f>
        <v>0</v>
      </c>
      <c r="O65" s="169">
        <v>2</v>
      </c>
      <c r="AA65" s="144">
        <v>1</v>
      </c>
      <c r="AB65" s="144">
        <v>1</v>
      </c>
      <c r="AC65" s="144">
        <v>1</v>
      </c>
      <c r="AZ65" s="144">
        <v>1</v>
      </c>
      <c r="BA65" s="144">
        <f>IF(AZ65=1,G65,0)</f>
        <v>0</v>
      </c>
      <c r="BB65" s="144">
        <f>IF(AZ65=2,G65,0)</f>
        <v>0</v>
      </c>
      <c r="BC65" s="144">
        <f>IF(AZ65=3,G65,0)</f>
        <v>0</v>
      </c>
      <c r="BD65" s="144">
        <f>IF(AZ65=4,G65,0)</f>
        <v>0</v>
      </c>
      <c r="BE65" s="144">
        <f>IF(AZ65=5,G65,0)</f>
        <v>0</v>
      </c>
      <c r="CA65" s="169">
        <v>1</v>
      </c>
      <c r="CB65" s="169">
        <v>1</v>
      </c>
    </row>
    <row r="66" spans="1:80" x14ac:dyDescent="0.2">
      <c r="A66" s="178"/>
      <c r="B66" s="181"/>
      <c r="C66" s="227" t="s">
        <v>137</v>
      </c>
      <c r="D66" s="228"/>
      <c r="E66" s="182">
        <v>26</v>
      </c>
      <c r="F66" s="183"/>
      <c r="G66" s="184"/>
      <c r="H66" s="185"/>
      <c r="I66" s="179"/>
      <c r="J66" s="186"/>
      <c r="K66" s="179"/>
      <c r="M66" s="180" t="s">
        <v>137</v>
      </c>
      <c r="O66" s="169"/>
    </row>
    <row r="67" spans="1:80" x14ac:dyDescent="0.2">
      <c r="A67" s="178"/>
      <c r="B67" s="181"/>
      <c r="C67" s="227" t="s">
        <v>138</v>
      </c>
      <c r="D67" s="228"/>
      <c r="E67" s="182">
        <v>5</v>
      </c>
      <c r="F67" s="183"/>
      <c r="G67" s="184"/>
      <c r="H67" s="185"/>
      <c r="I67" s="179"/>
      <c r="J67" s="186"/>
      <c r="K67" s="179"/>
      <c r="M67" s="180" t="s">
        <v>138</v>
      </c>
      <c r="O67" s="169"/>
    </row>
    <row r="68" spans="1:80" x14ac:dyDescent="0.2">
      <c r="A68" s="170">
        <v>23</v>
      </c>
      <c r="B68" s="171" t="s">
        <v>166</v>
      </c>
      <c r="C68" s="172" t="s">
        <v>167</v>
      </c>
      <c r="D68" s="173" t="s">
        <v>89</v>
      </c>
      <c r="E68" s="174">
        <v>72.27</v>
      </c>
      <c r="F68" s="174">
        <v>0</v>
      </c>
      <c r="G68" s="175">
        <f>E68*F68</f>
        <v>0</v>
      </c>
      <c r="H68" s="176">
        <v>6.3499999999999997E-3</v>
      </c>
      <c r="I68" s="177">
        <f>E68*H68</f>
        <v>0.45891449999999995</v>
      </c>
      <c r="J68" s="176">
        <v>0</v>
      </c>
      <c r="K68" s="177">
        <f>E68*J68</f>
        <v>0</v>
      </c>
      <c r="O68" s="169">
        <v>2</v>
      </c>
      <c r="AA68" s="144">
        <v>1</v>
      </c>
      <c r="AB68" s="144">
        <v>1</v>
      </c>
      <c r="AC68" s="144">
        <v>1</v>
      </c>
      <c r="AZ68" s="144">
        <v>1</v>
      </c>
      <c r="BA68" s="144">
        <f>IF(AZ68=1,G68,0)</f>
        <v>0</v>
      </c>
      <c r="BB68" s="144">
        <f>IF(AZ68=2,G68,0)</f>
        <v>0</v>
      </c>
      <c r="BC68" s="144">
        <f>IF(AZ68=3,G68,0)</f>
        <v>0</v>
      </c>
      <c r="BD68" s="144">
        <f>IF(AZ68=4,G68,0)</f>
        <v>0</v>
      </c>
      <c r="BE68" s="144">
        <f>IF(AZ68=5,G68,0)</f>
        <v>0</v>
      </c>
      <c r="CA68" s="169">
        <v>1</v>
      </c>
      <c r="CB68" s="169">
        <v>1</v>
      </c>
    </row>
    <row r="69" spans="1:80" x14ac:dyDescent="0.2">
      <c r="A69" s="178"/>
      <c r="B69" s="181"/>
      <c r="C69" s="227" t="s">
        <v>163</v>
      </c>
      <c r="D69" s="228"/>
      <c r="E69" s="182">
        <v>72.27</v>
      </c>
      <c r="F69" s="183"/>
      <c r="G69" s="184"/>
      <c r="H69" s="185"/>
      <c r="I69" s="179"/>
      <c r="J69" s="186"/>
      <c r="K69" s="179"/>
      <c r="M69" s="180" t="s">
        <v>163</v>
      </c>
      <c r="O69" s="169"/>
    </row>
    <row r="70" spans="1:80" x14ac:dyDescent="0.2">
      <c r="A70" s="187"/>
      <c r="B70" s="188" t="s">
        <v>78</v>
      </c>
      <c r="C70" s="189" t="s">
        <v>160</v>
      </c>
      <c r="D70" s="190"/>
      <c r="E70" s="191"/>
      <c r="F70" s="192"/>
      <c r="G70" s="193">
        <f>SUM(G62:G69)</f>
        <v>0</v>
      </c>
      <c r="H70" s="194"/>
      <c r="I70" s="195">
        <f>SUM(I62:I69)</f>
        <v>1.8146082999999997</v>
      </c>
      <c r="J70" s="194"/>
      <c r="K70" s="195">
        <f>SUM(K62:K69)</f>
        <v>0</v>
      </c>
      <c r="O70" s="169">
        <v>4</v>
      </c>
      <c r="BA70" s="196">
        <f>SUM(BA62:BA69)</f>
        <v>0</v>
      </c>
      <c r="BB70" s="196">
        <f>SUM(BB62:BB69)</f>
        <v>0</v>
      </c>
      <c r="BC70" s="196">
        <f>SUM(BC62:BC69)</f>
        <v>0</v>
      </c>
      <c r="BD70" s="196">
        <f>SUM(BD62:BD69)</f>
        <v>0</v>
      </c>
      <c r="BE70" s="196">
        <f>SUM(BE62:BE69)</f>
        <v>0</v>
      </c>
    </row>
    <row r="71" spans="1:80" x14ac:dyDescent="0.2">
      <c r="A71" s="159" t="s">
        <v>74</v>
      </c>
      <c r="B71" s="160" t="s">
        <v>168</v>
      </c>
      <c r="C71" s="161" t="s">
        <v>169</v>
      </c>
      <c r="D71" s="162"/>
      <c r="E71" s="163"/>
      <c r="F71" s="163"/>
      <c r="G71" s="164"/>
      <c r="H71" s="165"/>
      <c r="I71" s="166"/>
      <c r="J71" s="167"/>
      <c r="K71" s="168"/>
      <c r="O71" s="169">
        <v>1</v>
      </c>
    </row>
    <row r="72" spans="1:80" x14ac:dyDescent="0.2">
      <c r="A72" s="170">
        <v>24</v>
      </c>
      <c r="B72" s="171" t="s">
        <v>171</v>
      </c>
      <c r="C72" s="172" t="s">
        <v>172</v>
      </c>
      <c r="D72" s="173" t="s">
        <v>96</v>
      </c>
      <c r="E72" s="174">
        <v>3.0173000000000001</v>
      </c>
      <c r="F72" s="174">
        <v>0</v>
      </c>
      <c r="G72" s="175">
        <f>E72*F72</f>
        <v>0</v>
      </c>
      <c r="H72" s="176">
        <v>2.45329</v>
      </c>
      <c r="I72" s="177">
        <f>E72*H72</f>
        <v>7.4023119170000005</v>
      </c>
      <c r="J72" s="176">
        <v>0</v>
      </c>
      <c r="K72" s="177">
        <f>E72*J72</f>
        <v>0</v>
      </c>
      <c r="O72" s="169">
        <v>2</v>
      </c>
      <c r="AA72" s="144">
        <v>1</v>
      </c>
      <c r="AB72" s="144">
        <v>1</v>
      </c>
      <c r="AC72" s="144">
        <v>1</v>
      </c>
      <c r="AZ72" s="144">
        <v>1</v>
      </c>
      <c r="BA72" s="144">
        <f>IF(AZ72=1,G72,0)</f>
        <v>0</v>
      </c>
      <c r="BB72" s="144">
        <f>IF(AZ72=2,G72,0)</f>
        <v>0</v>
      </c>
      <c r="BC72" s="144">
        <f>IF(AZ72=3,G72,0)</f>
        <v>0</v>
      </c>
      <c r="BD72" s="144">
        <f>IF(AZ72=4,G72,0)</f>
        <v>0</v>
      </c>
      <c r="BE72" s="144">
        <f>IF(AZ72=5,G72,0)</f>
        <v>0</v>
      </c>
      <c r="CA72" s="169">
        <v>1</v>
      </c>
      <c r="CB72" s="169">
        <v>1</v>
      </c>
    </row>
    <row r="73" spans="1:80" x14ac:dyDescent="0.2">
      <c r="A73" s="178"/>
      <c r="B73" s="181"/>
      <c r="C73" s="227" t="s">
        <v>173</v>
      </c>
      <c r="D73" s="228"/>
      <c r="E73" s="182">
        <v>2.6</v>
      </c>
      <c r="F73" s="183"/>
      <c r="G73" s="184"/>
      <c r="H73" s="185"/>
      <c r="I73" s="179"/>
      <c r="J73" s="186"/>
      <c r="K73" s="179"/>
      <c r="M73" s="180" t="s">
        <v>173</v>
      </c>
      <c r="O73" s="169"/>
    </row>
    <row r="74" spans="1:80" x14ac:dyDescent="0.2">
      <c r="A74" s="178"/>
      <c r="B74" s="181"/>
      <c r="C74" s="227" t="s">
        <v>174</v>
      </c>
      <c r="D74" s="228"/>
      <c r="E74" s="182">
        <v>0.41739999999999999</v>
      </c>
      <c r="F74" s="183"/>
      <c r="G74" s="184"/>
      <c r="H74" s="185"/>
      <c r="I74" s="179"/>
      <c r="J74" s="186"/>
      <c r="K74" s="179"/>
      <c r="M74" s="180" t="s">
        <v>174</v>
      </c>
      <c r="O74" s="169"/>
    </row>
    <row r="75" spans="1:80" x14ac:dyDescent="0.2">
      <c r="A75" s="170">
        <v>25</v>
      </c>
      <c r="B75" s="171" t="s">
        <v>175</v>
      </c>
      <c r="C75" s="172" t="s">
        <v>176</v>
      </c>
      <c r="D75" s="173" t="s">
        <v>96</v>
      </c>
      <c r="E75" s="174">
        <v>3.0173000000000001</v>
      </c>
      <c r="F75" s="174">
        <v>0</v>
      </c>
      <c r="G75" s="175">
        <f>E75*F75</f>
        <v>0</v>
      </c>
      <c r="H75" s="176">
        <v>0.02</v>
      </c>
      <c r="I75" s="177">
        <f>E75*H75</f>
        <v>6.0346000000000004E-2</v>
      </c>
      <c r="J75" s="176">
        <v>0</v>
      </c>
      <c r="K75" s="177">
        <f>E75*J75</f>
        <v>0</v>
      </c>
      <c r="O75" s="169">
        <v>2</v>
      </c>
      <c r="AA75" s="144">
        <v>1</v>
      </c>
      <c r="AB75" s="144">
        <v>1</v>
      </c>
      <c r="AC75" s="144">
        <v>1</v>
      </c>
      <c r="AZ75" s="144">
        <v>1</v>
      </c>
      <c r="BA75" s="144">
        <f>IF(AZ75=1,G75,0)</f>
        <v>0</v>
      </c>
      <c r="BB75" s="144">
        <f>IF(AZ75=2,G75,0)</f>
        <v>0</v>
      </c>
      <c r="BC75" s="144">
        <f>IF(AZ75=3,G75,0)</f>
        <v>0</v>
      </c>
      <c r="BD75" s="144">
        <f>IF(AZ75=4,G75,0)</f>
        <v>0</v>
      </c>
      <c r="BE75" s="144">
        <f>IF(AZ75=5,G75,0)</f>
        <v>0</v>
      </c>
      <c r="CA75" s="169">
        <v>1</v>
      </c>
      <c r="CB75" s="169">
        <v>1</v>
      </c>
    </row>
    <row r="76" spans="1:80" x14ac:dyDescent="0.2">
      <c r="A76" s="178"/>
      <c r="B76" s="181"/>
      <c r="C76" s="227" t="s">
        <v>173</v>
      </c>
      <c r="D76" s="228"/>
      <c r="E76" s="182">
        <v>2.6</v>
      </c>
      <c r="F76" s="183"/>
      <c r="G76" s="184"/>
      <c r="H76" s="185"/>
      <c r="I76" s="179"/>
      <c r="J76" s="186"/>
      <c r="K76" s="179"/>
      <c r="M76" s="180" t="s">
        <v>173</v>
      </c>
      <c r="O76" s="169"/>
    </row>
    <row r="77" spans="1:80" x14ac:dyDescent="0.2">
      <c r="A77" s="178"/>
      <c r="B77" s="181"/>
      <c r="C77" s="227" t="s">
        <v>174</v>
      </c>
      <c r="D77" s="228"/>
      <c r="E77" s="182">
        <v>0.41739999999999999</v>
      </c>
      <c r="F77" s="183"/>
      <c r="G77" s="184"/>
      <c r="H77" s="185"/>
      <c r="I77" s="179"/>
      <c r="J77" s="186"/>
      <c r="K77" s="179"/>
      <c r="M77" s="180" t="s">
        <v>174</v>
      </c>
      <c r="O77" s="169"/>
    </row>
    <row r="78" spans="1:80" x14ac:dyDescent="0.2">
      <c r="A78" s="170">
        <v>26</v>
      </c>
      <c r="B78" s="171" t="s">
        <v>177</v>
      </c>
      <c r="C78" s="172" t="s">
        <v>178</v>
      </c>
      <c r="D78" s="173" t="s">
        <v>96</v>
      </c>
      <c r="E78" s="174">
        <v>3.0173000000000001</v>
      </c>
      <c r="F78" s="174">
        <v>0</v>
      </c>
      <c r="G78" s="175">
        <f>E78*F78</f>
        <v>0</v>
      </c>
      <c r="H78" s="176">
        <v>0</v>
      </c>
      <c r="I78" s="177">
        <f>E78*H78</f>
        <v>0</v>
      </c>
      <c r="J78" s="176">
        <v>0</v>
      </c>
      <c r="K78" s="177">
        <f>E78*J78</f>
        <v>0</v>
      </c>
      <c r="O78" s="169">
        <v>2</v>
      </c>
      <c r="AA78" s="144">
        <v>1</v>
      </c>
      <c r="AB78" s="144">
        <v>1</v>
      </c>
      <c r="AC78" s="144">
        <v>1</v>
      </c>
      <c r="AZ78" s="144">
        <v>1</v>
      </c>
      <c r="BA78" s="144">
        <f>IF(AZ78=1,G78,0)</f>
        <v>0</v>
      </c>
      <c r="BB78" s="144">
        <f>IF(AZ78=2,G78,0)</f>
        <v>0</v>
      </c>
      <c r="BC78" s="144">
        <f>IF(AZ78=3,G78,0)</f>
        <v>0</v>
      </c>
      <c r="BD78" s="144">
        <f>IF(AZ78=4,G78,0)</f>
        <v>0</v>
      </c>
      <c r="BE78" s="144">
        <f>IF(AZ78=5,G78,0)</f>
        <v>0</v>
      </c>
      <c r="CA78" s="169">
        <v>1</v>
      </c>
      <c r="CB78" s="169">
        <v>1</v>
      </c>
    </row>
    <row r="79" spans="1:80" x14ac:dyDescent="0.2">
      <c r="A79" s="178"/>
      <c r="B79" s="181"/>
      <c r="C79" s="227" t="s">
        <v>173</v>
      </c>
      <c r="D79" s="228"/>
      <c r="E79" s="182">
        <v>2.6</v>
      </c>
      <c r="F79" s="183"/>
      <c r="G79" s="184"/>
      <c r="H79" s="185"/>
      <c r="I79" s="179"/>
      <c r="J79" s="186"/>
      <c r="K79" s="179"/>
      <c r="M79" s="180" t="s">
        <v>173</v>
      </c>
      <c r="O79" s="169"/>
    </row>
    <row r="80" spans="1:80" x14ac:dyDescent="0.2">
      <c r="A80" s="178"/>
      <c r="B80" s="181"/>
      <c r="C80" s="227" t="s">
        <v>174</v>
      </c>
      <c r="D80" s="228"/>
      <c r="E80" s="182">
        <v>0.41739999999999999</v>
      </c>
      <c r="F80" s="183"/>
      <c r="G80" s="184"/>
      <c r="H80" s="185"/>
      <c r="I80" s="179"/>
      <c r="J80" s="186"/>
      <c r="K80" s="179"/>
      <c r="M80" s="180" t="s">
        <v>174</v>
      </c>
      <c r="O80" s="169"/>
    </row>
    <row r="81" spans="1:80" ht="22.5" x14ac:dyDescent="0.2">
      <c r="A81" s="170">
        <v>27</v>
      </c>
      <c r="B81" s="171" t="s">
        <v>179</v>
      </c>
      <c r="C81" s="172" t="s">
        <v>180</v>
      </c>
      <c r="D81" s="173" t="s">
        <v>123</v>
      </c>
      <c r="E81" s="174">
        <v>0.21299999999999999</v>
      </c>
      <c r="F81" s="174">
        <v>0</v>
      </c>
      <c r="G81" s="175">
        <f>E81*F81</f>
        <v>0</v>
      </c>
      <c r="H81" s="176">
        <v>1.0662499999999999</v>
      </c>
      <c r="I81" s="177">
        <f>E81*H81</f>
        <v>0.22711124999999999</v>
      </c>
      <c r="J81" s="176">
        <v>0</v>
      </c>
      <c r="K81" s="177">
        <f>E81*J81</f>
        <v>0</v>
      </c>
      <c r="O81" s="169">
        <v>2</v>
      </c>
      <c r="AA81" s="144">
        <v>1</v>
      </c>
      <c r="AB81" s="144">
        <v>1</v>
      </c>
      <c r="AC81" s="144">
        <v>1</v>
      </c>
      <c r="AZ81" s="144">
        <v>1</v>
      </c>
      <c r="BA81" s="144">
        <f>IF(AZ81=1,G81,0)</f>
        <v>0</v>
      </c>
      <c r="BB81" s="144">
        <f>IF(AZ81=2,G81,0)</f>
        <v>0</v>
      </c>
      <c r="BC81" s="144">
        <f>IF(AZ81=3,G81,0)</f>
        <v>0</v>
      </c>
      <c r="BD81" s="144">
        <f>IF(AZ81=4,G81,0)</f>
        <v>0</v>
      </c>
      <c r="BE81" s="144">
        <f>IF(AZ81=5,G81,0)</f>
        <v>0</v>
      </c>
      <c r="CA81" s="169">
        <v>1</v>
      </c>
      <c r="CB81" s="169">
        <v>1</v>
      </c>
    </row>
    <row r="82" spans="1:80" x14ac:dyDescent="0.2">
      <c r="A82" s="178"/>
      <c r="B82" s="181"/>
      <c r="C82" s="227" t="s">
        <v>181</v>
      </c>
      <c r="D82" s="228"/>
      <c r="E82" s="182">
        <v>0.17910000000000001</v>
      </c>
      <c r="F82" s="183"/>
      <c r="G82" s="184"/>
      <c r="H82" s="185"/>
      <c r="I82" s="179"/>
      <c r="J82" s="186"/>
      <c r="K82" s="179"/>
      <c r="M82" s="180" t="s">
        <v>181</v>
      </c>
      <c r="O82" s="169"/>
    </row>
    <row r="83" spans="1:80" x14ac:dyDescent="0.2">
      <c r="A83" s="178"/>
      <c r="B83" s="181"/>
      <c r="C83" s="227" t="s">
        <v>182</v>
      </c>
      <c r="D83" s="228"/>
      <c r="E83" s="182">
        <v>3.3799999999999997E-2</v>
      </c>
      <c r="F83" s="183"/>
      <c r="G83" s="184"/>
      <c r="H83" s="185"/>
      <c r="I83" s="179"/>
      <c r="J83" s="186"/>
      <c r="K83" s="179"/>
      <c r="M83" s="180" t="s">
        <v>182</v>
      </c>
      <c r="O83" s="169"/>
    </row>
    <row r="84" spans="1:80" x14ac:dyDescent="0.2">
      <c r="A84" s="187"/>
      <c r="B84" s="188" t="s">
        <v>78</v>
      </c>
      <c r="C84" s="189" t="s">
        <v>170</v>
      </c>
      <c r="D84" s="190"/>
      <c r="E84" s="191"/>
      <c r="F84" s="192"/>
      <c r="G84" s="193">
        <f>SUM(G71:G83)</f>
        <v>0</v>
      </c>
      <c r="H84" s="194"/>
      <c r="I84" s="195">
        <f>SUM(I71:I83)</f>
        <v>7.6897691670000006</v>
      </c>
      <c r="J84" s="194"/>
      <c r="K84" s="195">
        <f>SUM(K71:K83)</f>
        <v>0</v>
      </c>
      <c r="O84" s="169">
        <v>4</v>
      </c>
      <c r="BA84" s="196">
        <f>SUM(BA71:BA83)</f>
        <v>0</v>
      </c>
      <c r="BB84" s="196">
        <f>SUM(BB71:BB83)</f>
        <v>0</v>
      </c>
      <c r="BC84" s="196">
        <f>SUM(BC71:BC83)</f>
        <v>0</v>
      </c>
      <c r="BD84" s="196">
        <f>SUM(BD71:BD83)</f>
        <v>0</v>
      </c>
      <c r="BE84" s="196">
        <f>SUM(BE71:BE83)</f>
        <v>0</v>
      </c>
    </row>
    <row r="85" spans="1:80" x14ac:dyDescent="0.2">
      <c r="A85" s="159" t="s">
        <v>74</v>
      </c>
      <c r="B85" s="160" t="s">
        <v>183</v>
      </c>
      <c r="C85" s="161" t="s">
        <v>184</v>
      </c>
      <c r="D85" s="162"/>
      <c r="E85" s="163"/>
      <c r="F85" s="163"/>
      <c r="G85" s="164"/>
      <c r="H85" s="165"/>
      <c r="I85" s="166"/>
      <c r="J85" s="167"/>
      <c r="K85" s="168"/>
      <c r="O85" s="169">
        <v>1</v>
      </c>
    </row>
    <row r="86" spans="1:80" x14ac:dyDescent="0.2">
      <c r="A86" s="170">
        <v>28</v>
      </c>
      <c r="B86" s="171" t="s">
        <v>186</v>
      </c>
      <c r="C86" s="172" t="s">
        <v>187</v>
      </c>
      <c r="D86" s="173" t="s">
        <v>89</v>
      </c>
      <c r="E86" s="174">
        <v>31</v>
      </c>
      <c r="F86" s="174">
        <v>0</v>
      </c>
      <c r="G86" s="175">
        <f>E86*F86</f>
        <v>0</v>
      </c>
      <c r="H86" s="176">
        <v>4.0629999999999999E-2</v>
      </c>
      <c r="I86" s="177">
        <f>E86*H86</f>
        <v>1.25953</v>
      </c>
      <c r="J86" s="176">
        <v>0</v>
      </c>
      <c r="K86" s="177">
        <f>E86*J86</f>
        <v>0</v>
      </c>
      <c r="O86" s="169">
        <v>2</v>
      </c>
      <c r="AA86" s="144">
        <v>1</v>
      </c>
      <c r="AB86" s="144">
        <v>1</v>
      </c>
      <c r="AC86" s="144">
        <v>1</v>
      </c>
      <c r="AZ86" s="144">
        <v>1</v>
      </c>
      <c r="BA86" s="144">
        <f>IF(AZ86=1,G86,0)</f>
        <v>0</v>
      </c>
      <c r="BB86" s="144">
        <f>IF(AZ86=2,G86,0)</f>
        <v>0</v>
      </c>
      <c r="BC86" s="144">
        <f>IF(AZ86=3,G86,0)</f>
        <v>0</v>
      </c>
      <c r="BD86" s="144">
        <f>IF(AZ86=4,G86,0)</f>
        <v>0</v>
      </c>
      <c r="BE86" s="144">
        <f>IF(AZ86=5,G86,0)</f>
        <v>0</v>
      </c>
      <c r="CA86" s="169">
        <v>1</v>
      </c>
      <c r="CB86" s="169">
        <v>1</v>
      </c>
    </row>
    <row r="87" spans="1:80" x14ac:dyDescent="0.2">
      <c r="A87" s="178"/>
      <c r="B87" s="181"/>
      <c r="C87" s="227" t="s">
        <v>137</v>
      </c>
      <c r="D87" s="228"/>
      <c r="E87" s="182">
        <v>26</v>
      </c>
      <c r="F87" s="183"/>
      <c r="G87" s="184"/>
      <c r="H87" s="185"/>
      <c r="I87" s="179"/>
      <c r="J87" s="186"/>
      <c r="K87" s="179"/>
      <c r="M87" s="180" t="s">
        <v>137</v>
      </c>
      <c r="O87" s="169"/>
    </row>
    <row r="88" spans="1:80" x14ac:dyDescent="0.2">
      <c r="A88" s="178"/>
      <c r="B88" s="181"/>
      <c r="C88" s="227" t="s">
        <v>138</v>
      </c>
      <c r="D88" s="228"/>
      <c r="E88" s="182">
        <v>5</v>
      </c>
      <c r="F88" s="183"/>
      <c r="G88" s="184"/>
      <c r="H88" s="185"/>
      <c r="I88" s="179"/>
      <c r="J88" s="186"/>
      <c r="K88" s="179"/>
      <c r="M88" s="180" t="s">
        <v>138</v>
      </c>
      <c r="O88" s="169"/>
    </row>
    <row r="89" spans="1:80" x14ac:dyDescent="0.2">
      <c r="A89" s="187"/>
      <c r="B89" s="188" t="s">
        <v>78</v>
      </c>
      <c r="C89" s="189" t="s">
        <v>185</v>
      </c>
      <c r="D89" s="190"/>
      <c r="E89" s="191"/>
      <c r="F89" s="192"/>
      <c r="G89" s="193">
        <f>SUM(G85:G88)</f>
        <v>0</v>
      </c>
      <c r="H89" s="194"/>
      <c r="I89" s="195">
        <f>SUM(I85:I88)</f>
        <v>1.25953</v>
      </c>
      <c r="J89" s="194"/>
      <c r="K89" s="195">
        <f>SUM(K85:K88)</f>
        <v>0</v>
      </c>
      <c r="O89" s="169">
        <v>4</v>
      </c>
      <c r="BA89" s="196">
        <f>SUM(BA85:BA88)</f>
        <v>0</v>
      </c>
      <c r="BB89" s="196">
        <f>SUM(BB85:BB88)</f>
        <v>0</v>
      </c>
      <c r="BC89" s="196">
        <f>SUM(BC85:BC88)</f>
        <v>0</v>
      </c>
      <c r="BD89" s="196">
        <f>SUM(BD85:BD88)</f>
        <v>0</v>
      </c>
      <c r="BE89" s="196">
        <f>SUM(BE85:BE88)</f>
        <v>0</v>
      </c>
    </row>
    <row r="90" spans="1:80" x14ac:dyDescent="0.2">
      <c r="A90" s="159" t="s">
        <v>74</v>
      </c>
      <c r="B90" s="160" t="s">
        <v>188</v>
      </c>
      <c r="C90" s="161" t="s">
        <v>189</v>
      </c>
      <c r="D90" s="162"/>
      <c r="E90" s="163"/>
      <c r="F90" s="163"/>
      <c r="G90" s="164"/>
      <c r="H90" s="165"/>
      <c r="I90" s="166"/>
      <c r="J90" s="167"/>
      <c r="K90" s="168"/>
      <c r="O90" s="169">
        <v>1</v>
      </c>
    </row>
    <row r="91" spans="1:80" x14ac:dyDescent="0.2">
      <c r="A91" s="170">
        <v>29</v>
      </c>
      <c r="B91" s="171" t="s">
        <v>191</v>
      </c>
      <c r="C91" s="172" t="s">
        <v>192</v>
      </c>
      <c r="D91" s="173" t="s">
        <v>89</v>
      </c>
      <c r="E91" s="174">
        <v>70</v>
      </c>
      <c r="F91" s="174">
        <v>0</v>
      </c>
      <c r="G91" s="175">
        <f>E91*F91</f>
        <v>0</v>
      </c>
      <c r="H91" s="176">
        <v>2.0500000000000002E-3</v>
      </c>
      <c r="I91" s="177">
        <f>E91*H91</f>
        <v>0.14350000000000002</v>
      </c>
      <c r="J91" s="176">
        <v>0</v>
      </c>
      <c r="K91" s="177">
        <f>E91*J91</f>
        <v>0</v>
      </c>
      <c r="O91" s="169">
        <v>2</v>
      </c>
      <c r="AA91" s="144">
        <v>1</v>
      </c>
      <c r="AB91" s="144">
        <v>1</v>
      </c>
      <c r="AC91" s="144">
        <v>1</v>
      </c>
      <c r="AZ91" s="144">
        <v>1</v>
      </c>
      <c r="BA91" s="144">
        <f>IF(AZ91=1,G91,0)</f>
        <v>0</v>
      </c>
      <c r="BB91" s="144">
        <f>IF(AZ91=2,G91,0)</f>
        <v>0</v>
      </c>
      <c r="BC91" s="144">
        <f>IF(AZ91=3,G91,0)</f>
        <v>0</v>
      </c>
      <c r="BD91" s="144">
        <f>IF(AZ91=4,G91,0)</f>
        <v>0</v>
      </c>
      <c r="BE91" s="144">
        <f>IF(AZ91=5,G91,0)</f>
        <v>0</v>
      </c>
      <c r="CA91" s="169">
        <v>1</v>
      </c>
      <c r="CB91" s="169">
        <v>1</v>
      </c>
    </row>
    <row r="92" spans="1:80" x14ac:dyDescent="0.2">
      <c r="A92" s="178"/>
      <c r="B92" s="181"/>
      <c r="C92" s="227" t="s">
        <v>193</v>
      </c>
      <c r="D92" s="228"/>
      <c r="E92" s="182">
        <v>70</v>
      </c>
      <c r="F92" s="183"/>
      <c r="G92" s="184"/>
      <c r="H92" s="185"/>
      <c r="I92" s="179"/>
      <c r="J92" s="186"/>
      <c r="K92" s="179"/>
      <c r="M92" s="180" t="s">
        <v>193</v>
      </c>
      <c r="O92" s="169"/>
    </row>
    <row r="93" spans="1:80" x14ac:dyDescent="0.2">
      <c r="A93" s="170">
        <v>30</v>
      </c>
      <c r="B93" s="171" t="s">
        <v>194</v>
      </c>
      <c r="C93" s="172" t="s">
        <v>195</v>
      </c>
      <c r="D93" s="173" t="s">
        <v>89</v>
      </c>
      <c r="E93" s="174">
        <v>70</v>
      </c>
      <c r="F93" s="174">
        <v>0</v>
      </c>
      <c r="G93" s="175">
        <f>E93*F93</f>
        <v>0</v>
      </c>
      <c r="H93" s="176">
        <v>0</v>
      </c>
      <c r="I93" s="177">
        <f>E93*H93</f>
        <v>0</v>
      </c>
      <c r="J93" s="176">
        <v>0</v>
      </c>
      <c r="K93" s="177">
        <f>E93*J93</f>
        <v>0</v>
      </c>
      <c r="O93" s="169">
        <v>2</v>
      </c>
      <c r="AA93" s="144">
        <v>1</v>
      </c>
      <c r="AB93" s="144">
        <v>1</v>
      </c>
      <c r="AC93" s="144">
        <v>1</v>
      </c>
      <c r="AZ93" s="144">
        <v>1</v>
      </c>
      <c r="BA93" s="144">
        <f>IF(AZ93=1,G93,0)</f>
        <v>0</v>
      </c>
      <c r="BB93" s="144">
        <f>IF(AZ93=2,G93,0)</f>
        <v>0</v>
      </c>
      <c r="BC93" s="144">
        <f>IF(AZ93=3,G93,0)</f>
        <v>0</v>
      </c>
      <c r="BD93" s="144">
        <f>IF(AZ93=4,G93,0)</f>
        <v>0</v>
      </c>
      <c r="BE93" s="144">
        <f>IF(AZ93=5,G93,0)</f>
        <v>0</v>
      </c>
      <c r="CA93" s="169">
        <v>1</v>
      </c>
      <c r="CB93" s="169">
        <v>1</v>
      </c>
    </row>
    <row r="94" spans="1:80" x14ac:dyDescent="0.2">
      <c r="A94" s="178"/>
      <c r="B94" s="181"/>
      <c r="C94" s="227" t="s">
        <v>193</v>
      </c>
      <c r="D94" s="228"/>
      <c r="E94" s="182">
        <v>70</v>
      </c>
      <c r="F94" s="183"/>
      <c r="G94" s="184"/>
      <c r="H94" s="185"/>
      <c r="I94" s="179"/>
      <c r="J94" s="186"/>
      <c r="K94" s="179"/>
      <c r="M94" s="180" t="s">
        <v>193</v>
      </c>
      <c r="O94" s="169"/>
    </row>
    <row r="95" spans="1:80" x14ac:dyDescent="0.2">
      <c r="A95" s="170">
        <v>31</v>
      </c>
      <c r="B95" s="171" t="s">
        <v>196</v>
      </c>
      <c r="C95" s="172" t="s">
        <v>197</v>
      </c>
      <c r="D95" s="173" t="s">
        <v>89</v>
      </c>
      <c r="E95" s="174">
        <v>3.96</v>
      </c>
      <c r="F95" s="174">
        <v>0</v>
      </c>
      <c r="G95" s="175">
        <f>E95*F95</f>
        <v>0</v>
      </c>
      <c r="H95" s="176">
        <v>3.0419999999999999E-2</v>
      </c>
      <c r="I95" s="177">
        <f>E95*H95</f>
        <v>0.12046319999999999</v>
      </c>
      <c r="J95" s="176"/>
      <c r="K95" s="177">
        <f>E95*J95</f>
        <v>0</v>
      </c>
      <c r="O95" s="169">
        <v>2</v>
      </c>
      <c r="AA95" s="144">
        <v>12</v>
      </c>
      <c r="AB95" s="144">
        <v>0</v>
      </c>
      <c r="AC95" s="144">
        <v>58</v>
      </c>
      <c r="AZ95" s="144">
        <v>1</v>
      </c>
      <c r="BA95" s="144">
        <f>IF(AZ95=1,G95,0)</f>
        <v>0</v>
      </c>
      <c r="BB95" s="144">
        <f>IF(AZ95=2,G95,0)</f>
        <v>0</v>
      </c>
      <c r="BC95" s="144">
        <f>IF(AZ95=3,G95,0)</f>
        <v>0</v>
      </c>
      <c r="BD95" s="144">
        <f>IF(AZ95=4,G95,0)</f>
        <v>0</v>
      </c>
      <c r="BE95" s="144">
        <f>IF(AZ95=5,G95,0)</f>
        <v>0</v>
      </c>
      <c r="CA95" s="169">
        <v>12</v>
      </c>
      <c r="CB95" s="169">
        <v>0</v>
      </c>
    </row>
    <row r="96" spans="1:80" x14ac:dyDescent="0.2">
      <c r="A96" s="178"/>
      <c r="B96" s="181"/>
      <c r="C96" s="227" t="s">
        <v>198</v>
      </c>
      <c r="D96" s="228"/>
      <c r="E96" s="182">
        <v>3.96</v>
      </c>
      <c r="F96" s="183"/>
      <c r="G96" s="184"/>
      <c r="H96" s="185"/>
      <c r="I96" s="179"/>
      <c r="J96" s="186"/>
      <c r="K96" s="179"/>
      <c r="M96" s="180" t="s">
        <v>198</v>
      </c>
      <c r="O96" s="169"/>
    </row>
    <row r="97" spans="1:80" x14ac:dyDescent="0.2">
      <c r="A97" s="187"/>
      <c r="B97" s="188" t="s">
        <v>78</v>
      </c>
      <c r="C97" s="189" t="s">
        <v>190</v>
      </c>
      <c r="D97" s="190"/>
      <c r="E97" s="191"/>
      <c r="F97" s="192"/>
      <c r="G97" s="193">
        <f>SUM(G90:G96)</f>
        <v>0</v>
      </c>
      <c r="H97" s="194"/>
      <c r="I97" s="195">
        <f>SUM(I90:I96)</f>
        <v>0.26396320000000001</v>
      </c>
      <c r="J97" s="194"/>
      <c r="K97" s="195">
        <f>SUM(K90:K96)</f>
        <v>0</v>
      </c>
      <c r="O97" s="169">
        <v>4</v>
      </c>
      <c r="BA97" s="196">
        <f>SUM(BA90:BA96)</f>
        <v>0</v>
      </c>
      <c r="BB97" s="196">
        <f>SUM(BB90:BB96)</f>
        <v>0</v>
      </c>
      <c r="BC97" s="196">
        <f>SUM(BC90:BC96)</f>
        <v>0</v>
      </c>
      <c r="BD97" s="196">
        <f>SUM(BD90:BD96)</f>
        <v>0</v>
      </c>
      <c r="BE97" s="196">
        <f>SUM(BE90:BE96)</f>
        <v>0</v>
      </c>
    </row>
    <row r="98" spans="1:80" x14ac:dyDescent="0.2">
      <c r="A98" s="159" t="s">
        <v>74</v>
      </c>
      <c r="B98" s="160" t="s">
        <v>199</v>
      </c>
      <c r="C98" s="161" t="s">
        <v>200</v>
      </c>
      <c r="D98" s="162"/>
      <c r="E98" s="163"/>
      <c r="F98" s="163"/>
      <c r="G98" s="164"/>
      <c r="H98" s="165"/>
      <c r="I98" s="166"/>
      <c r="J98" s="167"/>
      <c r="K98" s="168"/>
      <c r="O98" s="169">
        <v>1</v>
      </c>
    </row>
    <row r="99" spans="1:80" x14ac:dyDescent="0.2">
      <c r="A99" s="170">
        <v>32</v>
      </c>
      <c r="B99" s="171" t="s">
        <v>202</v>
      </c>
      <c r="C99" s="172" t="s">
        <v>203</v>
      </c>
      <c r="D99" s="173" t="s">
        <v>96</v>
      </c>
      <c r="E99" s="174">
        <v>1.7803</v>
      </c>
      <c r="F99" s="174">
        <v>0</v>
      </c>
      <c r="G99" s="175">
        <f>E99*F99</f>
        <v>0</v>
      </c>
      <c r="H99" s="176">
        <v>0</v>
      </c>
      <c r="I99" s="177">
        <f>E99*H99</f>
        <v>0</v>
      </c>
      <c r="J99" s="176">
        <v>-2</v>
      </c>
      <c r="K99" s="177">
        <f>E99*J99</f>
        <v>-3.5606</v>
      </c>
      <c r="O99" s="169">
        <v>2</v>
      </c>
      <c r="AA99" s="144">
        <v>1</v>
      </c>
      <c r="AB99" s="144">
        <v>1</v>
      </c>
      <c r="AC99" s="144">
        <v>1</v>
      </c>
      <c r="AZ99" s="144">
        <v>1</v>
      </c>
      <c r="BA99" s="144">
        <f>IF(AZ99=1,G99,0)</f>
        <v>0</v>
      </c>
      <c r="BB99" s="144">
        <f>IF(AZ99=2,G99,0)</f>
        <v>0</v>
      </c>
      <c r="BC99" s="144">
        <f>IF(AZ99=3,G99,0)</f>
        <v>0</v>
      </c>
      <c r="BD99" s="144">
        <f>IF(AZ99=4,G99,0)</f>
        <v>0</v>
      </c>
      <c r="BE99" s="144">
        <f>IF(AZ99=5,G99,0)</f>
        <v>0</v>
      </c>
      <c r="CA99" s="169">
        <v>1</v>
      </c>
      <c r="CB99" s="169">
        <v>1</v>
      </c>
    </row>
    <row r="100" spans="1:80" x14ac:dyDescent="0.2">
      <c r="A100" s="178"/>
      <c r="B100" s="181"/>
      <c r="C100" s="227" t="s">
        <v>204</v>
      </c>
      <c r="D100" s="228"/>
      <c r="E100" s="182">
        <v>0.78280000000000005</v>
      </c>
      <c r="F100" s="183"/>
      <c r="G100" s="184"/>
      <c r="H100" s="185"/>
      <c r="I100" s="179"/>
      <c r="J100" s="186"/>
      <c r="K100" s="179"/>
      <c r="M100" s="180" t="s">
        <v>204</v>
      </c>
      <c r="O100" s="169"/>
    </row>
    <row r="101" spans="1:80" x14ac:dyDescent="0.2">
      <c r="A101" s="178"/>
      <c r="B101" s="181"/>
      <c r="C101" s="227" t="s">
        <v>205</v>
      </c>
      <c r="D101" s="228"/>
      <c r="E101" s="182">
        <v>0.99750000000000005</v>
      </c>
      <c r="F101" s="183"/>
      <c r="G101" s="184"/>
      <c r="H101" s="185"/>
      <c r="I101" s="179"/>
      <c r="J101" s="186"/>
      <c r="K101" s="179"/>
      <c r="M101" s="180" t="s">
        <v>205</v>
      </c>
      <c r="O101" s="169"/>
    </row>
    <row r="102" spans="1:80" ht="22.5" x14ac:dyDescent="0.2">
      <c r="A102" s="170">
        <v>33</v>
      </c>
      <c r="B102" s="171" t="s">
        <v>206</v>
      </c>
      <c r="C102" s="172" t="s">
        <v>207</v>
      </c>
      <c r="D102" s="173" t="s">
        <v>96</v>
      </c>
      <c r="E102" s="174">
        <v>2.9348000000000001</v>
      </c>
      <c r="F102" s="174">
        <v>0</v>
      </c>
      <c r="G102" s="175">
        <f>E102*F102</f>
        <v>0</v>
      </c>
      <c r="H102" s="176">
        <v>0</v>
      </c>
      <c r="I102" s="177">
        <f>E102*H102</f>
        <v>0</v>
      </c>
      <c r="J102" s="176">
        <v>-2.2000000000000002</v>
      </c>
      <c r="K102" s="177">
        <f>E102*J102</f>
        <v>-6.4565600000000005</v>
      </c>
      <c r="O102" s="169">
        <v>2</v>
      </c>
      <c r="AA102" s="144">
        <v>1</v>
      </c>
      <c r="AB102" s="144">
        <v>1</v>
      </c>
      <c r="AC102" s="144">
        <v>1</v>
      </c>
      <c r="AZ102" s="144">
        <v>1</v>
      </c>
      <c r="BA102" s="144">
        <f>IF(AZ102=1,G102,0)</f>
        <v>0</v>
      </c>
      <c r="BB102" s="144">
        <f>IF(AZ102=2,G102,0)</f>
        <v>0</v>
      </c>
      <c r="BC102" s="144">
        <f>IF(AZ102=3,G102,0)</f>
        <v>0</v>
      </c>
      <c r="BD102" s="144">
        <f>IF(AZ102=4,G102,0)</f>
        <v>0</v>
      </c>
      <c r="BE102" s="144">
        <f>IF(AZ102=5,G102,0)</f>
        <v>0</v>
      </c>
      <c r="CA102" s="169">
        <v>1</v>
      </c>
      <c r="CB102" s="169">
        <v>1</v>
      </c>
    </row>
    <row r="103" spans="1:80" x14ac:dyDescent="0.2">
      <c r="A103" s="178"/>
      <c r="B103" s="181"/>
      <c r="C103" s="227" t="s">
        <v>208</v>
      </c>
      <c r="D103" s="228"/>
      <c r="E103" s="182">
        <v>2.6070000000000002</v>
      </c>
      <c r="F103" s="183"/>
      <c r="G103" s="184"/>
      <c r="H103" s="185"/>
      <c r="I103" s="179"/>
      <c r="J103" s="186"/>
      <c r="K103" s="179"/>
      <c r="M103" s="180" t="s">
        <v>208</v>
      </c>
      <c r="O103" s="169"/>
    </row>
    <row r="104" spans="1:80" x14ac:dyDescent="0.2">
      <c r="A104" s="178"/>
      <c r="B104" s="181"/>
      <c r="C104" s="227" t="s">
        <v>209</v>
      </c>
      <c r="D104" s="228"/>
      <c r="E104" s="182">
        <v>0.1188</v>
      </c>
      <c r="F104" s="183"/>
      <c r="G104" s="184"/>
      <c r="H104" s="185"/>
      <c r="I104" s="179"/>
      <c r="J104" s="186"/>
      <c r="K104" s="179"/>
      <c r="M104" s="180" t="s">
        <v>209</v>
      </c>
      <c r="O104" s="169"/>
    </row>
    <row r="105" spans="1:80" x14ac:dyDescent="0.2">
      <c r="A105" s="178"/>
      <c r="B105" s="181"/>
      <c r="C105" s="227" t="s">
        <v>210</v>
      </c>
      <c r="D105" s="228"/>
      <c r="E105" s="182">
        <v>0.2089</v>
      </c>
      <c r="F105" s="183"/>
      <c r="G105" s="184"/>
      <c r="H105" s="185"/>
      <c r="I105" s="179"/>
      <c r="J105" s="186"/>
      <c r="K105" s="179"/>
      <c r="M105" s="180" t="s">
        <v>210</v>
      </c>
      <c r="O105" s="169"/>
    </row>
    <row r="106" spans="1:80" ht="22.5" x14ac:dyDescent="0.2">
      <c r="A106" s="170">
        <v>34</v>
      </c>
      <c r="B106" s="171" t="s">
        <v>211</v>
      </c>
      <c r="C106" s="172" t="s">
        <v>212</v>
      </c>
      <c r="D106" s="173" t="s">
        <v>89</v>
      </c>
      <c r="E106" s="174">
        <v>26.07</v>
      </c>
      <c r="F106" s="174">
        <v>0</v>
      </c>
      <c r="G106" s="175">
        <f>E106*F106</f>
        <v>0</v>
      </c>
      <c r="H106" s="176">
        <v>0</v>
      </c>
      <c r="I106" s="177">
        <f>E106*H106</f>
        <v>0</v>
      </c>
      <c r="J106" s="176">
        <v>-0.02</v>
      </c>
      <c r="K106" s="177">
        <f>E106*J106</f>
        <v>-0.52139999999999997</v>
      </c>
      <c r="O106" s="169">
        <v>2</v>
      </c>
      <c r="AA106" s="144">
        <v>1</v>
      </c>
      <c r="AB106" s="144">
        <v>1</v>
      </c>
      <c r="AC106" s="144">
        <v>1</v>
      </c>
      <c r="AZ106" s="144">
        <v>1</v>
      </c>
      <c r="BA106" s="144">
        <f>IF(AZ106=1,G106,0)</f>
        <v>0</v>
      </c>
      <c r="BB106" s="144">
        <f>IF(AZ106=2,G106,0)</f>
        <v>0</v>
      </c>
      <c r="BC106" s="144">
        <f>IF(AZ106=3,G106,0)</f>
        <v>0</v>
      </c>
      <c r="BD106" s="144">
        <f>IF(AZ106=4,G106,0)</f>
        <v>0</v>
      </c>
      <c r="BE106" s="144">
        <f>IF(AZ106=5,G106,0)</f>
        <v>0</v>
      </c>
      <c r="CA106" s="169">
        <v>1</v>
      </c>
      <c r="CB106" s="169">
        <v>1</v>
      </c>
    </row>
    <row r="107" spans="1:80" x14ac:dyDescent="0.2">
      <c r="A107" s="178"/>
      <c r="B107" s="181"/>
      <c r="C107" s="227" t="s">
        <v>213</v>
      </c>
      <c r="D107" s="228"/>
      <c r="E107" s="182">
        <v>26.07</v>
      </c>
      <c r="F107" s="183"/>
      <c r="G107" s="184"/>
      <c r="H107" s="185"/>
      <c r="I107" s="179"/>
      <c r="J107" s="186"/>
      <c r="K107" s="179"/>
      <c r="M107" s="180" t="s">
        <v>213</v>
      </c>
      <c r="O107" s="169"/>
    </row>
    <row r="108" spans="1:80" x14ac:dyDescent="0.2">
      <c r="A108" s="170">
        <v>35</v>
      </c>
      <c r="B108" s="171" t="s">
        <v>214</v>
      </c>
      <c r="C108" s="172" t="s">
        <v>215</v>
      </c>
      <c r="D108" s="173" t="s">
        <v>131</v>
      </c>
      <c r="E108" s="174">
        <v>2</v>
      </c>
      <c r="F108" s="174">
        <v>0</v>
      </c>
      <c r="G108" s="175">
        <f>E108*F108</f>
        <v>0</v>
      </c>
      <c r="H108" s="176">
        <v>0</v>
      </c>
      <c r="I108" s="177">
        <f>E108*H108</f>
        <v>0</v>
      </c>
      <c r="J108" s="176">
        <v>0</v>
      </c>
      <c r="K108" s="177">
        <f>E108*J108</f>
        <v>0</v>
      </c>
      <c r="O108" s="169">
        <v>2</v>
      </c>
      <c r="AA108" s="144">
        <v>1</v>
      </c>
      <c r="AB108" s="144">
        <v>1</v>
      </c>
      <c r="AC108" s="144">
        <v>1</v>
      </c>
      <c r="AZ108" s="144">
        <v>1</v>
      </c>
      <c r="BA108" s="144">
        <f>IF(AZ108=1,G108,0)</f>
        <v>0</v>
      </c>
      <c r="BB108" s="144">
        <f>IF(AZ108=2,G108,0)</f>
        <v>0</v>
      </c>
      <c r="BC108" s="144">
        <f>IF(AZ108=3,G108,0)</f>
        <v>0</v>
      </c>
      <c r="BD108" s="144">
        <f>IF(AZ108=4,G108,0)</f>
        <v>0</v>
      </c>
      <c r="BE108" s="144">
        <f>IF(AZ108=5,G108,0)</f>
        <v>0</v>
      </c>
      <c r="CA108" s="169">
        <v>1</v>
      </c>
      <c r="CB108" s="169">
        <v>1</v>
      </c>
    </row>
    <row r="109" spans="1:80" x14ac:dyDescent="0.2">
      <c r="A109" s="170">
        <v>36</v>
      </c>
      <c r="B109" s="171" t="s">
        <v>216</v>
      </c>
      <c r="C109" s="172" t="s">
        <v>217</v>
      </c>
      <c r="D109" s="173" t="s">
        <v>89</v>
      </c>
      <c r="E109" s="174">
        <v>8.0579999999999998</v>
      </c>
      <c r="F109" s="174">
        <v>0</v>
      </c>
      <c r="G109" s="175">
        <f>E109*F109</f>
        <v>0</v>
      </c>
      <c r="H109" s="176">
        <v>9.2000000000000003E-4</v>
      </c>
      <c r="I109" s="177">
        <f>E109*H109</f>
        <v>7.4133599999999999E-3</v>
      </c>
      <c r="J109" s="176">
        <v>-2.7E-2</v>
      </c>
      <c r="K109" s="177">
        <f>E109*J109</f>
        <v>-0.21756599999999998</v>
      </c>
      <c r="O109" s="169">
        <v>2</v>
      </c>
      <c r="AA109" s="144">
        <v>1</v>
      </c>
      <c r="AB109" s="144">
        <v>1</v>
      </c>
      <c r="AC109" s="144">
        <v>1</v>
      </c>
      <c r="AZ109" s="144">
        <v>1</v>
      </c>
      <c r="BA109" s="144">
        <f>IF(AZ109=1,G109,0)</f>
        <v>0</v>
      </c>
      <c r="BB109" s="144">
        <f>IF(AZ109=2,G109,0)</f>
        <v>0</v>
      </c>
      <c r="BC109" s="144">
        <f>IF(AZ109=3,G109,0)</f>
        <v>0</v>
      </c>
      <c r="BD109" s="144">
        <f>IF(AZ109=4,G109,0)</f>
        <v>0</v>
      </c>
      <c r="BE109" s="144">
        <f>IF(AZ109=5,G109,0)</f>
        <v>0</v>
      </c>
      <c r="CA109" s="169">
        <v>1</v>
      </c>
      <c r="CB109" s="169">
        <v>1</v>
      </c>
    </row>
    <row r="110" spans="1:80" x14ac:dyDescent="0.2">
      <c r="A110" s="178"/>
      <c r="B110" s="181"/>
      <c r="C110" s="227" t="s">
        <v>218</v>
      </c>
      <c r="D110" s="228"/>
      <c r="E110" s="182">
        <v>8.0579999999999998</v>
      </c>
      <c r="F110" s="183"/>
      <c r="G110" s="184"/>
      <c r="H110" s="185"/>
      <c r="I110" s="179"/>
      <c r="J110" s="186"/>
      <c r="K110" s="179"/>
      <c r="M110" s="180" t="s">
        <v>218</v>
      </c>
      <c r="O110" s="169"/>
    </row>
    <row r="111" spans="1:80" x14ac:dyDescent="0.2">
      <c r="A111" s="170">
        <v>37</v>
      </c>
      <c r="B111" s="171" t="s">
        <v>219</v>
      </c>
      <c r="C111" s="172" t="s">
        <v>220</v>
      </c>
      <c r="D111" s="173" t="s">
        <v>89</v>
      </c>
      <c r="E111" s="174">
        <v>26.52</v>
      </c>
      <c r="F111" s="174">
        <v>0</v>
      </c>
      <c r="G111" s="175">
        <f>E111*F111</f>
        <v>0</v>
      </c>
      <c r="H111" s="176">
        <v>8.3000000000000001E-4</v>
      </c>
      <c r="I111" s="177">
        <f>E111*H111</f>
        <v>2.2011599999999999E-2</v>
      </c>
      <c r="J111" s="176">
        <v>-0.06</v>
      </c>
      <c r="K111" s="177">
        <f>E111*J111</f>
        <v>-1.5911999999999999</v>
      </c>
      <c r="O111" s="169">
        <v>2</v>
      </c>
      <c r="AA111" s="144">
        <v>1</v>
      </c>
      <c r="AB111" s="144">
        <v>1</v>
      </c>
      <c r="AC111" s="144">
        <v>1</v>
      </c>
      <c r="AZ111" s="144">
        <v>1</v>
      </c>
      <c r="BA111" s="144">
        <f>IF(AZ111=1,G111,0)</f>
        <v>0</v>
      </c>
      <c r="BB111" s="144">
        <f>IF(AZ111=2,G111,0)</f>
        <v>0</v>
      </c>
      <c r="BC111" s="144">
        <f>IF(AZ111=3,G111,0)</f>
        <v>0</v>
      </c>
      <c r="BD111" s="144">
        <f>IF(AZ111=4,G111,0)</f>
        <v>0</v>
      </c>
      <c r="BE111" s="144">
        <f>IF(AZ111=5,G111,0)</f>
        <v>0</v>
      </c>
      <c r="CA111" s="169">
        <v>1</v>
      </c>
      <c r="CB111" s="169">
        <v>1</v>
      </c>
    </row>
    <row r="112" spans="1:80" x14ac:dyDescent="0.2">
      <c r="A112" s="178"/>
      <c r="B112" s="181"/>
      <c r="C112" s="227" t="s">
        <v>221</v>
      </c>
      <c r="D112" s="228"/>
      <c r="E112" s="182">
        <v>26.52</v>
      </c>
      <c r="F112" s="183"/>
      <c r="G112" s="184"/>
      <c r="H112" s="185"/>
      <c r="I112" s="179"/>
      <c r="J112" s="186"/>
      <c r="K112" s="179"/>
      <c r="M112" s="180" t="s">
        <v>221</v>
      </c>
      <c r="O112" s="169"/>
    </row>
    <row r="113" spans="1:80" x14ac:dyDescent="0.2">
      <c r="A113" s="187"/>
      <c r="B113" s="188" t="s">
        <v>78</v>
      </c>
      <c r="C113" s="189" t="s">
        <v>201</v>
      </c>
      <c r="D113" s="190"/>
      <c r="E113" s="191"/>
      <c r="F113" s="192"/>
      <c r="G113" s="193">
        <f>SUM(G98:G112)</f>
        <v>0</v>
      </c>
      <c r="H113" s="194"/>
      <c r="I113" s="195">
        <f>SUM(I98:I112)</f>
        <v>2.942496E-2</v>
      </c>
      <c r="J113" s="194"/>
      <c r="K113" s="195">
        <f>SUM(K98:K112)</f>
        <v>-12.347326000000001</v>
      </c>
      <c r="O113" s="169">
        <v>4</v>
      </c>
      <c r="BA113" s="196">
        <f>SUM(BA98:BA112)</f>
        <v>0</v>
      </c>
      <c r="BB113" s="196">
        <f>SUM(BB98:BB112)</f>
        <v>0</v>
      </c>
      <c r="BC113" s="196">
        <f>SUM(BC98:BC112)</f>
        <v>0</v>
      </c>
      <c r="BD113" s="196">
        <f>SUM(BD98:BD112)</f>
        <v>0</v>
      </c>
      <c r="BE113" s="196">
        <f>SUM(BE98:BE112)</f>
        <v>0</v>
      </c>
    </row>
    <row r="114" spans="1:80" x14ac:dyDescent="0.2">
      <c r="A114" s="159" t="s">
        <v>74</v>
      </c>
      <c r="B114" s="160" t="s">
        <v>222</v>
      </c>
      <c r="C114" s="161" t="s">
        <v>223</v>
      </c>
      <c r="D114" s="162"/>
      <c r="E114" s="163"/>
      <c r="F114" s="163"/>
      <c r="G114" s="164"/>
      <c r="H114" s="165"/>
      <c r="I114" s="166"/>
      <c r="J114" s="167"/>
      <c r="K114" s="168"/>
      <c r="O114" s="169">
        <v>1</v>
      </c>
    </row>
    <row r="115" spans="1:80" x14ac:dyDescent="0.2">
      <c r="A115" s="170">
        <v>38</v>
      </c>
      <c r="B115" s="171" t="s">
        <v>225</v>
      </c>
      <c r="C115" s="172" t="s">
        <v>226</v>
      </c>
      <c r="D115" s="173" t="s">
        <v>123</v>
      </c>
      <c r="E115" s="174">
        <v>43.614823371</v>
      </c>
      <c r="F115" s="174">
        <v>0</v>
      </c>
      <c r="G115" s="175">
        <f>E115*F115</f>
        <v>0</v>
      </c>
      <c r="H115" s="176">
        <v>0</v>
      </c>
      <c r="I115" s="177">
        <f>E115*H115</f>
        <v>0</v>
      </c>
      <c r="J115" s="176"/>
      <c r="K115" s="177">
        <f>E115*J115</f>
        <v>0</v>
      </c>
      <c r="O115" s="169">
        <v>2</v>
      </c>
      <c r="AA115" s="144">
        <v>7</v>
      </c>
      <c r="AB115" s="144">
        <v>1</v>
      </c>
      <c r="AC115" s="144">
        <v>2</v>
      </c>
      <c r="AZ115" s="144">
        <v>1</v>
      </c>
      <c r="BA115" s="144">
        <f>IF(AZ115=1,G115,0)</f>
        <v>0</v>
      </c>
      <c r="BB115" s="144">
        <f>IF(AZ115=2,G115,0)</f>
        <v>0</v>
      </c>
      <c r="BC115" s="144">
        <f>IF(AZ115=3,G115,0)</f>
        <v>0</v>
      </c>
      <c r="BD115" s="144">
        <f>IF(AZ115=4,G115,0)</f>
        <v>0</v>
      </c>
      <c r="BE115" s="144">
        <f>IF(AZ115=5,G115,0)</f>
        <v>0</v>
      </c>
      <c r="CA115" s="169">
        <v>7</v>
      </c>
      <c r="CB115" s="169">
        <v>1</v>
      </c>
    </row>
    <row r="116" spans="1:80" x14ac:dyDescent="0.2">
      <c r="A116" s="187"/>
      <c r="B116" s="188" t="s">
        <v>78</v>
      </c>
      <c r="C116" s="189" t="s">
        <v>224</v>
      </c>
      <c r="D116" s="190"/>
      <c r="E116" s="191"/>
      <c r="F116" s="192"/>
      <c r="G116" s="193">
        <f>SUM(G114:G115)</f>
        <v>0</v>
      </c>
      <c r="H116" s="194"/>
      <c r="I116" s="195">
        <f>SUM(I114:I115)</f>
        <v>0</v>
      </c>
      <c r="J116" s="194"/>
      <c r="K116" s="195">
        <f>SUM(K114:K115)</f>
        <v>0</v>
      </c>
      <c r="O116" s="169">
        <v>4</v>
      </c>
      <c r="BA116" s="196">
        <f>SUM(BA114:BA115)</f>
        <v>0</v>
      </c>
      <c r="BB116" s="196">
        <f>SUM(BB114:BB115)</f>
        <v>0</v>
      </c>
      <c r="BC116" s="196">
        <f>SUM(BC114:BC115)</f>
        <v>0</v>
      </c>
      <c r="BD116" s="196">
        <f>SUM(BD114:BD115)</f>
        <v>0</v>
      </c>
      <c r="BE116" s="196">
        <f>SUM(BE114:BE115)</f>
        <v>0</v>
      </c>
    </row>
    <row r="117" spans="1:80" x14ac:dyDescent="0.2">
      <c r="A117" s="159" t="s">
        <v>74</v>
      </c>
      <c r="B117" s="160" t="s">
        <v>227</v>
      </c>
      <c r="C117" s="161" t="s">
        <v>228</v>
      </c>
      <c r="D117" s="162"/>
      <c r="E117" s="163"/>
      <c r="F117" s="163"/>
      <c r="G117" s="164"/>
      <c r="H117" s="165"/>
      <c r="I117" s="166"/>
      <c r="J117" s="167"/>
      <c r="K117" s="168"/>
      <c r="O117" s="169">
        <v>1</v>
      </c>
    </row>
    <row r="118" spans="1:80" ht="22.5" x14ac:dyDescent="0.2">
      <c r="A118" s="170">
        <v>39</v>
      </c>
      <c r="B118" s="171" t="s">
        <v>230</v>
      </c>
      <c r="C118" s="172" t="s">
        <v>231</v>
      </c>
      <c r="D118" s="173" t="s">
        <v>89</v>
      </c>
      <c r="E118" s="174">
        <v>30.91</v>
      </c>
      <c r="F118" s="174">
        <v>0</v>
      </c>
      <c r="G118" s="175">
        <f>E118*F118</f>
        <v>0</v>
      </c>
      <c r="H118" s="176">
        <v>2.0000000000000001E-4</v>
      </c>
      <c r="I118" s="177">
        <f>E118*H118</f>
        <v>6.182E-3</v>
      </c>
      <c r="J118" s="176">
        <v>0</v>
      </c>
      <c r="K118" s="177">
        <f>E118*J118</f>
        <v>0</v>
      </c>
      <c r="O118" s="169">
        <v>2</v>
      </c>
      <c r="AA118" s="144">
        <v>1</v>
      </c>
      <c r="AB118" s="144">
        <v>7</v>
      </c>
      <c r="AC118" s="144">
        <v>7</v>
      </c>
      <c r="AZ118" s="144">
        <v>2</v>
      </c>
      <c r="BA118" s="144">
        <f>IF(AZ118=1,G118,0)</f>
        <v>0</v>
      </c>
      <c r="BB118" s="144">
        <f>IF(AZ118=2,G118,0)</f>
        <v>0</v>
      </c>
      <c r="BC118" s="144">
        <f>IF(AZ118=3,G118,0)</f>
        <v>0</v>
      </c>
      <c r="BD118" s="144">
        <f>IF(AZ118=4,G118,0)</f>
        <v>0</v>
      </c>
      <c r="BE118" s="144">
        <f>IF(AZ118=5,G118,0)</f>
        <v>0</v>
      </c>
      <c r="CA118" s="169">
        <v>1</v>
      </c>
      <c r="CB118" s="169">
        <v>7</v>
      </c>
    </row>
    <row r="119" spans="1:80" x14ac:dyDescent="0.2">
      <c r="A119" s="178"/>
      <c r="B119" s="181"/>
      <c r="C119" s="227" t="s">
        <v>144</v>
      </c>
      <c r="D119" s="228"/>
      <c r="E119" s="182">
        <v>4.91</v>
      </c>
      <c r="F119" s="183"/>
      <c r="G119" s="184"/>
      <c r="H119" s="185"/>
      <c r="I119" s="179"/>
      <c r="J119" s="186"/>
      <c r="K119" s="179"/>
      <c r="M119" s="180" t="s">
        <v>144</v>
      </c>
      <c r="O119" s="169"/>
    </row>
    <row r="120" spans="1:80" x14ac:dyDescent="0.2">
      <c r="A120" s="178"/>
      <c r="B120" s="181"/>
      <c r="C120" s="227" t="s">
        <v>232</v>
      </c>
      <c r="D120" s="228"/>
      <c r="E120" s="182">
        <v>26</v>
      </c>
      <c r="F120" s="183"/>
      <c r="G120" s="184"/>
      <c r="H120" s="185"/>
      <c r="I120" s="179"/>
      <c r="J120" s="186"/>
      <c r="K120" s="179"/>
      <c r="M120" s="180" t="s">
        <v>232</v>
      </c>
      <c r="O120" s="169"/>
    </row>
    <row r="121" spans="1:80" ht="22.5" x14ac:dyDescent="0.2">
      <c r="A121" s="170">
        <v>40</v>
      </c>
      <c r="B121" s="171" t="s">
        <v>233</v>
      </c>
      <c r="C121" s="172" t="s">
        <v>234</v>
      </c>
      <c r="D121" s="173" t="s">
        <v>89</v>
      </c>
      <c r="E121" s="174">
        <v>30.91</v>
      </c>
      <c r="F121" s="174">
        <v>0</v>
      </c>
      <c r="G121" s="175">
        <f>E121*F121</f>
        <v>0</v>
      </c>
      <c r="H121" s="176">
        <v>4.0999999999999999E-4</v>
      </c>
      <c r="I121" s="177">
        <f>E121*H121</f>
        <v>1.26731E-2</v>
      </c>
      <c r="J121" s="176">
        <v>0</v>
      </c>
      <c r="K121" s="177">
        <f>E121*J121</f>
        <v>0</v>
      </c>
      <c r="O121" s="169">
        <v>2</v>
      </c>
      <c r="AA121" s="144">
        <v>1</v>
      </c>
      <c r="AB121" s="144">
        <v>7</v>
      </c>
      <c r="AC121" s="144">
        <v>7</v>
      </c>
      <c r="AZ121" s="144">
        <v>2</v>
      </c>
      <c r="BA121" s="144">
        <f>IF(AZ121=1,G121,0)</f>
        <v>0</v>
      </c>
      <c r="BB121" s="144">
        <f>IF(AZ121=2,G121,0)</f>
        <v>0</v>
      </c>
      <c r="BC121" s="144">
        <f>IF(AZ121=3,G121,0)</f>
        <v>0</v>
      </c>
      <c r="BD121" s="144">
        <f>IF(AZ121=4,G121,0)</f>
        <v>0</v>
      </c>
      <c r="BE121" s="144">
        <f>IF(AZ121=5,G121,0)</f>
        <v>0</v>
      </c>
      <c r="CA121" s="169">
        <v>1</v>
      </c>
      <c r="CB121" s="169">
        <v>7</v>
      </c>
    </row>
    <row r="122" spans="1:80" x14ac:dyDescent="0.2">
      <c r="A122" s="178"/>
      <c r="B122" s="181"/>
      <c r="C122" s="227" t="s">
        <v>144</v>
      </c>
      <c r="D122" s="228"/>
      <c r="E122" s="182">
        <v>4.91</v>
      </c>
      <c r="F122" s="183"/>
      <c r="G122" s="184"/>
      <c r="H122" s="185"/>
      <c r="I122" s="179"/>
      <c r="J122" s="186"/>
      <c r="K122" s="179"/>
      <c r="M122" s="180" t="s">
        <v>144</v>
      </c>
      <c r="O122" s="169"/>
    </row>
    <row r="123" spans="1:80" x14ac:dyDescent="0.2">
      <c r="A123" s="178"/>
      <c r="B123" s="181"/>
      <c r="C123" s="227" t="s">
        <v>232</v>
      </c>
      <c r="D123" s="228"/>
      <c r="E123" s="182">
        <v>26</v>
      </c>
      <c r="F123" s="183"/>
      <c r="G123" s="184"/>
      <c r="H123" s="185"/>
      <c r="I123" s="179"/>
      <c r="J123" s="186"/>
      <c r="K123" s="179"/>
      <c r="M123" s="180" t="s">
        <v>232</v>
      </c>
      <c r="O123" s="169"/>
    </row>
    <row r="124" spans="1:80" ht="22.5" x14ac:dyDescent="0.2">
      <c r="A124" s="170">
        <v>41</v>
      </c>
      <c r="B124" s="171" t="s">
        <v>235</v>
      </c>
      <c r="C124" s="172" t="s">
        <v>236</v>
      </c>
      <c r="D124" s="173" t="s">
        <v>89</v>
      </c>
      <c r="E124" s="174">
        <v>16.720500000000001</v>
      </c>
      <c r="F124" s="174">
        <v>0</v>
      </c>
      <c r="G124" s="175">
        <f>E124*F124</f>
        <v>0</v>
      </c>
      <c r="H124" s="176">
        <v>5.8E-4</v>
      </c>
      <c r="I124" s="177">
        <f>E124*H124</f>
        <v>9.6978900000000007E-3</v>
      </c>
      <c r="J124" s="176">
        <v>0</v>
      </c>
      <c r="K124" s="177">
        <f>E124*J124</f>
        <v>0</v>
      </c>
      <c r="O124" s="169">
        <v>2</v>
      </c>
      <c r="AA124" s="144">
        <v>1</v>
      </c>
      <c r="AB124" s="144">
        <v>7</v>
      </c>
      <c r="AC124" s="144">
        <v>7</v>
      </c>
      <c r="AZ124" s="144">
        <v>2</v>
      </c>
      <c r="BA124" s="144">
        <f>IF(AZ124=1,G124,0)</f>
        <v>0</v>
      </c>
      <c r="BB124" s="144">
        <f>IF(AZ124=2,G124,0)</f>
        <v>0</v>
      </c>
      <c r="BC124" s="144">
        <f>IF(AZ124=3,G124,0)</f>
        <v>0</v>
      </c>
      <c r="BD124" s="144">
        <f>IF(AZ124=4,G124,0)</f>
        <v>0</v>
      </c>
      <c r="BE124" s="144">
        <f>IF(AZ124=5,G124,0)</f>
        <v>0</v>
      </c>
      <c r="CA124" s="169">
        <v>1</v>
      </c>
      <c r="CB124" s="169">
        <v>7</v>
      </c>
    </row>
    <row r="125" spans="1:80" x14ac:dyDescent="0.2">
      <c r="A125" s="178"/>
      <c r="B125" s="181"/>
      <c r="C125" s="227" t="s">
        <v>237</v>
      </c>
      <c r="D125" s="228"/>
      <c r="E125" s="182">
        <v>13.188000000000001</v>
      </c>
      <c r="F125" s="183"/>
      <c r="G125" s="184"/>
      <c r="H125" s="185"/>
      <c r="I125" s="179"/>
      <c r="J125" s="186"/>
      <c r="K125" s="179"/>
      <c r="M125" s="180" t="s">
        <v>237</v>
      </c>
      <c r="O125" s="169"/>
    </row>
    <row r="126" spans="1:80" x14ac:dyDescent="0.2">
      <c r="A126" s="178"/>
      <c r="B126" s="181"/>
      <c r="C126" s="227" t="s">
        <v>238</v>
      </c>
      <c r="D126" s="228"/>
      <c r="E126" s="182">
        <v>3.5325000000000002</v>
      </c>
      <c r="F126" s="183"/>
      <c r="G126" s="184"/>
      <c r="H126" s="185"/>
      <c r="I126" s="179"/>
      <c r="J126" s="186"/>
      <c r="K126" s="179"/>
      <c r="M126" s="180" t="s">
        <v>238</v>
      </c>
      <c r="O126" s="169"/>
    </row>
    <row r="127" spans="1:80" x14ac:dyDescent="0.2">
      <c r="A127" s="170">
        <v>42</v>
      </c>
      <c r="B127" s="171" t="s">
        <v>239</v>
      </c>
      <c r="C127" s="172" t="s">
        <v>240</v>
      </c>
      <c r="D127" s="173" t="s">
        <v>89</v>
      </c>
      <c r="E127" s="174">
        <v>16.720500000000001</v>
      </c>
      <c r="F127" s="174">
        <v>0</v>
      </c>
      <c r="G127" s="175">
        <f>E127*F127</f>
        <v>0</v>
      </c>
      <c r="H127" s="176">
        <v>4.0000000000000001E-3</v>
      </c>
      <c r="I127" s="177">
        <f>E127*H127</f>
        <v>6.6882000000000011E-2</v>
      </c>
      <c r="J127" s="176">
        <v>0</v>
      </c>
      <c r="K127" s="177">
        <f>E127*J127</f>
        <v>0</v>
      </c>
      <c r="O127" s="169">
        <v>2</v>
      </c>
      <c r="AA127" s="144">
        <v>1</v>
      </c>
      <c r="AB127" s="144">
        <v>7</v>
      </c>
      <c r="AC127" s="144">
        <v>7</v>
      </c>
      <c r="AZ127" s="144">
        <v>2</v>
      </c>
      <c r="BA127" s="144">
        <f>IF(AZ127=1,G127,0)</f>
        <v>0</v>
      </c>
      <c r="BB127" s="144">
        <f>IF(AZ127=2,G127,0)</f>
        <v>0</v>
      </c>
      <c r="BC127" s="144">
        <f>IF(AZ127=3,G127,0)</f>
        <v>0</v>
      </c>
      <c r="BD127" s="144">
        <f>IF(AZ127=4,G127,0)</f>
        <v>0</v>
      </c>
      <c r="BE127" s="144">
        <f>IF(AZ127=5,G127,0)</f>
        <v>0</v>
      </c>
      <c r="CA127" s="169">
        <v>1</v>
      </c>
      <c r="CB127" s="169">
        <v>7</v>
      </c>
    </row>
    <row r="128" spans="1:80" x14ac:dyDescent="0.2">
      <c r="A128" s="178"/>
      <c r="B128" s="181"/>
      <c r="C128" s="227" t="s">
        <v>237</v>
      </c>
      <c r="D128" s="228"/>
      <c r="E128" s="182">
        <v>13.188000000000001</v>
      </c>
      <c r="F128" s="183"/>
      <c r="G128" s="184"/>
      <c r="H128" s="185"/>
      <c r="I128" s="179"/>
      <c r="J128" s="186"/>
      <c r="K128" s="179"/>
      <c r="M128" s="180" t="s">
        <v>237</v>
      </c>
      <c r="O128" s="169"/>
    </row>
    <row r="129" spans="1:80" x14ac:dyDescent="0.2">
      <c r="A129" s="178"/>
      <c r="B129" s="181"/>
      <c r="C129" s="227" t="s">
        <v>238</v>
      </c>
      <c r="D129" s="228"/>
      <c r="E129" s="182">
        <v>3.5325000000000002</v>
      </c>
      <c r="F129" s="183"/>
      <c r="G129" s="184"/>
      <c r="H129" s="185"/>
      <c r="I129" s="179"/>
      <c r="J129" s="186"/>
      <c r="K129" s="179"/>
      <c r="M129" s="180" t="s">
        <v>238</v>
      </c>
      <c r="O129" s="169"/>
    </row>
    <row r="130" spans="1:80" x14ac:dyDescent="0.2">
      <c r="A130" s="170">
        <v>43</v>
      </c>
      <c r="B130" s="171" t="s">
        <v>241</v>
      </c>
      <c r="C130" s="172" t="s">
        <v>242</v>
      </c>
      <c r="D130" s="173" t="s">
        <v>89</v>
      </c>
      <c r="E130" s="174">
        <v>3.96</v>
      </c>
      <c r="F130" s="174">
        <v>0</v>
      </c>
      <c r="G130" s="175">
        <f>E130*F130</f>
        <v>0</v>
      </c>
      <c r="H130" s="176">
        <v>0</v>
      </c>
      <c r="I130" s="177">
        <f>E130*H130</f>
        <v>0</v>
      </c>
      <c r="J130" s="176"/>
      <c r="K130" s="177">
        <f>E130*J130</f>
        <v>0</v>
      </c>
      <c r="O130" s="169">
        <v>2</v>
      </c>
      <c r="AA130" s="144">
        <v>12</v>
      </c>
      <c r="AB130" s="144">
        <v>0</v>
      </c>
      <c r="AC130" s="144">
        <v>13</v>
      </c>
      <c r="AZ130" s="144">
        <v>2</v>
      </c>
      <c r="BA130" s="144">
        <f>IF(AZ130=1,G130,0)</f>
        <v>0</v>
      </c>
      <c r="BB130" s="144">
        <f>IF(AZ130=2,G130,0)</f>
        <v>0</v>
      </c>
      <c r="BC130" s="144">
        <f>IF(AZ130=3,G130,0)</f>
        <v>0</v>
      </c>
      <c r="BD130" s="144">
        <f>IF(AZ130=4,G130,0)</f>
        <v>0</v>
      </c>
      <c r="BE130" s="144">
        <f>IF(AZ130=5,G130,0)</f>
        <v>0</v>
      </c>
      <c r="CA130" s="169">
        <v>12</v>
      </c>
      <c r="CB130" s="169">
        <v>0</v>
      </c>
    </row>
    <row r="131" spans="1:80" x14ac:dyDescent="0.2">
      <c r="A131" s="178"/>
      <c r="B131" s="181"/>
      <c r="C131" s="227" t="s">
        <v>198</v>
      </c>
      <c r="D131" s="228"/>
      <c r="E131" s="182">
        <v>3.96</v>
      </c>
      <c r="F131" s="183"/>
      <c r="G131" s="184"/>
      <c r="H131" s="185"/>
      <c r="I131" s="179"/>
      <c r="J131" s="186"/>
      <c r="K131" s="179"/>
      <c r="M131" s="180" t="s">
        <v>198</v>
      </c>
      <c r="O131" s="169"/>
    </row>
    <row r="132" spans="1:80" x14ac:dyDescent="0.2">
      <c r="A132" s="170">
        <v>44</v>
      </c>
      <c r="B132" s="171" t="s">
        <v>243</v>
      </c>
      <c r="C132" s="172" t="s">
        <v>244</v>
      </c>
      <c r="D132" s="173" t="s">
        <v>89</v>
      </c>
      <c r="E132" s="174">
        <v>57.156599999999997</v>
      </c>
      <c r="F132" s="174">
        <v>0</v>
      </c>
      <c r="G132" s="175">
        <f>E132*F132</f>
        <v>0</v>
      </c>
      <c r="H132" s="176">
        <v>4.4000000000000003E-3</v>
      </c>
      <c r="I132" s="177">
        <f>E132*H132</f>
        <v>0.25148904</v>
      </c>
      <c r="J132" s="176"/>
      <c r="K132" s="177">
        <f>E132*J132</f>
        <v>0</v>
      </c>
      <c r="O132" s="169">
        <v>2</v>
      </c>
      <c r="AA132" s="144">
        <v>3</v>
      </c>
      <c r="AB132" s="144">
        <v>7</v>
      </c>
      <c r="AC132" s="144">
        <v>62852266</v>
      </c>
      <c r="AZ132" s="144">
        <v>2</v>
      </c>
      <c r="BA132" s="144">
        <f>IF(AZ132=1,G132,0)</f>
        <v>0</v>
      </c>
      <c r="BB132" s="144">
        <f>IF(AZ132=2,G132,0)</f>
        <v>0</v>
      </c>
      <c r="BC132" s="144">
        <f>IF(AZ132=3,G132,0)</f>
        <v>0</v>
      </c>
      <c r="BD132" s="144">
        <f>IF(AZ132=4,G132,0)</f>
        <v>0</v>
      </c>
      <c r="BE132" s="144">
        <f>IF(AZ132=5,G132,0)</f>
        <v>0</v>
      </c>
      <c r="CA132" s="169">
        <v>3</v>
      </c>
      <c r="CB132" s="169">
        <v>7</v>
      </c>
    </row>
    <row r="133" spans="1:80" x14ac:dyDescent="0.2">
      <c r="A133" s="178"/>
      <c r="B133" s="181"/>
      <c r="C133" s="227" t="s">
        <v>245</v>
      </c>
      <c r="D133" s="228"/>
      <c r="E133" s="182">
        <v>5.8920000000000003</v>
      </c>
      <c r="F133" s="183"/>
      <c r="G133" s="184"/>
      <c r="H133" s="185"/>
      <c r="I133" s="179"/>
      <c r="J133" s="186"/>
      <c r="K133" s="179"/>
      <c r="M133" s="180" t="s">
        <v>245</v>
      </c>
      <c r="O133" s="169"/>
    </row>
    <row r="134" spans="1:80" x14ac:dyDescent="0.2">
      <c r="A134" s="178"/>
      <c r="B134" s="181"/>
      <c r="C134" s="227" t="s">
        <v>246</v>
      </c>
      <c r="D134" s="228"/>
      <c r="E134" s="182">
        <v>31.2</v>
      </c>
      <c r="F134" s="183"/>
      <c r="G134" s="184"/>
      <c r="H134" s="185"/>
      <c r="I134" s="179"/>
      <c r="J134" s="186"/>
      <c r="K134" s="179"/>
      <c r="M134" s="180" t="s">
        <v>246</v>
      </c>
      <c r="O134" s="169"/>
    </row>
    <row r="135" spans="1:80" x14ac:dyDescent="0.2">
      <c r="A135" s="178"/>
      <c r="B135" s="181"/>
      <c r="C135" s="227" t="s">
        <v>247</v>
      </c>
      <c r="D135" s="228"/>
      <c r="E135" s="182">
        <v>15.8256</v>
      </c>
      <c r="F135" s="183"/>
      <c r="G135" s="184"/>
      <c r="H135" s="185"/>
      <c r="I135" s="179"/>
      <c r="J135" s="186"/>
      <c r="K135" s="179"/>
      <c r="M135" s="180" t="s">
        <v>247</v>
      </c>
      <c r="O135" s="169"/>
    </row>
    <row r="136" spans="1:80" x14ac:dyDescent="0.2">
      <c r="A136" s="178"/>
      <c r="B136" s="181"/>
      <c r="C136" s="227" t="s">
        <v>248</v>
      </c>
      <c r="D136" s="228"/>
      <c r="E136" s="182">
        <v>4.2389999999999999</v>
      </c>
      <c r="F136" s="183"/>
      <c r="G136" s="184"/>
      <c r="H136" s="185"/>
      <c r="I136" s="179"/>
      <c r="J136" s="186"/>
      <c r="K136" s="179"/>
      <c r="M136" s="180" t="s">
        <v>248</v>
      </c>
      <c r="O136" s="169"/>
    </row>
    <row r="137" spans="1:80" x14ac:dyDescent="0.2">
      <c r="A137" s="170">
        <v>45</v>
      </c>
      <c r="B137" s="171" t="s">
        <v>249</v>
      </c>
      <c r="C137" s="172" t="s">
        <v>250</v>
      </c>
      <c r="D137" s="173" t="s">
        <v>123</v>
      </c>
      <c r="E137" s="174">
        <v>0.34692402999999999</v>
      </c>
      <c r="F137" s="174">
        <v>0</v>
      </c>
      <c r="G137" s="175">
        <f>E137*F137</f>
        <v>0</v>
      </c>
      <c r="H137" s="176">
        <v>0</v>
      </c>
      <c r="I137" s="177">
        <f>E137*H137</f>
        <v>0</v>
      </c>
      <c r="J137" s="176"/>
      <c r="K137" s="177">
        <f>E137*J137</f>
        <v>0</v>
      </c>
      <c r="O137" s="169">
        <v>2</v>
      </c>
      <c r="AA137" s="144">
        <v>7</v>
      </c>
      <c r="AB137" s="144">
        <v>1001</v>
      </c>
      <c r="AC137" s="144">
        <v>5</v>
      </c>
      <c r="AZ137" s="144">
        <v>2</v>
      </c>
      <c r="BA137" s="144">
        <f>IF(AZ137=1,G137,0)</f>
        <v>0</v>
      </c>
      <c r="BB137" s="144">
        <f>IF(AZ137=2,G137,0)</f>
        <v>0</v>
      </c>
      <c r="BC137" s="144">
        <f>IF(AZ137=3,G137,0)</f>
        <v>0</v>
      </c>
      <c r="BD137" s="144">
        <f>IF(AZ137=4,G137,0)</f>
        <v>0</v>
      </c>
      <c r="BE137" s="144">
        <f>IF(AZ137=5,G137,0)</f>
        <v>0</v>
      </c>
      <c r="CA137" s="169">
        <v>7</v>
      </c>
      <c r="CB137" s="169">
        <v>1001</v>
      </c>
    </row>
    <row r="138" spans="1:80" x14ac:dyDescent="0.2">
      <c r="A138" s="187"/>
      <c r="B138" s="188" t="s">
        <v>78</v>
      </c>
      <c r="C138" s="189" t="s">
        <v>229</v>
      </c>
      <c r="D138" s="190"/>
      <c r="E138" s="191"/>
      <c r="F138" s="192"/>
      <c r="G138" s="193">
        <f>SUM(G117:G137)</f>
        <v>0</v>
      </c>
      <c r="H138" s="194"/>
      <c r="I138" s="195">
        <f>SUM(I117:I137)</f>
        <v>0.34692402999999999</v>
      </c>
      <c r="J138" s="194"/>
      <c r="K138" s="195">
        <f>SUM(K117:K137)</f>
        <v>0</v>
      </c>
      <c r="O138" s="169">
        <v>4</v>
      </c>
      <c r="BA138" s="196">
        <f>SUM(BA117:BA137)</f>
        <v>0</v>
      </c>
      <c r="BB138" s="196">
        <f>SUM(BB117:BB137)</f>
        <v>0</v>
      </c>
      <c r="BC138" s="196">
        <f>SUM(BC117:BC137)</f>
        <v>0</v>
      </c>
      <c r="BD138" s="196">
        <f>SUM(BD117:BD137)</f>
        <v>0</v>
      </c>
      <c r="BE138" s="196">
        <f>SUM(BE117:BE137)</f>
        <v>0</v>
      </c>
    </row>
    <row r="139" spans="1:80" x14ac:dyDescent="0.2">
      <c r="A139" s="159" t="s">
        <v>74</v>
      </c>
      <c r="B139" s="160" t="s">
        <v>251</v>
      </c>
      <c r="C139" s="161" t="s">
        <v>252</v>
      </c>
      <c r="D139" s="162"/>
      <c r="E139" s="163"/>
      <c r="F139" s="163"/>
      <c r="G139" s="164"/>
      <c r="H139" s="165"/>
      <c r="I139" s="166"/>
      <c r="J139" s="167"/>
      <c r="K139" s="168"/>
      <c r="O139" s="169">
        <v>1</v>
      </c>
    </row>
    <row r="140" spans="1:80" x14ac:dyDescent="0.2">
      <c r="A140" s="170">
        <v>46</v>
      </c>
      <c r="B140" s="171" t="s">
        <v>254</v>
      </c>
      <c r="C140" s="172" t="s">
        <v>255</v>
      </c>
      <c r="D140" s="173" t="s">
        <v>89</v>
      </c>
      <c r="E140" s="174">
        <v>3.96</v>
      </c>
      <c r="F140" s="174">
        <v>0</v>
      </c>
      <c r="G140" s="175">
        <f>E140*F140</f>
        <v>0</v>
      </c>
      <c r="H140" s="176">
        <v>0</v>
      </c>
      <c r="I140" s="177">
        <f>E140*H140</f>
        <v>0</v>
      </c>
      <c r="J140" s="176">
        <v>-9.4999999999999998E-3</v>
      </c>
      <c r="K140" s="177">
        <f>E140*J140</f>
        <v>-3.7620000000000001E-2</v>
      </c>
      <c r="O140" s="169">
        <v>2</v>
      </c>
      <c r="AA140" s="144">
        <v>1</v>
      </c>
      <c r="AB140" s="144">
        <v>7</v>
      </c>
      <c r="AC140" s="144">
        <v>7</v>
      </c>
      <c r="AZ140" s="144">
        <v>2</v>
      </c>
      <c r="BA140" s="144">
        <f>IF(AZ140=1,G140,0)</f>
        <v>0</v>
      </c>
      <c r="BB140" s="144">
        <f>IF(AZ140=2,G140,0)</f>
        <v>0</v>
      </c>
      <c r="BC140" s="144">
        <f>IF(AZ140=3,G140,0)</f>
        <v>0</v>
      </c>
      <c r="BD140" s="144">
        <f>IF(AZ140=4,G140,0)</f>
        <v>0</v>
      </c>
      <c r="BE140" s="144">
        <f>IF(AZ140=5,G140,0)</f>
        <v>0</v>
      </c>
      <c r="CA140" s="169">
        <v>1</v>
      </c>
      <c r="CB140" s="169">
        <v>7</v>
      </c>
    </row>
    <row r="141" spans="1:80" x14ac:dyDescent="0.2">
      <c r="A141" s="178"/>
      <c r="B141" s="181"/>
      <c r="C141" s="227" t="s">
        <v>198</v>
      </c>
      <c r="D141" s="228"/>
      <c r="E141" s="182">
        <v>3.96</v>
      </c>
      <c r="F141" s="183"/>
      <c r="G141" s="184"/>
      <c r="H141" s="185"/>
      <c r="I141" s="179"/>
      <c r="J141" s="186"/>
      <c r="K141" s="179"/>
      <c r="M141" s="180" t="s">
        <v>198</v>
      </c>
      <c r="O141" s="169"/>
    </row>
    <row r="142" spans="1:80" x14ac:dyDescent="0.2">
      <c r="A142" s="187"/>
      <c r="B142" s="188" t="s">
        <v>78</v>
      </c>
      <c r="C142" s="189" t="s">
        <v>253</v>
      </c>
      <c r="D142" s="190"/>
      <c r="E142" s="191"/>
      <c r="F142" s="192"/>
      <c r="G142" s="193">
        <f>SUM(G139:G141)</f>
        <v>0</v>
      </c>
      <c r="H142" s="194"/>
      <c r="I142" s="195">
        <f>SUM(I139:I141)</f>
        <v>0</v>
      </c>
      <c r="J142" s="194"/>
      <c r="K142" s="195">
        <f>SUM(K139:K141)</f>
        <v>-3.7620000000000001E-2</v>
      </c>
      <c r="O142" s="169">
        <v>4</v>
      </c>
      <c r="BA142" s="196">
        <f>SUM(BA139:BA141)</f>
        <v>0</v>
      </c>
      <c r="BB142" s="196">
        <f>SUM(BB139:BB141)</f>
        <v>0</v>
      </c>
      <c r="BC142" s="196">
        <f>SUM(BC139:BC141)</f>
        <v>0</v>
      </c>
      <c r="BD142" s="196">
        <f>SUM(BD139:BD141)</f>
        <v>0</v>
      </c>
      <c r="BE142" s="196">
        <f>SUM(BE139:BE141)</f>
        <v>0</v>
      </c>
    </row>
    <row r="143" spans="1:80" x14ac:dyDescent="0.2">
      <c r="A143" s="159" t="s">
        <v>74</v>
      </c>
      <c r="B143" s="160" t="s">
        <v>256</v>
      </c>
      <c r="C143" s="161" t="s">
        <v>257</v>
      </c>
      <c r="D143" s="162"/>
      <c r="E143" s="163"/>
      <c r="F143" s="163"/>
      <c r="G143" s="164"/>
      <c r="H143" s="165"/>
      <c r="I143" s="166"/>
      <c r="J143" s="167"/>
      <c r="K143" s="168"/>
      <c r="O143" s="169">
        <v>1</v>
      </c>
    </row>
    <row r="144" spans="1:80" x14ac:dyDescent="0.2">
      <c r="A144" s="170">
        <v>47</v>
      </c>
      <c r="B144" s="171" t="s">
        <v>259</v>
      </c>
      <c r="C144" s="172" t="s">
        <v>260</v>
      </c>
      <c r="D144" s="173" t="s">
        <v>89</v>
      </c>
      <c r="E144" s="174">
        <v>31</v>
      </c>
      <c r="F144" s="174">
        <v>0</v>
      </c>
      <c r="G144" s="175">
        <f>E144*F144</f>
        <v>0</v>
      </c>
      <c r="H144" s="176">
        <v>0</v>
      </c>
      <c r="I144" s="177">
        <f>E144*H144</f>
        <v>0</v>
      </c>
      <c r="J144" s="176">
        <v>-1.7250000000000001E-2</v>
      </c>
      <c r="K144" s="177">
        <f>E144*J144</f>
        <v>-0.53475000000000006</v>
      </c>
      <c r="O144" s="169">
        <v>2</v>
      </c>
      <c r="AA144" s="144">
        <v>1</v>
      </c>
      <c r="AB144" s="144">
        <v>7</v>
      </c>
      <c r="AC144" s="144">
        <v>7</v>
      </c>
      <c r="AZ144" s="144">
        <v>2</v>
      </c>
      <c r="BA144" s="144">
        <f>IF(AZ144=1,G144,0)</f>
        <v>0</v>
      </c>
      <c r="BB144" s="144">
        <f>IF(AZ144=2,G144,0)</f>
        <v>0</v>
      </c>
      <c r="BC144" s="144">
        <f>IF(AZ144=3,G144,0)</f>
        <v>0</v>
      </c>
      <c r="BD144" s="144">
        <f>IF(AZ144=4,G144,0)</f>
        <v>0</v>
      </c>
      <c r="BE144" s="144">
        <f>IF(AZ144=5,G144,0)</f>
        <v>0</v>
      </c>
      <c r="CA144" s="169">
        <v>1</v>
      </c>
      <c r="CB144" s="169">
        <v>7</v>
      </c>
    </row>
    <row r="145" spans="1:80" x14ac:dyDescent="0.2">
      <c r="A145" s="178"/>
      <c r="B145" s="181"/>
      <c r="C145" s="227" t="s">
        <v>137</v>
      </c>
      <c r="D145" s="228"/>
      <c r="E145" s="182">
        <v>26</v>
      </c>
      <c r="F145" s="183"/>
      <c r="G145" s="184"/>
      <c r="H145" s="185"/>
      <c r="I145" s="179"/>
      <c r="J145" s="186"/>
      <c r="K145" s="179"/>
      <c r="M145" s="180" t="s">
        <v>137</v>
      </c>
      <c r="O145" s="169"/>
    </row>
    <row r="146" spans="1:80" x14ac:dyDescent="0.2">
      <c r="A146" s="178"/>
      <c r="B146" s="181"/>
      <c r="C146" s="227" t="s">
        <v>138</v>
      </c>
      <c r="D146" s="228"/>
      <c r="E146" s="182">
        <v>5</v>
      </c>
      <c r="F146" s="183"/>
      <c r="G146" s="184"/>
      <c r="H146" s="185"/>
      <c r="I146" s="179"/>
      <c r="J146" s="186"/>
      <c r="K146" s="179"/>
      <c r="M146" s="180" t="s">
        <v>138</v>
      </c>
      <c r="O146" s="169"/>
    </row>
    <row r="147" spans="1:80" x14ac:dyDescent="0.2">
      <c r="A147" s="170">
        <v>48</v>
      </c>
      <c r="B147" s="171" t="s">
        <v>261</v>
      </c>
      <c r="C147" s="172" t="s">
        <v>262</v>
      </c>
      <c r="D147" s="173" t="s">
        <v>89</v>
      </c>
      <c r="E147" s="174">
        <v>31</v>
      </c>
      <c r="F147" s="174">
        <v>0</v>
      </c>
      <c r="G147" s="175">
        <f>E147*F147</f>
        <v>0</v>
      </c>
      <c r="H147" s="176">
        <v>0</v>
      </c>
      <c r="I147" s="177">
        <f>E147*H147</f>
        <v>0</v>
      </c>
      <c r="J147" s="176">
        <v>0</v>
      </c>
      <c r="K147" s="177">
        <f>E147*J147</f>
        <v>0</v>
      </c>
      <c r="O147" s="169">
        <v>2</v>
      </c>
      <c r="AA147" s="144">
        <v>1</v>
      </c>
      <c r="AB147" s="144">
        <v>7</v>
      </c>
      <c r="AC147" s="144">
        <v>7</v>
      </c>
      <c r="AZ147" s="144">
        <v>2</v>
      </c>
      <c r="BA147" s="144">
        <f>IF(AZ147=1,G147,0)</f>
        <v>0</v>
      </c>
      <c r="BB147" s="144">
        <f>IF(AZ147=2,G147,0)</f>
        <v>0</v>
      </c>
      <c r="BC147" s="144">
        <f>IF(AZ147=3,G147,0)</f>
        <v>0</v>
      </c>
      <c r="BD147" s="144">
        <f>IF(AZ147=4,G147,0)</f>
        <v>0</v>
      </c>
      <c r="BE147" s="144">
        <f>IF(AZ147=5,G147,0)</f>
        <v>0</v>
      </c>
      <c r="CA147" s="169">
        <v>1</v>
      </c>
      <c r="CB147" s="169">
        <v>7</v>
      </c>
    </row>
    <row r="148" spans="1:80" x14ac:dyDescent="0.2">
      <c r="A148" s="178"/>
      <c r="B148" s="181"/>
      <c r="C148" s="227" t="s">
        <v>137</v>
      </c>
      <c r="D148" s="228"/>
      <c r="E148" s="182">
        <v>26</v>
      </c>
      <c r="F148" s="183"/>
      <c r="G148" s="184"/>
      <c r="H148" s="185"/>
      <c r="I148" s="179"/>
      <c r="J148" s="186"/>
      <c r="K148" s="179"/>
      <c r="M148" s="180" t="s">
        <v>137</v>
      </c>
      <c r="O148" s="169"/>
    </row>
    <row r="149" spans="1:80" x14ac:dyDescent="0.2">
      <c r="A149" s="178"/>
      <c r="B149" s="181"/>
      <c r="C149" s="227" t="s">
        <v>138</v>
      </c>
      <c r="D149" s="228"/>
      <c r="E149" s="182">
        <v>5</v>
      </c>
      <c r="F149" s="183"/>
      <c r="G149" s="184"/>
      <c r="H149" s="185"/>
      <c r="I149" s="179"/>
      <c r="J149" s="186"/>
      <c r="K149" s="179"/>
      <c r="M149" s="180" t="s">
        <v>138</v>
      </c>
      <c r="O149" s="169"/>
    </row>
    <row r="150" spans="1:80" x14ac:dyDescent="0.2">
      <c r="A150" s="187"/>
      <c r="B150" s="188" t="s">
        <v>78</v>
      </c>
      <c r="C150" s="189" t="s">
        <v>258</v>
      </c>
      <c r="D150" s="190"/>
      <c r="E150" s="191"/>
      <c r="F150" s="192"/>
      <c r="G150" s="193">
        <f>SUM(G143:G149)</f>
        <v>0</v>
      </c>
      <c r="H150" s="194"/>
      <c r="I150" s="195">
        <f>SUM(I143:I149)</f>
        <v>0</v>
      </c>
      <c r="J150" s="194"/>
      <c r="K150" s="195">
        <f>SUM(K143:K149)</f>
        <v>-0.53475000000000006</v>
      </c>
      <c r="O150" s="169">
        <v>4</v>
      </c>
      <c r="BA150" s="196">
        <f>SUM(BA143:BA149)</f>
        <v>0</v>
      </c>
      <c r="BB150" s="196">
        <f>SUM(BB143:BB149)</f>
        <v>0</v>
      </c>
      <c r="BC150" s="196">
        <f>SUM(BC143:BC149)</f>
        <v>0</v>
      </c>
      <c r="BD150" s="196">
        <f>SUM(BD143:BD149)</f>
        <v>0</v>
      </c>
      <c r="BE150" s="196">
        <f>SUM(BE143:BE149)</f>
        <v>0</v>
      </c>
    </row>
    <row r="151" spans="1:80" x14ac:dyDescent="0.2">
      <c r="A151" s="159" t="s">
        <v>74</v>
      </c>
      <c r="B151" s="160" t="s">
        <v>263</v>
      </c>
      <c r="C151" s="161" t="s">
        <v>264</v>
      </c>
      <c r="D151" s="162"/>
      <c r="E151" s="163"/>
      <c r="F151" s="163"/>
      <c r="G151" s="164"/>
      <c r="H151" s="165"/>
      <c r="I151" s="166"/>
      <c r="J151" s="167"/>
      <c r="K151" s="168"/>
      <c r="O151" s="169">
        <v>1</v>
      </c>
    </row>
    <row r="152" spans="1:80" ht="22.5" x14ac:dyDescent="0.2">
      <c r="A152" s="170">
        <v>49</v>
      </c>
      <c r="B152" s="171" t="s">
        <v>266</v>
      </c>
      <c r="C152" s="172" t="s">
        <v>267</v>
      </c>
      <c r="D152" s="173" t="s">
        <v>268</v>
      </c>
      <c r="E152" s="174">
        <v>1</v>
      </c>
      <c r="F152" s="174">
        <v>0</v>
      </c>
      <c r="G152" s="175">
        <f>E152*F152</f>
        <v>0</v>
      </c>
      <c r="H152" s="176">
        <v>0</v>
      </c>
      <c r="I152" s="177">
        <f>E152*H152</f>
        <v>0</v>
      </c>
      <c r="J152" s="176">
        <v>0</v>
      </c>
      <c r="K152" s="177">
        <f>E152*J152</f>
        <v>0</v>
      </c>
      <c r="O152" s="169">
        <v>2</v>
      </c>
      <c r="AA152" s="144">
        <v>1</v>
      </c>
      <c r="AB152" s="144">
        <v>7</v>
      </c>
      <c r="AC152" s="144">
        <v>7</v>
      </c>
      <c r="AZ152" s="144">
        <v>2</v>
      </c>
      <c r="BA152" s="144">
        <f>IF(AZ152=1,G152,0)</f>
        <v>0</v>
      </c>
      <c r="BB152" s="144">
        <f>IF(AZ152=2,G152,0)</f>
        <v>0</v>
      </c>
      <c r="BC152" s="144">
        <f>IF(AZ152=3,G152,0)</f>
        <v>0</v>
      </c>
      <c r="BD152" s="144">
        <f>IF(AZ152=4,G152,0)</f>
        <v>0</v>
      </c>
      <c r="BE152" s="144">
        <f>IF(AZ152=5,G152,0)</f>
        <v>0</v>
      </c>
      <c r="CA152" s="169">
        <v>1</v>
      </c>
      <c r="CB152" s="169">
        <v>7</v>
      </c>
    </row>
    <row r="153" spans="1:80" x14ac:dyDescent="0.2">
      <c r="A153" s="170">
        <v>50</v>
      </c>
      <c r="B153" s="171" t="s">
        <v>269</v>
      </c>
      <c r="C153" s="172" t="s">
        <v>270</v>
      </c>
      <c r="D153" s="173" t="s">
        <v>89</v>
      </c>
      <c r="E153" s="174">
        <v>4.91</v>
      </c>
      <c r="F153" s="174">
        <v>0</v>
      </c>
      <c r="G153" s="175">
        <f>E153*F153</f>
        <v>0</v>
      </c>
      <c r="H153" s="176">
        <v>0</v>
      </c>
      <c r="I153" s="177">
        <f>E153*H153</f>
        <v>0</v>
      </c>
      <c r="J153" s="176">
        <v>0</v>
      </c>
      <c r="K153" s="177">
        <f>E153*J153</f>
        <v>0</v>
      </c>
      <c r="O153" s="169">
        <v>2</v>
      </c>
      <c r="AA153" s="144">
        <v>1</v>
      </c>
      <c r="AB153" s="144">
        <v>7</v>
      </c>
      <c r="AC153" s="144">
        <v>7</v>
      </c>
      <c r="AZ153" s="144">
        <v>2</v>
      </c>
      <c r="BA153" s="144">
        <f>IF(AZ153=1,G153,0)</f>
        <v>0</v>
      </c>
      <c r="BB153" s="144">
        <f>IF(AZ153=2,G153,0)</f>
        <v>0</v>
      </c>
      <c r="BC153" s="144">
        <f>IF(AZ153=3,G153,0)</f>
        <v>0</v>
      </c>
      <c r="BD153" s="144">
        <f>IF(AZ153=4,G153,0)</f>
        <v>0</v>
      </c>
      <c r="BE153" s="144">
        <f>IF(AZ153=5,G153,0)</f>
        <v>0</v>
      </c>
      <c r="CA153" s="169">
        <v>1</v>
      </c>
      <c r="CB153" s="169">
        <v>7</v>
      </c>
    </row>
    <row r="154" spans="1:80" ht="22.5" x14ac:dyDescent="0.2">
      <c r="A154" s="170">
        <v>51</v>
      </c>
      <c r="B154" s="171" t="s">
        <v>271</v>
      </c>
      <c r="C154" s="172" t="s">
        <v>272</v>
      </c>
      <c r="D154" s="173" t="s">
        <v>268</v>
      </c>
      <c r="E154" s="174">
        <v>1</v>
      </c>
      <c r="F154" s="174">
        <v>0</v>
      </c>
      <c r="G154" s="175">
        <f>E154*F154</f>
        <v>0</v>
      </c>
      <c r="H154" s="176">
        <v>0</v>
      </c>
      <c r="I154" s="177">
        <f>E154*H154</f>
        <v>0</v>
      </c>
      <c r="J154" s="176"/>
      <c r="K154" s="177">
        <f>E154*J154</f>
        <v>0</v>
      </c>
      <c r="O154" s="169">
        <v>2</v>
      </c>
      <c r="AA154" s="144">
        <v>12</v>
      </c>
      <c r="AB154" s="144">
        <v>0</v>
      </c>
      <c r="AC154" s="144">
        <v>1</v>
      </c>
      <c r="AZ154" s="144">
        <v>2</v>
      </c>
      <c r="BA154" s="144">
        <f>IF(AZ154=1,G154,0)</f>
        <v>0</v>
      </c>
      <c r="BB154" s="144">
        <f>IF(AZ154=2,G154,0)</f>
        <v>0</v>
      </c>
      <c r="BC154" s="144">
        <f>IF(AZ154=3,G154,0)</f>
        <v>0</v>
      </c>
      <c r="BD154" s="144">
        <f>IF(AZ154=4,G154,0)</f>
        <v>0</v>
      </c>
      <c r="BE154" s="144">
        <f>IF(AZ154=5,G154,0)</f>
        <v>0</v>
      </c>
      <c r="CA154" s="169">
        <v>12</v>
      </c>
      <c r="CB154" s="169">
        <v>0</v>
      </c>
    </row>
    <row r="155" spans="1:80" x14ac:dyDescent="0.2">
      <c r="A155" s="178"/>
      <c r="B155" s="181"/>
      <c r="C155" s="227" t="s">
        <v>273</v>
      </c>
      <c r="D155" s="228"/>
      <c r="E155" s="182">
        <v>0</v>
      </c>
      <c r="F155" s="183"/>
      <c r="G155" s="184"/>
      <c r="H155" s="185"/>
      <c r="I155" s="179"/>
      <c r="J155" s="186"/>
      <c r="K155" s="179"/>
      <c r="M155" s="180" t="s">
        <v>273</v>
      </c>
      <c r="O155" s="169"/>
    </row>
    <row r="156" spans="1:80" x14ac:dyDescent="0.2">
      <c r="A156" s="178"/>
      <c r="B156" s="181"/>
      <c r="C156" s="227" t="s">
        <v>274</v>
      </c>
      <c r="D156" s="228"/>
      <c r="E156" s="182">
        <v>0</v>
      </c>
      <c r="F156" s="183"/>
      <c r="G156" s="184"/>
      <c r="H156" s="185"/>
      <c r="I156" s="179"/>
      <c r="J156" s="186"/>
      <c r="K156" s="179"/>
      <c r="M156" s="180" t="s">
        <v>274</v>
      </c>
      <c r="O156" s="169"/>
    </row>
    <row r="157" spans="1:80" x14ac:dyDescent="0.2">
      <c r="A157" s="178"/>
      <c r="B157" s="181"/>
      <c r="C157" s="227" t="s">
        <v>275</v>
      </c>
      <c r="D157" s="228"/>
      <c r="E157" s="182">
        <v>0</v>
      </c>
      <c r="F157" s="183"/>
      <c r="G157" s="184"/>
      <c r="H157" s="185"/>
      <c r="I157" s="179"/>
      <c r="J157" s="186"/>
      <c r="K157" s="179"/>
      <c r="M157" s="180" t="s">
        <v>275</v>
      </c>
      <c r="O157" s="169"/>
    </row>
    <row r="158" spans="1:80" x14ac:dyDescent="0.2">
      <c r="A158" s="178"/>
      <c r="B158" s="181"/>
      <c r="C158" s="227" t="s">
        <v>276</v>
      </c>
      <c r="D158" s="228"/>
      <c r="E158" s="182">
        <v>0</v>
      </c>
      <c r="F158" s="183"/>
      <c r="G158" s="184"/>
      <c r="H158" s="185"/>
      <c r="I158" s="179"/>
      <c r="J158" s="186"/>
      <c r="K158" s="179"/>
      <c r="M158" s="180" t="s">
        <v>276</v>
      </c>
      <c r="O158" s="169"/>
    </row>
    <row r="159" spans="1:80" x14ac:dyDescent="0.2">
      <c r="A159" s="178"/>
      <c r="B159" s="181"/>
      <c r="C159" s="227" t="s">
        <v>277</v>
      </c>
      <c r="D159" s="228"/>
      <c r="E159" s="182">
        <v>0</v>
      </c>
      <c r="F159" s="183"/>
      <c r="G159" s="184"/>
      <c r="H159" s="185"/>
      <c r="I159" s="179"/>
      <c r="J159" s="186"/>
      <c r="K159" s="179"/>
      <c r="M159" s="180" t="s">
        <v>277</v>
      </c>
      <c r="O159" s="169"/>
    </row>
    <row r="160" spans="1:80" x14ac:dyDescent="0.2">
      <c r="A160" s="178"/>
      <c r="B160" s="181"/>
      <c r="C160" s="227" t="s">
        <v>278</v>
      </c>
      <c r="D160" s="228"/>
      <c r="E160" s="182">
        <v>0</v>
      </c>
      <c r="F160" s="183"/>
      <c r="G160" s="184"/>
      <c r="H160" s="185"/>
      <c r="I160" s="179"/>
      <c r="J160" s="186"/>
      <c r="K160" s="179"/>
      <c r="M160" s="180" t="s">
        <v>278</v>
      </c>
      <c r="O160" s="169"/>
    </row>
    <row r="161" spans="1:80" x14ac:dyDescent="0.2">
      <c r="A161" s="178"/>
      <c r="B161" s="181"/>
      <c r="C161" s="227" t="s">
        <v>279</v>
      </c>
      <c r="D161" s="228"/>
      <c r="E161" s="182">
        <v>0</v>
      </c>
      <c r="F161" s="183"/>
      <c r="G161" s="184"/>
      <c r="H161" s="185"/>
      <c r="I161" s="179"/>
      <c r="J161" s="186"/>
      <c r="K161" s="179"/>
      <c r="M161" s="180" t="s">
        <v>279</v>
      </c>
      <c r="O161" s="169"/>
    </row>
    <row r="162" spans="1:80" x14ac:dyDescent="0.2">
      <c r="A162" s="178"/>
      <c r="B162" s="181"/>
      <c r="C162" s="227" t="s">
        <v>280</v>
      </c>
      <c r="D162" s="228"/>
      <c r="E162" s="182">
        <v>0</v>
      </c>
      <c r="F162" s="183"/>
      <c r="G162" s="184"/>
      <c r="H162" s="185"/>
      <c r="I162" s="179"/>
      <c r="J162" s="186"/>
      <c r="K162" s="179"/>
      <c r="M162" s="180" t="s">
        <v>280</v>
      </c>
      <c r="O162" s="169"/>
    </row>
    <row r="163" spans="1:80" x14ac:dyDescent="0.2">
      <c r="A163" s="178"/>
      <c r="B163" s="181"/>
      <c r="C163" s="227" t="s">
        <v>281</v>
      </c>
      <c r="D163" s="228"/>
      <c r="E163" s="182">
        <v>0</v>
      </c>
      <c r="F163" s="183"/>
      <c r="G163" s="184"/>
      <c r="H163" s="185"/>
      <c r="I163" s="179"/>
      <c r="J163" s="186"/>
      <c r="K163" s="179"/>
      <c r="M163" s="180" t="s">
        <v>281</v>
      </c>
      <c r="O163" s="169"/>
    </row>
    <row r="164" spans="1:80" x14ac:dyDescent="0.2">
      <c r="A164" s="178"/>
      <c r="B164" s="181"/>
      <c r="C164" s="227" t="s">
        <v>282</v>
      </c>
      <c r="D164" s="228"/>
      <c r="E164" s="182">
        <v>0</v>
      </c>
      <c r="F164" s="183"/>
      <c r="G164" s="184"/>
      <c r="H164" s="185"/>
      <c r="I164" s="179"/>
      <c r="J164" s="186"/>
      <c r="K164" s="179"/>
      <c r="M164" s="180" t="s">
        <v>282</v>
      </c>
      <c r="O164" s="169"/>
    </row>
    <row r="165" spans="1:80" x14ac:dyDescent="0.2">
      <c r="A165" s="178"/>
      <c r="B165" s="181"/>
      <c r="C165" s="227" t="s">
        <v>283</v>
      </c>
      <c r="D165" s="228"/>
      <c r="E165" s="182">
        <v>0</v>
      </c>
      <c r="F165" s="183"/>
      <c r="G165" s="184"/>
      <c r="H165" s="185"/>
      <c r="I165" s="179"/>
      <c r="J165" s="186"/>
      <c r="K165" s="179"/>
      <c r="M165" s="180" t="s">
        <v>283</v>
      </c>
      <c r="O165" s="169"/>
    </row>
    <row r="166" spans="1:80" x14ac:dyDescent="0.2">
      <c r="A166" s="178"/>
      <c r="B166" s="181"/>
      <c r="C166" s="227" t="s">
        <v>284</v>
      </c>
      <c r="D166" s="228"/>
      <c r="E166" s="182">
        <v>0</v>
      </c>
      <c r="F166" s="183"/>
      <c r="G166" s="184"/>
      <c r="H166" s="185"/>
      <c r="I166" s="179"/>
      <c r="J166" s="186"/>
      <c r="K166" s="179"/>
      <c r="M166" s="180" t="s">
        <v>284</v>
      </c>
      <c r="O166" s="169"/>
    </row>
    <row r="167" spans="1:80" x14ac:dyDescent="0.2">
      <c r="A167" s="178"/>
      <c r="B167" s="181"/>
      <c r="C167" s="227" t="s">
        <v>285</v>
      </c>
      <c r="D167" s="228"/>
      <c r="E167" s="182">
        <v>0</v>
      </c>
      <c r="F167" s="183"/>
      <c r="G167" s="184"/>
      <c r="H167" s="185"/>
      <c r="I167" s="179"/>
      <c r="J167" s="186"/>
      <c r="K167" s="179"/>
      <c r="M167" s="180" t="s">
        <v>285</v>
      </c>
      <c r="O167" s="169"/>
    </row>
    <row r="168" spans="1:80" x14ac:dyDescent="0.2">
      <c r="A168" s="178"/>
      <c r="B168" s="181"/>
      <c r="C168" s="227" t="s">
        <v>286</v>
      </c>
      <c r="D168" s="228"/>
      <c r="E168" s="182">
        <v>1</v>
      </c>
      <c r="F168" s="183"/>
      <c r="G168" s="184"/>
      <c r="H168" s="185"/>
      <c r="I168" s="179"/>
      <c r="J168" s="186"/>
      <c r="K168" s="179"/>
      <c r="M168" s="180" t="s">
        <v>286</v>
      </c>
      <c r="O168" s="169"/>
    </row>
    <row r="169" spans="1:80" ht="22.5" x14ac:dyDescent="0.2">
      <c r="A169" s="170">
        <v>52</v>
      </c>
      <c r="B169" s="171" t="s">
        <v>287</v>
      </c>
      <c r="C169" s="172" t="s">
        <v>288</v>
      </c>
      <c r="D169" s="173" t="s">
        <v>89</v>
      </c>
      <c r="E169" s="174">
        <v>4.91</v>
      </c>
      <c r="F169" s="174">
        <v>0</v>
      </c>
      <c r="G169" s="175">
        <f>E169*F169</f>
        <v>0</v>
      </c>
      <c r="H169" s="176">
        <v>0</v>
      </c>
      <c r="I169" s="177">
        <f>E169*H169</f>
        <v>0</v>
      </c>
      <c r="J169" s="176"/>
      <c r="K169" s="177">
        <f>E169*J169</f>
        <v>0</v>
      </c>
      <c r="O169" s="169">
        <v>2</v>
      </c>
      <c r="AA169" s="144">
        <v>12</v>
      </c>
      <c r="AB169" s="144">
        <v>0</v>
      </c>
      <c r="AC169" s="144">
        <v>64</v>
      </c>
      <c r="AZ169" s="144">
        <v>2</v>
      </c>
      <c r="BA169" s="144">
        <f>IF(AZ169=1,G169,0)</f>
        <v>0</v>
      </c>
      <c r="BB169" s="144">
        <f>IF(AZ169=2,G169,0)</f>
        <v>0</v>
      </c>
      <c r="BC169" s="144">
        <f>IF(AZ169=3,G169,0)</f>
        <v>0</v>
      </c>
      <c r="BD169" s="144">
        <f>IF(AZ169=4,G169,0)</f>
        <v>0</v>
      </c>
      <c r="BE169" s="144">
        <f>IF(AZ169=5,G169,0)</f>
        <v>0</v>
      </c>
      <c r="CA169" s="169">
        <v>12</v>
      </c>
      <c r="CB169" s="169">
        <v>0</v>
      </c>
    </row>
    <row r="170" spans="1:80" x14ac:dyDescent="0.2">
      <c r="A170" s="178"/>
      <c r="B170" s="181"/>
      <c r="C170" s="227" t="s">
        <v>144</v>
      </c>
      <c r="D170" s="228"/>
      <c r="E170" s="182">
        <v>4.91</v>
      </c>
      <c r="F170" s="183"/>
      <c r="G170" s="184"/>
      <c r="H170" s="185"/>
      <c r="I170" s="179"/>
      <c r="J170" s="186"/>
      <c r="K170" s="179"/>
      <c r="M170" s="180" t="s">
        <v>144</v>
      </c>
      <c r="O170" s="169"/>
    </row>
    <row r="171" spans="1:80" x14ac:dyDescent="0.2">
      <c r="A171" s="187"/>
      <c r="B171" s="188" t="s">
        <v>78</v>
      </c>
      <c r="C171" s="189" t="s">
        <v>265</v>
      </c>
      <c r="D171" s="190"/>
      <c r="E171" s="191"/>
      <c r="F171" s="192"/>
      <c r="G171" s="193">
        <f>SUM(G151:G170)</f>
        <v>0</v>
      </c>
      <c r="H171" s="194"/>
      <c r="I171" s="195">
        <f>SUM(I151:I170)</f>
        <v>0</v>
      </c>
      <c r="J171" s="194"/>
      <c r="K171" s="195">
        <f>SUM(K151:K170)</f>
        <v>0</v>
      </c>
      <c r="O171" s="169">
        <v>4</v>
      </c>
      <c r="BA171" s="196">
        <f>SUM(BA151:BA170)</f>
        <v>0</v>
      </c>
      <c r="BB171" s="196">
        <f>SUM(BB151:BB170)</f>
        <v>0</v>
      </c>
      <c r="BC171" s="196">
        <f>SUM(BC151:BC170)</f>
        <v>0</v>
      </c>
      <c r="BD171" s="196">
        <f>SUM(BD151:BD170)</f>
        <v>0</v>
      </c>
      <c r="BE171" s="196">
        <f>SUM(BE151:BE170)</f>
        <v>0</v>
      </c>
    </row>
    <row r="172" spans="1:80" x14ac:dyDescent="0.2">
      <c r="A172" s="159" t="s">
        <v>74</v>
      </c>
      <c r="B172" s="160" t="s">
        <v>289</v>
      </c>
      <c r="C172" s="161" t="s">
        <v>290</v>
      </c>
      <c r="D172" s="162"/>
      <c r="E172" s="163"/>
      <c r="F172" s="163"/>
      <c r="G172" s="164"/>
      <c r="H172" s="165"/>
      <c r="I172" s="166"/>
      <c r="J172" s="167"/>
      <c r="K172" s="168"/>
      <c r="O172" s="169">
        <v>1</v>
      </c>
    </row>
    <row r="173" spans="1:80" x14ac:dyDescent="0.2">
      <c r="A173" s="170">
        <v>53</v>
      </c>
      <c r="B173" s="171" t="s">
        <v>292</v>
      </c>
      <c r="C173" s="172" t="s">
        <v>293</v>
      </c>
      <c r="D173" s="173" t="s">
        <v>89</v>
      </c>
      <c r="E173" s="174">
        <v>26</v>
      </c>
      <c r="F173" s="174">
        <v>0</v>
      </c>
      <c r="G173" s="175">
        <f>E173*F173</f>
        <v>0</v>
      </c>
      <c r="H173" s="176">
        <v>0</v>
      </c>
      <c r="I173" s="177">
        <f>E173*H173</f>
        <v>0</v>
      </c>
      <c r="J173" s="176">
        <v>0</v>
      </c>
      <c r="K173" s="177">
        <f>E173*J173</f>
        <v>0</v>
      </c>
      <c r="O173" s="169">
        <v>2</v>
      </c>
      <c r="AA173" s="144">
        <v>1</v>
      </c>
      <c r="AB173" s="144">
        <v>7</v>
      </c>
      <c r="AC173" s="144">
        <v>7</v>
      </c>
      <c r="AZ173" s="144">
        <v>2</v>
      </c>
      <c r="BA173" s="144">
        <f>IF(AZ173=1,G173,0)</f>
        <v>0</v>
      </c>
      <c r="BB173" s="144">
        <f>IF(AZ173=2,G173,0)</f>
        <v>0</v>
      </c>
      <c r="BC173" s="144">
        <f>IF(AZ173=3,G173,0)</f>
        <v>0</v>
      </c>
      <c r="BD173" s="144">
        <f>IF(AZ173=4,G173,0)</f>
        <v>0</v>
      </c>
      <c r="BE173" s="144">
        <f>IF(AZ173=5,G173,0)</f>
        <v>0</v>
      </c>
      <c r="CA173" s="169">
        <v>1</v>
      </c>
      <c r="CB173" s="169">
        <v>7</v>
      </c>
    </row>
    <row r="174" spans="1:80" x14ac:dyDescent="0.2">
      <c r="A174" s="178"/>
      <c r="B174" s="181"/>
      <c r="C174" s="227" t="s">
        <v>294</v>
      </c>
      <c r="D174" s="228"/>
      <c r="E174" s="182">
        <v>26</v>
      </c>
      <c r="F174" s="183"/>
      <c r="G174" s="184"/>
      <c r="H174" s="185"/>
      <c r="I174" s="179"/>
      <c r="J174" s="186"/>
      <c r="K174" s="179"/>
      <c r="M174" s="180" t="s">
        <v>294</v>
      </c>
      <c r="O174" s="169"/>
    </row>
    <row r="175" spans="1:80" x14ac:dyDescent="0.2">
      <c r="A175" s="170">
        <v>54</v>
      </c>
      <c r="B175" s="171" t="s">
        <v>295</v>
      </c>
      <c r="C175" s="172" t="s">
        <v>296</v>
      </c>
      <c r="D175" s="173" t="s">
        <v>89</v>
      </c>
      <c r="E175" s="174">
        <v>26</v>
      </c>
      <c r="F175" s="174">
        <v>0</v>
      </c>
      <c r="G175" s="175">
        <f>E175*F175</f>
        <v>0</v>
      </c>
      <c r="H175" s="176">
        <v>0</v>
      </c>
      <c r="I175" s="177">
        <f>E175*H175</f>
        <v>0</v>
      </c>
      <c r="J175" s="176">
        <v>0</v>
      </c>
      <c r="K175" s="177">
        <f>E175*J175</f>
        <v>0</v>
      </c>
      <c r="O175" s="169">
        <v>2</v>
      </c>
      <c r="AA175" s="144">
        <v>1</v>
      </c>
      <c r="AB175" s="144">
        <v>7</v>
      </c>
      <c r="AC175" s="144">
        <v>7</v>
      </c>
      <c r="AZ175" s="144">
        <v>2</v>
      </c>
      <c r="BA175" s="144">
        <f>IF(AZ175=1,G175,0)</f>
        <v>0</v>
      </c>
      <c r="BB175" s="144">
        <f>IF(AZ175=2,G175,0)</f>
        <v>0</v>
      </c>
      <c r="BC175" s="144">
        <f>IF(AZ175=3,G175,0)</f>
        <v>0</v>
      </c>
      <c r="BD175" s="144">
        <f>IF(AZ175=4,G175,0)</f>
        <v>0</v>
      </c>
      <c r="BE175" s="144">
        <f>IF(AZ175=5,G175,0)</f>
        <v>0</v>
      </c>
      <c r="CA175" s="169">
        <v>1</v>
      </c>
      <c r="CB175" s="169">
        <v>7</v>
      </c>
    </row>
    <row r="176" spans="1:80" x14ac:dyDescent="0.2">
      <c r="A176" s="178"/>
      <c r="B176" s="181"/>
      <c r="C176" s="227" t="s">
        <v>294</v>
      </c>
      <c r="D176" s="228"/>
      <c r="E176" s="182">
        <v>26</v>
      </c>
      <c r="F176" s="183"/>
      <c r="G176" s="184"/>
      <c r="H176" s="185"/>
      <c r="I176" s="179"/>
      <c r="J176" s="186"/>
      <c r="K176" s="179"/>
      <c r="M176" s="180" t="s">
        <v>294</v>
      </c>
      <c r="O176" s="169"/>
    </row>
    <row r="177" spans="1:80" ht="22.5" x14ac:dyDescent="0.2">
      <c r="A177" s="170">
        <v>55</v>
      </c>
      <c r="B177" s="171" t="s">
        <v>297</v>
      </c>
      <c r="C177" s="172" t="s">
        <v>298</v>
      </c>
      <c r="D177" s="173" t="s">
        <v>89</v>
      </c>
      <c r="E177" s="174">
        <v>26</v>
      </c>
      <c r="F177" s="174">
        <v>0</v>
      </c>
      <c r="G177" s="175">
        <f>E177*F177</f>
        <v>0</v>
      </c>
      <c r="H177" s="176">
        <v>5.3099999999999996E-3</v>
      </c>
      <c r="I177" s="177">
        <f>E177*H177</f>
        <v>0.13805999999999999</v>
      </c>
      <c r="J177" s="176">
        <v>0</v>
      </c>
      <c r="K177" s="177">
        <f>E177*J177</f>
        <v>0</v>
      </c>
      <c r="O177" s="169">
        <v>2</v>
      </c>
      <c r="AA177" s="144">
        <v>1</v>
      </c>
      <c r="AB177" s="144">
        <v>7</v>
      </c>
      <c r="AC177" s="144">
        <v>7</v>
      </c>
      <c r="AZ177" s="144">
        <v>2</v>
      </c>
      <c r="BA177" s="144">
        <f>IF(AZ177=1,G177,0)</f>
        <v>0</v>
      </c>
      <c r="BB177" s="144">
        <f>IF(AZ177=2,G177,0)</f>
        <v>0</v>
      </c>
      <c r="BC177" s="144">
        <f>IF(AZ177=3,G177,0)</f>
        <v>0</v>
      </c>
      <c r="BD177" s="144">
        <f>IF(AZ177=4,G177,0)</f>
        <v>0</v>
      </c>
      <c r="BE177" s="144">
        <f>IF(AZ177=5,G177,0)</f>
        <v>0</v>
      </c>
      <c r="CA177" s="169">
        <v>1</v>
      </c>
      <c r="CB177" s="169">
        <v>7</v>
      </c>
    </row>
    <row r="178" spans="1:80" x14ac:dyDescent="0.2">
      <c r="A178" s="178"/>
      <c r="B178" s="181"/>
      <c r="C178" s="227" t="s">
        <v>294</v>
      </c>
      <c r="D178" s="228"/>
      <c r="E178" s="182">
        <v>26</v>
      </c>
      <c r="F178" s="183"/>
      <c r="G178" s="184"/>
      <c r="H178" s="185"/>
      <c r="I178" s="179"/>
      <c r="J178" s="186"/>
      <c r="K178" s="179"/>
      <c r="M178" s="180" t="s">
        <v>294</v>
      </c>
      <c r="O178" s="169"/>
    </row>
    <row r="179" spans="1:80" x14ac:dyDescent="0.2">
      <c r="A179" s="170">
        <v>56</v>
      </c>
      <c r="B179" s="171" t="s">
        <v>299</v>
      </c>
      <c r="C179" s="172" t="s">
        <v>300</v>
      </c>
      <c r="D179" s="173" t="s">
        <v>89</v>
      </c>
      <c r="E179" s="174">
        <v>26</v>
      </c>
      <c r="F179" s="174">
        <v>0</v>
      </c>
      <c r="G179" s="175">
        <f>E179*F179</f>
        <v>0</v>
      </c>
      <c r="H179" s="176">
        <v>8.0000000000000004E-4</v>
      </c>
      <c r="I179" s="177">
        <f>E179*H179</f>
        <v>2.0800000000000003E-2</v>
      </c>
      <c r="J179" s="176">
        <v>0</v>
      </c>
      <c r="K179" s="177">
        <f>E179*J179</f>
        <v>0</v>
      </c>
      <c r="O179" s="169">
        <v>2</v>
      </c>
      <c r="AA179" s="144">
        <v>1</v>
      </c>
      <c r="AB179" s="144">
        <v>7</v>
      </c>
      <c r="AC179" s="144">
        <v>7</v>
      </c>
      <c r="AZ179" s="144">
        <v>2</v>
      </c>
      <c r="BA179" s="144">
        <f>IF(AZ179=1,G179,0)</f>
        <v>0</v>
      </c>
      <c r="BB179" s="144">
        <f>IF(AZ179=2,G179,0)</f>
        <v>0</v>
      </c>
      <c r="BC179" s="144">
        <f>IF(AZ179=3,G179,0)</f>
        <v>0</v>
      </c>
      <c r="BD179" s="144">
        <f>IF(AZ179=4,G179,0)</f>
        <v>0</v>
      </c>
      <c r="BE179" s="144">
        <f>IF(AZ179=5,G179,0)</f>
        <v>0</v>
      </c>
      <c r="CA179" s="169">
        <v>1</v>
      </c>
      <c r="CB179" s="169">
        <v>7</v>
      </c>
    </row>
    <row r="180" spans="1:80" x14ac:dyDescent="0.2">
      <c r="A180" s="178"/>
      <c r="B180" s="181"/>
      <c r="C180" s="227" t="s">
        <v>294</v>
      </c>
      <c r="D180" s="228"/>
      <c r="E180" s="182">
        <v>26</v>
      </c>
      <c r="F180" s="183"/>
      <c r="G180" s="184"/>
      <c r="H180" s="185"/>
      <c r="I180" s="179"/>
      <c r="J180" s="186"/>
      <c r="K180" s="179"/>
      <c r="M180" s="180" t="s">
        <v>294</v>
      </c>
      <c r="O180" s="169"/>
    </row>
    <row r="181" spans="1:80" ht="22.5" x14ac:dyDescent="0.2">
      <c r="A181" s="170">
        <v>57</v>
      </c>
      <c r="B181" s="171" t="s">
        <v>301</v>
      </c>
      <c r="C181" s="172" t="s">
        <v>302</v>
      </c>
      <c r="D181" s="173" t="s">
        <v>89</v>
      </c>
      <c r="E181" s="174">
        <v>31.2</v>
      </c>
      <c r="F181" s="174">
        <v>0</v>
      </c>
      <c r="G181" s="175">
        <f>E181*F181</f>
        <v>0</v>
      </c>
      <c r="H181" s="176">
        <v>1.9E-2</v>
      </c>
      <c r="I181" s="177">
        <f>E181*H181</f>
        <v>0.59279999999999999</v>
      </c>
      <c r="J181" s="176"/>
      <c r="K181" s="177">
        <f>E181*J181</f>
        <v>0</v>
      </c>
      <c r="O181" s="169">
        <v>2</v>
      </c>
      <c r="AA181" s="144">
        <v>3</v>
      </c>
      <c r="AB181" s="144">
        <v>7</v>
      </c>
      <c r="AC181" s="144">
        <v>59763502</v>
      </c>
      <c r="AZ181" s="144">
        <v>2</v>
      </c>
      <c r="BA181" s="144">
        <f>IF(AZ181=1,G181,0)</f>
        <v>0</v>
      </c>
      <c r="BB181" s="144">
        <f>IF(AZ181=2,G181,0)</f>
        <v>0</v>
      </c>
      <c r="BC181" s="144">
        <f>IF(AZ181=3,G181,0)</f>
        <v>0</v>
      </c>
      <c r="BD181" s="144">
        <f>IF(AZ181=4,G181,0)</f>
        <v>0</v>
      </c>
      <c r="BE181" s="144">
        <f>IF(AZ181=5,G181,0)</f>
        <v>0</v>
      </c>
      <c r="CA181" s="169">
        <v>3</v>
      </c>
      <c r="CB181" s="169">
        <v>7</v>
      </c>
    </row>
    <row r="182" spans="1:80" x14ac:dyDescent="0.2">
      <c r="A182" s="178"/>
      <c r="B182" s="181"/>
      <c r="C182" s="227" t="s">
        <v>303</v>
      </c>
      <c r="D182" s="228"/>
      <c r="E182" s="182">
        <v>31.2</v>
      </c>
      <c r="F182" s="183"/>
      <c r="G182" s="184"/>
      <c r="H182" s="185"/>
      <c r="I182" s="179"/>
      <c r="J182" s="186"/>
      <c r="K182" s="179"/>
      <c r="M182" s="180" t="s">
        <v>303</v>
      </c>
      <c r="O182" s="169"/>
    </row>
    <row r="183" spans="1:80" x14ac:dyDescent="0.2">
      <c r="A183" s="170">
        <v>58</v>
      </c>
      <c r="B183" s="171" t="s">
        <v>304</v>
      </c>
      <c r="C183" s="172" t="s">
        <v>305</v>
      </c>
      <c r="D183" s="173" t="s">
        <v>123</v>
      </c>
      <c r="E183" s="174">
        <v>0.75165999999999999</v>
      </c>
      <c r="F183" s="174">
        <v>0</v>
      </c>
      <c r="G183" s="175">
        <f>E183*F183</f>
        <v>0</v>
      </c>
      <c r="H183" s="176">
        <v>0</v>
      </c>
      <c r="I183" s="177">
        <f>E183*H183</f>
        <v>0</v>
      </c>
      <c r="J183" s="176"/>
      <c r="K183" s="177">
        <f>E183*J183</f>
        <v>0</v>
      </c>
      <c r="O183" s="169">
        <v>2</v>
      </c>
      <c r="AA183" s="144">
        <v>7</v>
      </c>
      <c r="AB183" s="144">
        <v>1001</v>
      </c>
      <c r="AC183" s="144">
        <v>5</v>
      </c>
      <c r="AZ183" s="144">
        <v>2</v>
      </c>
      <c r="BA183" s="144">
        <f>IF(AZ183=1,G183,0)</f>
        <v>0</v>
      </c>
      <c r="BB183" s="144">
        <f>IF(AZ183=2,G183,0)</f>
        <v>0</v>
      </c>
      <c r="BC183" s="144">
        <f>IF(AZ183=3,G183,0)</f>
        <v>0</v>
      </c>
      <c r="BD183" s="144">
        <f>IF(AZ183=4,G183,0)</f>
        <v>0</v>
      </c>
      <c r="BE183" s="144">
        <f>IF(AZ183=5,G183,0)</f>
        <v>0</v>
      </c>
      <c r="CA183" s="169">
        <v>7</v>
      </c>
      <c r="CB183" s="169">
        <v>1001</v>
      </c>
    </row>
    <row r="184" spans="1:80" x14ac:dyDescent="0.2">
      <c r="A184" s="187"/>
      <c r="B184" s="188" t="s">
        <v>78</v>
      </c>
      <c r="C184" s="189" t="s">
        <v>291</v>
      </c>
      <c r="D184" s="190"/>
      <c r="E184" s="191"/>
      <c r="F184" s="192"/>
      <c r="G184" s="193">
        <f>SUM(G172:G183)</f>
        <v>0</v>
      </c>
      <c r="H184" s="194"/>
      <c r="I184" s="195">
        <f>SUM(I172:I183)</f>
        <v>0.75165999999999999</v>
      </c>
      <c r="J184" s="194"/>
      <c r="K184" s="195">
        <f>SUM(K172:K183)</f>
        <v>0</v>
      </c>
      <c r="O184" s="169">
        <v>4</v>
      </c>
      <c r="BA184" s="196">
        <f>SUM(BA172:BA183)</f>
        <v>0</v>
      </c>
      <c r="BB184" s="196">
        <f>SUM(BB172:BB183)</f>
        <v>0</v>
      </c>
      <c r="BC184" s="196">
        <f>SUM(BC172:BC183)</f>
        <v>0</v>
      </c>
      <c r="BD184" s="196">
        <f>SUM(BD172:BD183)</f>
        <v>0</v>
      </c>
      <c r="BE184" s="196">
        <f>SUM(BE172:BE183)</f>
        <v>0</v>
      </c>
    </row>
    <row r="185" spans="1:80" x14ac:dyDescent="0.2">
      <c r="A185" s="159" t="s">
        <v>74</v>
      </c>
      <c r="B185" s="160" t="s">
        <v>306</v>
      </c>
      <c r="C185" s="161" t="s">
        <v>307</v>
      </c>
      <c r="D185" s="162"/>
      <c r="E185" s="163"/>
      <c r="F185" s="163"/>
      <c r="G185" s="164"/>
      <c r="H185" s="165"/>
      <c r="I185" s="166"/>
      <c r="J185" s="167"/>
      <c r="K185" s="168"/>
      <c r="O185" s="169">
        <v>1</v>
      </c>
    </row>
    <row r="186" spans="1:80" x14ac:dyDescent="0.2">
      <c r="A186" s="170">
        <v>59</v>
      </c>
      <c r="B186" s="171" t="s">
        <v>309</v>
      </c>
      <c r="C186" s="172" t="s">
        <v>310</v>
      </c>
      <c r="D186" s="173" t="s">
        <v>89</v>
      </c>
      <c r="E186" s="174">
        <v>31</v>
      </c>
      <c r="F186" s="174">
        <v>0</v>
      </c>
      <c r="G186" s="175">
        <f>E186*F186</f>
        <v>0</v>
      </c>
      <c r="H186" s="176">
        <v>2.0000000000000001E-4</v>
      </c>
      <c r="I186" s="177">
        <f>E186*H186</f>
        <v>6.2000000000000006E-3</v>
      </c>
      <c r="J186" s="176">
        <v>0</v>
      </c>
      <c r="K186" s="177">
        <f>E186*J186</f>
        <v>0</v>
      </c>
      <c r="O186" s="169">
        <v>2</v>
      </c>
      <c r="AA186" s="144">
        <v>1</v>
      </c>
      <c r="AB186" s="144">
        <v>7</v>
      </c>
      <c r="AC186" s="144">
        <v>7</v>
      </c>
      <c r="AZ186" s="144">
        <v>2</v>
      </c>
      <c r="BA186" s="144">
        <f>IF(AZ186=1,G186,0)</f>
        <v>0</v>
      </c>
      <c r="BB186" s="144">
        <f>IF(AZ186=2,G186,0)</f>
        <v>0</v>
      </c>
      <c r="BC186" s="144">
        <f>IF(AZ186=3,G186,0)</f>
        <v>0</v>
      </c>
      <c r="BD186" s="144">
        <f>IF(AZ186=4,G186,0)</f>
        <v>0</v>
      </c>
      <c r="BE186" s="144">
        <f>IF(AZ186=5,G186,0)</f>
        <v>0</v>
      </c>
      <c r="CA186" s="169">
        <v>1</v>
      </c>
      <c r="CB186" s="169">
        <v>7</v>
      </c>
    </row>
    <row r="187" spans="1:80" x14ac:dyDescent="0.2">
      <c r="A187" s="178"/>
      <c r="B187" s="181"/>
      <c r="C187" s="227" t="s">
        <v>137</v>
      </c>
      <c r="D187" s="228"/>
      <c r="E187" s="182">
        <v>26</v>
      </c>
      <c r="F187" s="183"/>
      <c r="G187" s="184"/>
      <c r="H187" s="185"/>
      <c r="I187" s="179"/>
      <c r="J187" s="186"/>
      <c r="K187" s="179"/>
      <c r="M187" s="180" t="s">
        <v>137</v>
      </c>
      <c r="O187" s="169"/>
    </row>
    <row r="188" spans="1:80" x14ac:dyDescent="0.2">
      <c r="A188" s="178"/>
      <c r="B188" s="181"/>
      <c r="C188" s="227" t="s">
        <v>138</v>
      </c>
      <c r="D188" s="228"/>
      <c r="E188" s="182">
        <v>5</v>
      </c>
      <c r="F188" s="183"/>
      <c r="G188" s="184"/>
      <c r="H188" s="185"/>
      <c r="I188" s="179"/>
      <c r="J188" s="186"/>
      <c r="K188" s="179"/>
      <c r="M188" s="180" t="s">
        <v>138</v>
      </c>
      <c r="O188" s="169"/>
    </row>
    <row r="189" spans="1:80" x14ac:dyDescent="0.2">
      <c r="A189" s="170">
        <v>60</v>
      </c>
      <c r="B189" s="171" t="s">
        <v>311</v>
      </c>
      <c r="C189" s="172" t="s">
        <v>312</v>
      </c>
      <c r="D189" s="173" t="s">
        <v>89</v>
      </c>
      <c r="E189" s="174">
        <v>72.27</v>
      </c>
      <c r="F189" s="174">
        <v>0</v>
      </c>
      <c r="G189" s="175">
        <f>E189*F189</f>
        <v>0</v>
      </c>
      <c r="H189" s="176">
        <v>1.4999999999999999E-4</v>
      </c>
      <c r="I189" s="177">
        <f>E189*H189</f>
        <v>1.0840499999999998E-2</v>
      </c>
      <c r="J189" s="176">
        <v>0</v>
      </c>
      <c r="K189" s="177">
        <f>E189*J189</f>
        <v>0</v>
      </c>
      <c r="O189" s="169">
        <v>2</v>
      </c>
      <c r="AA189" s="144">
        <v>1</v>
      </c>
      <c r="AB189" s="144">
        <v>7</v>
      </c>
      <c r="AC189" s="144">
        <v>7</v>
      </c>
      <c r="AZ189" s="144">
        <v>2</v>
      </c>
      <c r="BA189" s="144">
        <f>IF(AZ189=1,G189,0)</f>
        <v>0</v>
      </c>
      <c r="BB189" s="144">
        <f>IF(AZ189=2,G189,0)</f>
        <v>0</v>
      </c>
      <c r="BC189" s="144">
        <f>IF(AZ189=3,G189,0)</f>
        <v>0</v>
      </c>
      <c r="BD189" s="144">
        <f>IF(AZ189=4,G189,0)</f>
        <v>0</v>
      </c>
      <c r="BE189" s="144">
        <f>IF(AZ189=5,G189,0)</f>
        <v>0</v>
      </c>
      <c r="CA189" s="169">
        <v>1</v>
      </c>
      <c r="CB189" s="169">
        <v>7</v>
      </c>
    </row>
    <row r="190" spans="1:80" x14ac:dyDescent="0.2">
      <c r="A190" s="178"/>
      <c r="B190" s="181"/>
      <c r="C190" s="227" t="s">
        <v>163</v>
      </c>
      <c r="D190" s="228"/>
      <c r="E190" s="182">
        <v>72.27</v>
      </c>
      <c r="F190" s="183"/>
      <c r="G190" s="184"/>
      <c r="H190" s="185"/>
      <c r="I190" s="179"/>
      <c r="J190" s="186"/>
      <c r="K190" s="179"/>
      <c r="M190" s="180" t="s">
        <v>163</v>
      </c>
      <c r="O190" s="169"/>
    </row>
    <row r="191" spans="1:80" ht="22.5" x14ac:dyDescent="0.2">
      <c r="A191" s="170">
        <v>61</v>
      </c>
      <c r="B191" s="171" t="s">
        <v>313</v>
      </c>
      <c r="C191" s="172" t="s">
        <v>314</v>
      </c>
      <c r="D191" s="173" t="s">
        <v>89</v>
      </c>
      <c r="E191" s="174">
        <v>72.27</v>
      </c>
      <c r="F191" s="174">
        <v>0</v>
      </c>
      <c r="G191" s="175">
        <f>E191*F191</f>
        <v>0</v>
      </c>
      <c r="H191" s="176">
        <v>4.2000000000000002E-4</v>
      </c>
      <c r="I191" s="177">
        <f>E191*H191</f>
        <v>3.0353399999999999E-2</v>
      </c>
      <c r="J191" s="176">
        <v>0</v>
      </c>
      <c r="K191" s="177">
        <f>E191*J191</f>
        <v>0</v>
      </c>
      <c r="O191" s="169">
        <v>2</v>
      </c>
      <c r="AA191" s="144">
        <v>1</v>
      </c>
      <c r="AB191" s="144">
        <v>7</v>
      </c>
      <c r="AC191" s="144">
        <v>7</v>
      </c>
      <c r="AZ191" s="144">
        <v>2</v>
      </c>
      <c r="BA191" s="144">
        <f>IF(AZ191=1,G191,0)</f>
        <v>0</v>
      </c>
      <c r="BB191" s="144">
        <f>IF(AZ191=2,G191,0)</f>
        <v>0</v>
      </c>
      <c r="BC191" s="144">
        <f>IF(AZ191=3,G191,0)</f>
        <v>0</v>
      </c>
      <c r="BD191" s="144">
        <f>IF(AZ191=4,G191,0)</f>
        <v>0</v>
      </c>
      <c r="BE191" s="144">
        <f>IF(AZ191=5,G191,0)</f>
        <v>0</v>
      </c>
      <c r="CA191" s="169">
        <v>1</v>
      </c>
      <c r="CB191" s="169">
        <v>7</v>
      </c>
    </row>
    <row r="192" spans="1:80" x14ac:dyDescent="0.2">
      <c r="A192" s="178"/>
      <c r="B192" s="181"/>
      <c r="C192" s="227" t="s">
        <v>163</v>
      </c>
      <c r="D192" s="228"/>
      <c r="E192" s="182">
        <v>72.27</v>
      </c>
      <c r="F192" s="183"/>
      <c r="G192" s="184"/>
      <c r="H192" s="185"/>
      <c r="I192" s="179"/>
      <c r="J192" s="186"/>
      <c r="K192" s="179"/>
      <c r="M192" s="180" t="s">
        <v>163</v>
      </c>
      <c r="O192" s="169"/>
    </row>
    <row r="193" spans="1:80" x14ac:dyDescent="0.2">
      <c r="A193" s="170">
        <v>62</v>
      </c>
      <c r="B193" s="171" t="s">
        <v>315</v>
      </c>
      <c r="C193" s="172" t="s">
        <v>316</v>
      </c>
      <c r="D193" s="173" t="s">
        <v>89</v>
      </c>
      <c r="E193" s="174">
        <v>31</v>
      </c>
      <c r="F193" s="174">
        <v>0</v>
      </c>
      <c r="G193" s="175">
        <f>E193*F193</f>
        <v>0</v>
      </c>
      <c r="H193" s="176">
        <v>7.2999999999999996E-4</v>
      </c>
      <c r="I193" s="177">
        <f>E193*H193</f>
        <v>2.2629999999999997E-2</v>
      </c>
      <c r="J193" s="176">
        <v>0</v>
      </c>
      <c r="K193" s="177">
        <f>E193*J193</f>
        <v>0</v>
      </c>
      <c r="O193" s="169">
        <v>2</v>
      </c>
      <c r="AA193" s="144">
        <v>1</v>
      </c>
      <c r="AB193" s="144">
        <v>7</v>
      </c>
      <c r="AC193" s="144">
        <v>7</v>
      </c>
      <c r="AZ193" s="144">
        <v>2</v>
      </c>
      <c r="BA193" s="144">
        <f>IF(AZ193=1,G193,0)</f>
        <v>0</v>
      </c>
      <c r="BB193" s="144">
        <f>IF(AZ193=2,G193,0)</f>
        <v>0</v>
      </c>
      <c r="BC193" s="144">
        <f>IF(AZ193=3,G193,0)</f>
        <v>0</v>
      </c>
      <c r="BD193" s="144">
        <f>IF(AZ193=4,G193,0)</f>
        <v>0</v>
      </c>
      <c r="BE193" s="144">
        <f>IF(AZ193=5,G193,0)</f>
        <v>0</v>
      </c>
      <c r="CA193" s="169">
        <v>1</v>
      </c>
      <c r="CB193" s="169">
        <v>7</v>
      </c>
    </row>
    <row r="194" spans="1:80" x14ac:dyDescent="0.2">
      <c r="A194" s="178"/>
      <c r="B194" s="181"/>
      <c r="C194" s="227" t="s">
        <v>137</v>
      </c>
      <c r="D194" s="228"/>
      <c r="E194" s="182">
        <v>26</v>
      </c>
      <c r="F194" s="183"/>
      <c r="G194" s="184"/>
      <c r="H194" s="185"/>
      <c r="I194" s="179"/>
      <c r="J194" s="186"/>
      <c r="K194" s="179"/>
      <c r="M194" s="180" t="s">
        <v>137</v>
      </c>
      <c r="O194" s="169"/>
    </row>
    <row r="195" spans="1:80" x14ac:dyDescent="0.2">
      <c r="A195" s="178"/>
      <c r="B195" s="181"/>
      <c r="C195" s="227" t="s">
        <v>138</v>
      </c>
      <c r="D195" s="228"/>
      <c r="E195" s="182">
        <v>5</v>
      </c>
      <c r="F195" s="183"/>
      <c r="G195" s="184"/>
      <c r="H195" s="185"/>
      <c r="I195" s="179"/>
      <c r="J195" s="186"/>
      <c r="K195" s="179"/>
      <c r="M195" s="180" t="s">
        <v>138</v>
      </c>
      <c r="O195" s="169"/>
    </row>
    <row r="196" spans="1:80" x14ac:dyDescent="0.2">
      <c r="A196" s="187"/>
      <c r="B196" s="188" t="s">
        <v>78</v>
      </c>
      <c r="C196" s="189" t="s">
        <v>308</v>
      </c>
      <c r="D196" s="190"/>
      <c r="E196" s="191"/>
      <c r="F196" s="192"/>
      <c r="G196" s="193">
        <f>SUM(G185:G195)</f>
        <v>0</v>
      </c>
      <c r="H196" s="194"/>
      <c r="I196" s="195">
        <f>SUM(I185:I195)</f>
        <v>7.00239E-2</v>
      </c>
      <c r="J196" s="194"/>
      <c r="K196" s="195">
        <f>SUM(K185:K195)</f>
        <v>0</v>
      </c>
      <c r="O196" s="169">
        <v>4</v>
      </c>
      <c r="BA196" s="196">
        <f>SUM(BA185:BA195)</f>
        <v>0</v>
      </c>
      <c r="BB196" s="196">
        <f>SUM(BB185:BB195)</f>
        <v>0</v>
      </c>
      <c r="BC196" s="196">
        <f>SUM(BC185:BC195)</f>
        <v>0</v>
      </c>
      <c r="BD196" s="196">
        <f>SUM(BD185:BD195)</f>
        <v>0</v>
      </c>
      <c r="BE196" s="196">
        <f>SUM(BE185:BE195)</f>
        <v>0</v>
      </c>
    </row>
    <row r="197" spans="1:80" x14ac:dyDescent="0.2">
      <c r="A197" s="159" t="s">
        <v>74</v>
      </c>
      <c r="B197" s="160" t="s">
        <v>317</v>
      </c>
      <c r="C197" s="161" t="s">
        <v>318</v>
      </c>
      <c r="D197" s="162"/>
      <c r="E197" s="163"/>
      <c r="F197" s="163"/>
      <c r="G197" s="164"/>
      <c r="H197" s="165"/>
      <c r="I197" s="166"/>
      <c r="J197" s="167"/>
      <c r="K197" s="168"/>
      <c r="O197" s="169">
        <v>1</v>
      </c>
    </row>
    <row r="198" spans="1:80" x14ac:dyDescent="0.2">
      <c r="A198" s="170">
        <v>63</v>
      </c>
      <c r="B198" s="171" t="s">
        <v>320</v>
      </c>
      <c r="C198" s="172" t="s">
        <v>321</v>
      </c>
      <c r="D198" s="173" t="s">
        <v>268</v>
      </c>
      <c r="E198" s="174">
        <v>1</v>
      </c>
      <c r="F198" s="174">
        <v>0</v>
      </c>
      <c r="G198" s="175">
        <f>E198*F198</f>
        <v>0</v>
      </c>
      <c r="H198" s="176">
        <v>0</v>
      </c>
      <c r="I198" s="177">
        <f>E198*H198</f>
        <v>0</v>
      </c>
      <c r="J198" s="176"/>
      <c r="K198" s="177">
        <f>E198*J198</f>
        <v>0</v>
      </c>
      <c r="O198" s="169">
        <v>2</v>
      </c>
      <c r="AA198" s="144">
        <v>12</v>
      </c>
      <c r="AB198" s="144">
        <v>0</v>
      </c>
      <c r="AC198" s="144">
        <v>85</v>
      </c>
      <c r="AZ198" s="144">
        <v>4</v>
      </c>
      <c r="BA198" s="144">
        <f>IF(AZ198=1,G198,0)</f>
        <v>0</v>
      </c>
      <c r="BB198" s="144">
        <f>IF(AZ198=2,G198,0)</f>
        <v>0</v>
      </c>
      <c r="BC198" s="144">
        <f>IF(AZ198=3,G198,0)</f>
        <v>0</v>
      </c>
      <c r="BD198" s="144">
        <f>IF(AZ198=4,G198,0)</f>
        <v>0</v>
      </c>
      <c r="BE198" s="144">
        <f>IF(AZ198=5,G198,0)</f>
        <v>0</v>
      </c>
      <c r="CA198" s="169">
        <v>12</v>
      </c>
      <c r="CB198" s="169">
        <v>0</v>
      </c>
    </row>
    <row r="199" spans="1:80" x14ac:dyDescent="0.2">
      <c r="A199" s="178"/>
      <c r="B199" s="181"/>
      <c r="C199" s="227" t="s">
        <v>322</v>
      </c>
      <c r="D199" s="228"/>
      <c r="E199" s="182">
        <v>0</v>
      </c>
      <c r="F199" s="183"/>
      <c r="G199" s="184"/>
      <c r="H199" s="185"/>
      <c r="I199" s="179"/>
      <c r="J199" s="186"/>
      <c r="K199" s="179"/>
      <c r="M199" s="180" t="s">
        <v>322</v>
      </c>
      <c r="O199" s="169"/>
    </row>
    <row r="200" spans="1:80" x14ac:dyDescent="0.2">
      <c r="A200" s="178"/>
      <c r="B200" s="181"/>
      <c r="C200" s="227" t="s">
        <v>323</v>
      </c>
      <c r="D200" s="228"/>
      <c r="E200" s="182">
        <v>1</v>
      </c>
      <c r="F200" s="183"/>
      <c r="G200" s="184"/>
      <c r="H200" s="185"/>
      <c r="I200" s="179"/>
      <c r="J200" s="186"/>
      <c r="K200" s="179"/>
      <c r="M200" s="180" t="s">
        <v>323</v>
      </c>
      <c r="O200" s="169"/>
    </row>
    <row r="201" spans="1:80" x14ac:dyDescent="0.2">
      <c r="A201" s="170">
        <v>64</v>
      </c>
      <c r="B201" s="171" t="s">
        <v>324</v>
      </c>
      <c r="C201" s="172" t="s">
        <v>325</v>
      </c>
      <c r="D201" s="173" t="s">
        <v>77</v>
      </c>
      <c r="E201" s="174">
        <v>67</v>
      </c>
      <c r="F201" s="174">
        <v>0</v>
      </c>
      <c r="G201" s="175">
        <f>E201*F201</f>
        <v>0</v>
      </c>
      <c r="H201" s="176">
        <v>0</v>
      </c>
      <c r="I201" s="177">
        <f>E201*H201</f>
        <v>0</v>
      </c>
      <c r="J201" s="176"/>
      <c r="K201" s="177">
        <f>E201*J201</f>
        <v>0</v>
      </c>
      <c r="O201" s="169">
        <v>2</v>
      </c>
      <c r="AA201" s="144">
        <v>12</v>
      </c>
      <c r="AB201" s="144">
        <v>0</v>
      </c>
      <c r="AC201" s="144">
        <v>86</v>
      </c>
      <c r="AZ201" s="144">
        <v>4</v>
      </c>
      <c r="BA201" s="144">
        <f>IF(AZ201=1,G201,0)</f>
        <v>0</v>
      </c>
      <c r="BB201" s="144">
        <f>IF(AZ201=2,G201,0)</f>
        <v>0</v>
      </c>
      <c r="BC201" s="144">
        <f>IF(AZ201=3,G201,0)</f>
        <v>0</v>
      </c>
      <c r="BD201" s="144">
        <f>IF(AZ201=4,G201,0)</f>
        <v>0</v>
      </c>
      <c r="BE201" s="144">
        <f>IF(AZ201=5,G201,0)</f>
        <v>0</v>
      </c>
      <c r="CA201" s="169">
        <v>12</v>
      </c>
      <c r="CB201" s="169">
        <v>0</v>
      </c>
    </row>
    <row r="202" spans="1:80" x14ac:dyDescent="0.2">
      <c r="A202" s="170">
        <v>65</v>
      </c>
      <c r="B202" s="171" t="s">
        <v>326</v>
      </c>
      <c r="C202" s="172" t="s">
        <v>327</v>
      </c>
      <c r="D202" s="173" t="s">
        <v>328</v>
      </c>
      <c r="E202" s="174">
        <v>17.559999999999999</v>
      </c>
      <c r="F202" s="174">
        <v>0</v>
      </c>
      <c r="G202" s="175">
        <f>E202*F202</f>
        <v>0</v>
      </c>
      <c r="H202" s="176">
        <v>0</v>
      </c>
      <c r="I202" s="177">
        <f>E202*H202</f>
        <v>0</v>
      </c>
      <c r="J202" s="176"/>
      <c r="K202" s="177">
        <f>E202*J202</f>
        <v>0</v>
      </c>
      <c r="O202" s="169">
        <v>2</v>
      </c>
      <c r="AA202" s="144">
        <v>12</v>
      </c>
      <c r="AB202" s="144">
        <v>0</v>
      </c>
      <c r="AC202" s="144">
        <v>95</v>
      </c>
      <c r="AZ202" s="144">
        <v>4</v>
      </c>
      <c r="BA202" s="144">
        <f>IF(AZ202=1,G202,0)</f>
        <v>0</v>
      </c>
      <c r="BB202" s="144">
        <f>IF(AZ202=2,G202,0)</f>
        <v>0</v>
      </c>
      <c r="BC202" s="144">
        <f>IF(AZ202=3,G202,0)</f>
        <v>0</v>
      </c>
      <c r="BD202" s="144">
        <f>IF(AZ202=4,G202,0)</f>
        <v>0</v>
      </c>
      <c r="BE202" s="144">
        <f>IF(AZ202=5,G202,0)</f>
        <v>0</v>
      </c>
      <c r="CA202" s="169">
        <v>12</v>
      </c>
      <c r="CB202" s="169">
        <v>0</v>
      </c>
    </row>
    <row r="203" spans="1:80" x14ac:dyDescent="0.2">
      <c r="A203" s="170">
        <v>66</v>
      </c>
      <c r="B203" s="171" t="s">
        <v>329</v>
      </c>
      <c r="C203" s="172" t="s">
        <v>330</v>
      </c>
      <c r="D203" s="173" t="s">
        <v>328</v>
      </c>
      <c r="E203" s="174">
        <v>65.87</v>
      </c>
      <c r="F203" s="174">
        <v>0</v>
      </c>
      <c r="G203" s="175">
        <f>E203*F203</f>
        <v>0</v>
      </c>
      <c r="H203" s="176">
        <v>0</v>
      </c>
      <c r="I203" s="177">
        <f>E203*H203</f>
        <v>0</v>
      </c>
      <c r="J203" s="176"/>
      <c r="K203" s="177">
        <f>E203*J203</f>
        <v>0</v>
      </c>
      <c r="O203" s="169">
        <v>2</v>
      </c>
      <c r="AA203" s="144">
        <v>12</v>
      </c>
      <c r="AB203" s="144">
        <v>0</v>
      </c>
      <c r="AC203" s="144">
        <v>87</v>
      </c>
      <c r="AZ203" s="144">
        <v>4</v>
      </c>
      <c r="BA203" s="144">
        <f>IF(AZ203=1,G203,0)</f>
        <v>0</v>
      </c>
      <c r="BB203" s="144">
        <f>IF(AZ203=2,G203,0)</f>
        <v>0</v>
      </c>
      <c r="BC203" s="144">
        <f>IF(AZ203=3,G203,0)</f>
        <v>0</v>
      </c>
      <c r="BD203" s="144">
        <f>IF(AZ203=4,G203,0)</f>
        <v>0</v>
      </c>
      <c r="BE203" s="144">
        <f>IF(AZ203=5,G203,0)</f>
        <v>0</v>
      </c>
      <c r="CA203" s="169">
        <v>12</v>
      </c>
      <c r="CB203" s="169">
        <v>0</v>
      </c>
    </row>
    <row r="204" spans="1:80" x14ac:dyDescent="0.2">
      <c r="A204" s="178"/>
      <c r="B204" s="181"/>
      <c r="C204" s="227" t="s">
        <v>331</v>
      </c>
      <c r="D204" s="228"/>
      <c r="E204" s="182">
        <v>22.43</v>
      </c>
      <c r="F204" s="183"/>
      <c r="G204" s="184"/>
      <c r="H204" s="185"/>
      <c r="I204" s="179"/>
      <c r="J204" s="186"/>
      <c r="K204" s="179"/>
      <c r="M204" s="180" t="s">
        <v>331</v>
      </c>
      <c r="O204" s="169"/>
    </row>
    <row r="205" spans="1:80" x14ac:dyDescent="0.2">
      <c r="A205" s="178"/>
      <c r="B205" s="181"/>
      <c r="C205" s="227" t="s">
        <v>332</v>
      </c>
      <c r="D205" s="228"/>
      <c r="E205" s="182">
        <v>22.18</v>
      </c>
      <c r="F205" s="183"/>
      <c r="G205" s="184"/>
      <c r="H205" s="185"/>
      <c r="I205" s="179"/>
      <c r="J205" s="186"/>
      <c r="K205" s="179"/>
      <c r="M205" s="180" t="s">
        <v>332</v>
      </c>
      <c r="O205" s="169"/>
    </row>
    <row r="206" spans="1:80" x14ac:dyDescent="0.2">
      <c r="A206" s="178"/>
      <c r="B206" s="181"/>
      <c r="C206" s="227" t="s">
        <v>333</v>
      </c>
      <c r="D206" s="228"/>
      <c r="E206" s="182">
        <v>21.26</v>
      </c>
      <c r="F206" s="183"/>
      <c r="G206" s="184"/>
      <c r="H206" s="185"/>
      <c r="I206" s="179"/>
      <c r="J206" s="186"/>
      <c r="K206" s="179"/>
      <c r="M206" s="180" t="s">
        <v>333</v>
      </c>
      <c r="O206" s="169"/>
    </row>
    <row r="207" spans="1:80" x14ac:dyDescent="0.2">
      <c r="A207" s="170">
        <v>67</v>
      </c>
      <c r="B207" s="171" t="s">
        <v>334</v>
      </c>
      <c r="C207" s="172" t="s">
        <v>335</v>
      </c>
      <c r="D207" s="173" t="s">
        <v>328</v>
      </c>
      <c r="E207" s="174">
        <v>36.369999999999997</v>
      </c>
      <c r="F207" s="174">
        <v>0</v>
      </c>
      <c r="G207" s="175">
        <f>E207*F207</f>
        <v>0</v>
      </c>
      <c r="H207" s="176">
        <v>0</v>
      </c>
      <c r="I207" s="177">
        <f>E207*H207</f>
        <v>0</v>
      </c>
      <c r="J207" s="176"/>
      <c r="K207" s="177">
        <f>E207*J207</f>
        <v>0</v>
      </c>
      <c r="O207" s="169">
        <v>2</v>
      </c>
      <c r="AA207" s="144">
        <v>12</v>
      </c>
      <c r="AB207" s="144">
        <v>0</v>
      </c>
      <c r="AC207" s="144">
        <v>88</v>
      </c>
      <c r="AZ207" s="144">
        <v>4</v>
      </c>
      <c r="BA207" s="144">
        <f>IF(AZ207=1,G207,0)</f>
        <v>0</v>
      </c>
      <c r="BB207" s="144">
        <f>IF(AZ207=2,G207,0)</f>
        <v>0</v>
      </c>
      <c r="BC207" s="144">
        <f>IF(AZ207=3,G207,0)</f>
        <v>0</v>
      </c>
      <c r="BD207" s="144">
        <f>IF(AZ207=4,G207,0)</f>
        <v>0</v>
      </c>
      <c r="BE207" s="144">
        <f>IF(AZ207=5,G207,0)</f>
        <v>0</v>
      </c>
      <c r="CA207" s="169">
        <v>12</v>
      </c>
      <c r="CB207" s="169">
        <v>0</v>
      </c>
    </row>
    <row r="208" spans="1:80" x14ac:dyDescent="0.2">
      <c r="A208" s="178"/>
      <c r="B208" s="181"/>
      <c r="C208" s="227" t="s">
        <v>336</v>
      </c>
      <c r="D208" s="228"/>
      <c r="E208" s="182">
        <v>36.369999999999997</v>
      </c>
      <c r="F208" s="183"/>
      <c r="G208" s="184"/>
      <c r="H208" s="185"/>
      <c r="I208" s="179"/>
      <c r="J208" s="186"/>
      <c r="K208" s="179"/>
      <c r="M208" s="180" t="s">
        <v>336</v>
      </c>
      <c r="O208" s="169"/>
    </row>
    <row r="209" spans="1:80" x14ac:dyDescent="0.2">
      <c r="A209" s="170">
        <v>68</v>
      </c>
      <c r="B209" s="171" t="s">
        <v>337</v>
      </c>
      <c r="C209" s="172" t="s">
        <v>338</v>
      </c>
      <c r="D209" s="173" t="s">
        <v>77</v>
      </c>
      <c r="E209" s="174">
        <v>2</v>
      </c>
      <c r="F209" s="174">
        <v>0</v>
      </c>
      <c r="G209" s="175">
        <f t="shared" ref="G209:G215" si="0">E209*F209</f>
        <v>0</v>
      </c>
      <c r="H209" s="176">
        <v>0</v>
      </c>
      <c r="I209" s="177">
        <f t="shared" ref="I209:I215" si="1">E209*H209</f>
        <v>0</v>
      </c>
      <c r="J209" s="176"/>
      <c r="K209" s="177">
        <f t="shared" ref="K209:K215" si="2">E209*J209</f>
        <v>0</v>
      </c>
      <c r="O209" s="169">
        <v>2</v>
      </c>
      <c r="AA209" s="144">
        <v>12</v>
      </c>
      <c r="AB209" s="144">
        <v>0</v>
      </c>
      <c r="AC209" s="144">
        <v>89</v>
      </c>
      <c r="AZ209" s="144">
        <v>4</v>
      </c>
      <c r="BA209" s="144">
        <f t="shared" ref="BA209:BA215" si="3">IF(AZ209=1,G209,0)</f>
        <v>0</v>
      </c>
      <c r="BB209" s="144">
        <f t="shared" ref="BB209:BB215" si="4">IF(AZ209=2,G209,0)</f>
        <v>0</v>
      </c>
      <c r="BC209" s="144">
        <f t="shared" ref="BC209:BC215" si="5">IF(AZ209=3,G209,0)</f>
        <v>0</v>
      </c>
      <c r="BD209" s="144">
        <f t="shared" ref="BD209:BD215" si="6">IF(AZ209=4,G209,0)</f>
        <v>0</v>
      </c>
      <c r="BE209" s="144">
        <f t="shared" ref="BE209:BE215" si="7">IF(AZ209=5,G209,0)</f>
        <v>0</v>
      </c>
      <c r="CA209" s="169">
        <v>12</v>
      </c>
      <c r="CB209" s="169">
        <v>0</v>
      </c>
    </row>
    <row r="210" spans="1:80" x14ac:dyDescent="0.2">
      <c r="A210" s="170">
        <v>69</v>
      </c>
      <c r="B210" s="171" t="s">
        <v>339</v>
      </c>
      <c r="C210" s="172" t="s">
        <v>340</v>
      </c>
      <c r="D210" s="173" t="s">
        <v>268</v>
      </c>
      <c r="E210" s="174">
        <v>1</v>
      </c>
      <c r="F210" s="174">
        <v>0</v>
      </c>
      <c r="G210" s="175">
        <f t="shared" si="0"/>
        <v>0</v>
      </c>
      <c r="H210" s="176">
        <v>0</v>
      </c>
      <c r="I210" s="177">
        <f t="shared" si="1"/>
        <v>0</v>
      </c>
      <c r="J210" s="176"/>
      <c r="K210" s="177">
        <f t="shared" si="2"/>
        <v>0</v>
      </c>
      <c r="O210" s="169">
        <v>2</v>
      </c>
      <c r="AA210" s="144">
        <v>12</v>
      </c>
      <c r="AB210" s="144">
        <v>0</v>
      </c>
      <c r="AC210" s="144">
        <v>90</v>
      </c>
      <c r="AZ210" s="144">
        <v>4</v>
      </c>
      <c r="BA210" s="144">
        <f t="shared" si="3"/>
        <v>0</v>
      </c>
      <c r="BB210" s="144">
        <f t="shared" si="4"/>
        <v>0</v>
      </c>
      <c r="BC210" s="144">
        <f t="shared" si="5"/>
        <v>0</v>
      </c>
      <c r="BD210" s="144">
        <f t="shared" si="6"/>
        <v>0</v>
      </c>
      <c r="BE210" s="144">
        <f t="shared" si="7"/>
        <v>0</v>
      </c>
      <c r="CA210" s="169">
        <v>12</v>
      </c>
      <c r="CB210" s="169">
        <v>0</v>
      </c>
    </row>
    <row r="211" spans="1:80" x14ac:dyDescent="0.2">
      <c r="A211" s="170">
        <v>70</v>
      </c>
      <c r="B211" s="171" t="s">
        <v>341</v>
      </c>
      <c r="C211" s="172" t="s">
        <v>342</v>
      </c>
      <c r="D211" s="173" t="s">
        <v>77</v>
      </c>
      <c r="E211" s="174">
        <v>1</v>
      </c>
      <c r="F211" s="174">
        <v>0</v>
      </c>
      <c r="G211" s="175">
        <f t="shared" si="0"/>
        <v>0</v>
      </c>
      <c r="H211" s="176">
        <v>0</v>
      </c>
      <c r="I211" s="177">
        <f t="shared" si="1"/>
        <v>0</v>
      </c>
      <c r="J211" s="176"/>
      <c r="K211" s="177">
        <f t="shared" si="2"/>
        <v>0</v>
      </c>
      <c r="O211" s="169">
        <v>2</v>
      </c>
      <c r="AA211" s="144">
        <v>12</v>
      </c>
      <c r="AB211" s="144">
        <v>0</v>
      </c>
      <c r="AC211" s="144">
        <v>91</v>
      </c>
      <c r="AZ211" s="144">
        <v>4</v>
      </c>
      <c r="BA211" s="144">
        <f t="shared" si="3"/>
        <v>0</v>
      </c>
      <c r="BB211" s="144">
        <f t="shared" si="4"/>
        <v>0</v>
      </c>
      <c r="BC211" s="144">
        <f t="shared" si="5"/>
        <v>0</v>
      </c>
      <c r="BD211" s="144">
        <f t="shared" si="6"/>
        <v>0</v>
      </c>
      <c r="BE211" s="144">
        <f t="shared" si="7"/>
        <v>0</v>
      </c>
      <c r="CA211" s="169">
        <v>12</v>
      </c>
      <c r="CB211" s="169">
        <v>0</v>
      </c>
    </row>
    <row r="212" spans="1:80" x14ac:dyDescent="0.2">
      <c r="A212" s="170">
        <v>71</v>
      </c>
      <c r="B212" s="171" t="s">
        <v>343</v>
      </c>
      <c r="C212" s="172" t="s">
        <v>344</v>
      </c>
      <c r="D212" s="173" t="s">
        <v>77</v>
      </c>
      <c r="E212" s="174">
        <v>1</v>
      </c>
      <c r="F212" s="174">
        <v>0</v>
      </c>
      <c r="G212" s="175">
        <f t="shared" si="0"/>
        <v>0</v>
      </c>
      <c r="H212" s="176">
        <v>0</v>
      </c>
      <c r="I212" s="177">
        <f t="shared" si="1"/>
        <v>0</v>
      </c>
      <c r="J212" s="176"/>
      <c r="K212" s="177">
        <f t="shared" si="2"/>
        <v>0</v>
      </c>
      <c r="O212" s="169">
        <v>2</v>
      </c>
      <c r="AA212" s="144">
        <v>12</v>
      </c>
      <c r="AB212" s="144">
        <v>0</v>
      </c>
      <c r="AC212" s="144">
        <v>92</v>
      </c>
      <c r="AZ212" s="144">
        <v>4</v>
      </c>
      <c r="BA212" s="144">
        <f t="shared" si="3"/>
        <v>0</v>
      </c>
      <c r="BB212" s="144">
        <f t="shared" si="4"/>
        <v>0</v>
      </c>
      <c r="BC212" s="144">
        <f t="shared" si="5"/>
        <v>0</v>
      </c>
      <c r="BD212" s="144">
        <f t="shared" si="6"/>
        <v>0</v>
      </c>
      <c r="BE212" s="144">
        <f t="shared" si="7"/>
        <v>0</v>
      </c>
      <c r="CA212" s="169">
        <v>12</v>
      </c>
      <c r="CB212" s="169">
        <v>0</v>
      </c>
    </row>
    <row r="213" spans="1:80" x14ac:dyDescent="0.2">
      <c r="A213" s="170">
        <v>72</v>
      </c>
      <c r="B213" s="171" t="s">
        <v>345</v>
      </c>
      <c r="C213" s="172" t="s">
        <v>346</v>
      </c>
      <c r="D213" s="173" t="s">
        <v>77</v>
      </c>
      <c r="E213" s="174">
        <v>1</v>
      </c>
      <c r="F213" s="174">
        <v>0</v>
      </c>
      <c r="G213" s="175">
        <f t="shared" si="0"/>
        <v>0</v>
      </c>
      <c r="H213" s="176">
        <v>0</v>
      </c>
      <c r="I213" s="177">
        <f t="shared" si="1"/>
        <v>0</v>
      </c>
      <c r="J213" s="176"/>
      <c r="K213" s="177">
        <f t="shared" si="2"/>
        <v>0</v>
      </c>
      <c r="O213" s="169">
        <v>2</v>
      </c>
      <c r="AA213" s="144">
        <v>12</v>
      </c>
      <c r="AB213" s="144">
        <v>0</v>
      </c>
      <c r="AC213" s="144">
        <v>93</v>
      </c>
      <c r="AZ213" s="144">
        <v>4</v>
      </c>
      <c r="BA213" s="144">
        <f t="shared" si="3"/>
        <v>0</v>
      </c>
      <c r="BB213" s="144">
        <f t="shared" si="4"/>
        <v>0</v>
      </c>
      <c r="BC213" s="144">
        <f t="shared" si="5"/>
        <v>0</v>
      </c>
      <c r="BD213" s="144">
        <f t="shared" si="6"/>
        <v>0</v>
      </c>
      <c r="BE213" s="144">
        <f t="shared" si="7"/>
        <v>0</v>
      </c>
      <c r="CA213" s="169">
        <v>12</v>
      </c>
      <c r="CB213" s="169">
        <v>0</v>
      </c>
    </row>
    <row r="214" spans="1:80" x14ac:dyDescent="0.2">
      <c r="A214" s="170">
        <v>73</v>
      </c>
      <c r="B214" s="171" t="s">
        <v>347</v>
      </c>
      <c r="C214" s="172" t="s">
        <v>348</v>
      </c>
      <c r="D214" s="173" t="s">
        <v>77</v>
      </c>
      <c r="E214" s="174">
        <v>1</v>
      </c>
      <c r="F214" s="174">
        <v>0</v>
      </c>
      <c r="G214" s="175">
        <f t="shared" si="0"/>
        <v>0</v>
      </c>
      <c r="H214" s="176">
        <v>0</v>
      </c>
      <c r="I214" s="177">
        <f t="shared" si="1"/>
        <v>0</v>
      </c>
      <c r="J214" s="176"/>
      <c r="K214" s="177">
        <f t="shared" si="2"/>
        <v>0</v>
      </c>
      <c r="O214" s="169">
        <v>2</v>
      </c>
      <c r="AA214" s="144">
        <v>12</v>
      </c>
      <c r="AB214" s="144">
        <v>0</v>
      </c>
      <c r="AC214" s="144">
        <v>94</v>
      </c>
      <c r="AZ214" s="144">
        <v>4</v>
      </c>
      <c r="BA214" s="144">
        <f t="shared" si="3"/>
        <v>0</v>
      </c>
      <c r="BB214" s="144">
        <f t="shared" si="4"/>
        <v>0</v>
      </c>
      <c r="BC214" s="144">
        <f t="shared" si="5"/>
        <v>0</v>
      </c>
      <c r="BD214" s="144">
        <f t="shared" si="6"/>
        <v>0</v>
      </c>
      <c r="BE214" s="144">
        <f t="shared" si="7"/>
        <v>0</v>
      </c>
      <c r="CA214" s="169">
        <v>12</v>
      </c>
      <c r="CB214" s="169">
        <v>0</v>
      </c>
    </row>
    <row r="215" spans="1:80" x14ac:dyDescent="0.2">
      <c r="A215" s="170">
        <v>74</v>
      </c>
      <c r="B215" s="171" t="s">
        <v>349</v>
      </c>
      <c r="C215" s="172" t="s">
        <v>350</v>
      </c>
      <c r="D215" s="173" t="s">
        <v>77</v>
      </c>
      <c r="E215" s="174">
        <v>1</v>
      </c>
      <c r="F215" s="174">
        <v>0</v>
      </c>
      <c r="G215" s="175">
        <f t="shared" si="0"/>
        <v>0</v>
      </c>
      <c r="H215" s="176">
        <v>0</v>
      </c>
      <c r="I215" s="177">
        <f t="shared" si="1"/>
        <v>0</v>
      </c>
      <c r="J215" s="176"/>
      <c r="K215" s="177">
        <f t="shared" si="2"/>
        <v>0</v>
      </c>
      <c r="O215" s="169">
        <v>2</v>
      </c>
      <c r="AA215" s="144">
        <v>12</v>
      </c>
      <c r="AB215" s="144">
        <v>0</v>
      </c>
      <c r="AC215" s="144">
        <v>96</v>
      </c>
      <c r="AZ215" s="144">
        <v>4</v>
      </c>
      <c r="BA215" s="144">
        <f t="shared" si="3"/>
        <v>0</v>
      </c>
      <c r="BB215" s="144">
        <f t="shared" si="4"/>
        <v>0</v>
      </c>
      <c r="BC215" s="144">
        <f t="shared" si="5"/>
        <v>0</v>
      </c>
      <c r="BD215" s="144">
        <f t="shared" si="6"/>
        <v>0</v>
      </c>
      <c r="BE215" s="144">
        <f t="shared" si="7"/>
        <v>0</v>
      </c>
      <c r="CA215" s="169">
        <v>12</v>
      </c>
      <c r="CB215" s="169">
        <v>0</v>
      </c>
    </row>
    <row r="216" spans="1:80" x14ac:dyDescent="0.2">
      <c r="A216" s="187"/>
      <c r="B216" s="188" t="s">
        <v>78</v>
      </c>
      <c r="C216" s="189" t="s">
        <v>319</v>
      </c>
      <c r="D216" s="190"/>
      <c r="E216" s="191"/>
      <c r="F216" s="192"/>
      <c r="G216" s="193">
        <f>SUM(G197:G215)</f>
        <v>0</v>
      </c>
      <c r="H216" s="194"/>
      <c r="I216" s="195">
        <f>SUM(I197:I215)</f>
        <v>0</v>
      </c>
      <c r="J216" s="194"/>
      <c r="K216" s="195">
        <f>SUM(K197:K215)</f>
        <v>0</v>
      </c>
      <c r="O216" s="169">
        <v>4</v>
      </c>
      <c r="BA216" s="196">
        <f>SUM(BA197:BA215)</f>
        <v>0</v>
      </c>
      <c r="BB216" s="196">
        <f>SUM(BB197:BB215)</f>
        <v>0</v>
      </c>
      <c r="BC216" s="196">
        <f>SUM(BC197:BC215)</f>
        <v>0</v>
      </c>
      <c r="BD216" s="196">
        <f>SUM(BD197:BD215)</f>
        <v>0</v>
      </c>
      <c r="BE216" s="196">
        <f>SUM(BE197:BE215)</f>
        <v>0</v>
      </c>
    </row>
    <row r="217" spans="1:80" x14ac:dyDescent="0.2">
      <c r="A217" s="159" t="s">
        <v>74</v>
      </c>
      <c r="B217" s="160" t="s">
        <v>351</v>
      </c>
      <c r="C217" s="161" t="s">
        <v>352</v>
      </c>
      <c r="D217" s="162"/>
      <c r="E217" s="163"/>
      <c r="F217" s="163"/>
      <c r="G217" s="164"/>
      <c r="H217" s="165"/>
      <c r="I217" s="166"/>
      <c r="J217" s="167"/>
      <c r="K217" s="168"/>
      <c r="O217" s="169">
        <v>1</v>
      </c>
    </row>
    <row r="218" spans="1:80" x14ac:dyDescent="0.2">
      <c r="A218" s="170">
        <v>75</v>
      </c>
      <c r="B218" s="171" t="s">
        <v>354</v>
      </c>
      <c r="C218" s="172" t="s">
        <v>355</v>
      </c>
      <c r="D218" s="173" t="s">
        <v>123</v>
      </c>
      <c r="E218" s="174">
        <v>19.367215999999999</v>
      </c>
      <c r="F218" s="174">
        <v>0</v>
      </c>
      <c r="G218" s="175">
        <f t="shared" ref="G218:G224" si="8">E218*F218</f>
        <v>0</v>
      </c>
      <c r="H218" s="176">
        <v>0</v>
      </c>
      <c r="I218" s="177">
        <f t="shared" ref="I218:I224" si="9">E218*H218</f>
        <v>0</v>
      </c>
      <c r="J218" s="176"/>
      <c r="K218" s="177">
        <f t="shared" ref="K218:K224" si="10">E218*J218</f>
        <v>0</v>
      </c>
      <c r="O218" s="169">
        <v>2</v>
      </c>
      <c r="AA218" s="144">
        <v>8</v>
      </c>
      <c r="AB218" s="144">
        <v>0</v>
      </c>
      <c r="AC218" s="144">
        <v>3</v>
      </c>
      <c r="AZ218" s="144">
        <v>1</v>
      </c>
      <c r="BA218" s="144">
        <f t="shared" ref="BA218:BA224" si="11">IF(AZ218=1,G218,0)</f>
        <v>0</v>
      </c>
      <c r="BB218" s="144">
        <f t="shared" ref="BB218:BB224" si="12">IF(AZ218=2,G218,0)</f>
        <v>0</v>
      </c>
      <c r="BC218" s="144">
        <f t="shared" ref="BC218:BC224" si="13">IF(AZ218=3,G218,0)</f>
        <v>0</v>
      </c>
      <c r="BD218" s="144">
        <f t="shared" ref="BD218:BD224" si="14">IF(AZ218=4,G218,0)</f>
        <v>0</v>
      </c>
      <c r="BE218" s="144">
        <f t="shared" ref="BE218:BE224" si="15">IF(AZ218=5,G218,0)</f>
        <v>0</v>
      </c>
      <c r="CA218" s="169">
        <v>8</v>
      </c>
      <c r="CB218" s="169">
        <v>0</v>
      </c>
    </row>
    <row r="219" spans="1:80" x14ac:dyDescent="0.2">
      <c r="A219" s="170">
        <v>76</v>
      </c>
      <c r="B219" s="171" t="s">
        <v>356</v>
      </c>
      <c r="C219" s="172" t="s">
        <v>357</v>
      </c>
      <c r="D219" s="173" t="s">
        <v>123</v>
      </c>
      <c r="E219" s="174">
        <v>581.01648</v>
      </c>
      <c r="F219" s="174">
        <v>0</v>
      </c>
      <c r="G219" s="175">
        <f t="shared" si="8"/>
        <v>0</v>
      </c>
      <c r="H219" s="176">
        <v>0</v>
      </c>
      <c r="I219" s="177">
        <f t="shared" si="9"/>
        <v>0</v>
      </c>
      <c r="J219" s="176"/>
      <c r="K219" s="177">
        <f t="shared" si="10"/>
        <v>0</v>
      </c>
      <c r="O219" s="169">
        <v>2</v>
      </c>
      <c r="AA219" s="144">
        <v>8</v>
      </c>
      <c r="AB219" s="144">
        <v>0</v>
      </c>
      <c r="AC219" s="144">
        <v>3</v>
      </c>
      <c r="AZ219" s="144">
        <v>1</v>
      </c>
      <c r="BA219" s="144">
        <f t="shared" si="11"/>
        <v>0</v>
      </c>
      <c r="BB219" s="144">
        <f t="shared" si="12"/>
        <v>0</v>
      </c>
      <c r="BC219" s="144">
        <f t="shared" si="13"/>
        <v>0</v>
      </c>
      <c r="BD219" s="144">
        <f t="shared" si="14"/>
        <v>0</v>
      </c>
      <c r="BE219" s="144">
        <f t="shared" si="15"/>
        <v>0</v>
      </c>
      <c r="CA219" s="169">
        <v>8</v>
      </c>
      <c r="CB219" s="169">
        <v>0</v>
      </c>
    </row>
    <row r="220" spans="1:80" x14ac:dyDescent="0.2">
      <c r="A220" s="170">
        <v>77</v>
      </c>
      <c r="B220" s="171" t="s">
        <v>358</v>
      </c>
      <c r="C220" s="172" t="s">
        <v>359</v>
      </c>
      <c r="D220" s="173" t="s">
        <v>123</v>
      </c>
      <c r="E220" s="174">
        <v>19.367215999999999</v>
      </c>
      <c r="F220" s="174">
        <v>0</v>
      </c>
      <c r="G220" s="175">
        <f t="shared" si="8"/>
        <v>0</v>
      </c>
      <c r="H220" s="176">
        <v>0</v>
      </c>
      <c r="I220" s="177">
        <f t="shared" si="9"/>
        <v>0</v>
      </c>
      <c r="J220" s="176"/>
      <c r="K220" s="177">
        <f t="shared" si="10"/>
        <v>0</v>
      </c>
      <c r="O220" s="169">
        <v>2</v>
      </c>
      <c r="AA220" s="144">
        <v>8</v>
      </c>
      <c r="AB220" s="144">
        <v>0</v>
      </c>
      <c r="AC220" s="144">
        <v>3</v>
      </c>
      <c r="AZ220" s="144">
        <v>1</v>
      </c>
      <c r="BA220" s="144">
        <f t="shared" si="11"/>
        <v>0</v>
      </c>
      <c r="BB220" s="144">
        <f t="shared" si="12"/>
        <v>0</v>
      </c>
      <c r="BC220" s="144">
        <f t="shared" si="13"/>
        <v>0</v>
      </c>
      <c r="BD220" s="144">
        <f t="shared" si="14"/>
        <v>0</v>
      </c>
      <c r="BE220" s="144">
        <f t="shared" si="15"/>
        <v>0</v>
      </c>
      <c r="CA220" s="169">
        <v>8</v>
      </c>
      <c r="CB220" s="169">
        <v>0</v>
      </c>
    </row>
    <row r="221" spans="1:80" x14ac:dyDescent="0.2">
      <c r="A221" s="170">
        <v>78</v>
      </c>
      <c r="B221" s="171" t="s">
        <v>360</v>
      </c>
      <c r="C221" s="172" t="s">
        <v>361</v>
      </c>
      <c r="D221" s="173" t="s">
        <v>123</v>
      </c>
      <c r="E221" s="174">
        <v>96.836079999999995</v>
      </c>
      <c r="F221" s="174">
        <v>0</v>
      </c>
      <c r="G221" s="175">
        <f t="shared" si="8"/>
        <v>0</v>
      </c>
      <c r="H221" s="176">
        <v>0</v>
      </c>
      <c r="I221" s="177">
        <f t="shared" si="9"/>
        <v>0</v>
      </c>
      <c r="J221" s="176"/>
      <c r="K221" s="177">
        <f t="shared" si="10"/>
        <v>0</v>
      </c>
      <c r="O221" s="169">
        <v>2</v>
      </c>
      <c r="AA221" s="144">
        <v>8</v>
      </c>
      <c r="AB221" s="144">
        <v>0</v>
      </c>
      <c r="AC221" s="144">
        <v>3</v>
      </c>
      <c r="AZ221" s="144">
        <v>1</v>
      </c>
      <c r="BA221" s="144">
        <f t="shared" si="11"/>
        <v>0</v>
      </c>
      <c r="BB221" s="144">
        <f t="shared" si="12"/>
        <v>0</v>
      </c>
      <c r="BC221" s="144">
        <f t="shared" si="13"/>
        <v>0</v>
      </c>
      <c r="BD221" s="144">
        <f t="shared" si="14"/>
        <v>0</v>
      </c>
      <c r="BE221" s="144">
        <f t="shared" si="15"/>
        <v>0</v>
      </c>
      <c r="CA221" s="169">
        <v>8</v>
      </c>
      <c r="CB221" s="169">
        <v>0</v>
      </c>
    </row>
    <row r="222" spans="1:80" x14ac:dyDescent="0.2">
      <c r="A222" s="170">
        <v>79</v>
      </c>
      <c r="B222" s="171" t="s">
        <v>362</v>
      </c>
      <c r="C222" s="172" t="s">
        <v>363</v>
      </c>
      <c r="D222" s="173" t="s">
        <v>123</v>
      </c>
      <c r="E222" s="174">
        <v>19.367215999999999</v>
      </c>
      <c r="F222" s="174">
        <v>0</v>
      </c>
      <c r="G222" s="175">
        <f t="shared" si="8"/>
        <v>0</v>
      </c>
      <c r="H222" s="176">
        <v>0</v>
      </c>
      <c r="I222" s="177">
        <f t="shared" si="9"/>
        <v>0</v>
      </c>
      <c r="J222" s="176"/>
      <c r="K222" s="177">
        <f t="shared" si="10"/>
        <v>0</v>
      </c>
      <c r="O222" s="169">
        <v>2</v>
      </c>
      <c r="AA222" s="144">
        <v>8</v>
      </c>
      <c r="AB222" s="144">
        <v>0</v>
      </c>
      <c r="AC222" s="144">
        <v>3</v>
      </c>
      <c r="AZ222" s="144">
        <v>1</v>
      </c>
      <c r="BA222" s="144">
        <f t="shared" si="11"/>
        <v>0</v>
      </c>
      <c r="BB222" s="144">
        <f t="shared" si="12"/>
        <v>0</v>
      </c>
      <c r="BC222" s="144">
        <f t="shared" si="13"/>
        <v>0</v>
      </c>
      <c r="BD222" s="144">
        <f t="shared" si="14"/>
        <v>0</v>
      </c>
      <c r="BE222" s="144">
        <f t="shared" si="15"/>
        <v>0</v>
      </c>
      <c r="CA222" s="169">
        <v>8</v>
      </c>
      <c r="CB222" s="169">
        <v>0</v>
      </c>
    </row>
    <row r="223" spans="1:80" x14ac:dyDescent="0.2">
      <c r="A223" s="170">
        <v>80</v>
      </c>
      <c r="B223" s="171" t="s">
        <v>364</v>
      </c>
      <c r="C223" s="172" t="s">
        <v>365</v>
      </c>
      <c r="D223" s="173" t="s">
        <v>123</v>
      </c>
      <c r="E223" s="174">
        <v>19.367215999999999</v>
      </c>
      <c r="F223" s="174">
        <v>0</v>
      </c>
      <c r="G223" s="175">
        <f t="shared" si="8"/>
        <v>0</v>
      </c>
      <c r="H223" s="176">
        <v>0</v>
      </c>
      <c r="I223" s="177">
        <f t="shared" si="9"/>
        <v>0</v>
      </c>
      <c r="J223" s="176"/>
      <c r="K223" s="177">
        <f t="shared" si="10"/>
        <v>0</v>
      </c>
      <c r="O223" s="169">
        <v>2</v>
      </c>
      <c r="AA223" s="144">
        <v>8</v>
      </c>
      <c r="AB223" s="144">
        <v>0</v>
      </c>
      <c r="AC223" s="144">
        <v>3</v>
      </c>
      <c r="AZ223" s="144">
        <v>1</v>
      </c>
      <c r="BA223" s="144">
        <f t="shared" si="11"/>
        <v>0</v>
      </c>
      <c r="BB223" s="144">
        <f t="shared" si="12"/>
        <v>0</v>
      </c>
      <c r="BC223" s="144">
        <f t="shared" si="13"/>
        <v>0</v>
      </c>
      <c r="BD223" s="144">
        <f t="shared" si="14"/>
        <v>0</v>
      </c>
      <c r="BE223" s="144">
        <f t="shared" si="15"/>
        <v>0</v>
      </c>
      <c r="CA223" s="169">
        <v>8</v>
      </c>
      <c r="CB223" s="169">
        <v>0</v>
      </c>
    </row>
    <row r="224" spans="1:80" x14ac:dyDescent="0.2">
      <c r="A224" s="170">
        <v>81</v>
      </c>
      <c r="B224" s="171" t="s">
        <v>366</v>
      </c>
      <c r="C224" s="172" t="s">
        <v>367</v>
      </c>
      <c r="D224" s="173" t="s">
        <v>123</v>
      </c>
      <c r="E224" s="174">
        <v>19.367215999999999</v>
      </c>
      <c r="F224" s="174">
        <v>0</v>
      </c>
      <c r="G224" s="175">
        <f t="shared" si="8"/>
        <v>0</v>
      </c>
      <c r="H224" s="176">
        <v>0</v>
      </c>
      <c r="I224" s="177">
        <f t="shared" si="9"/>
        <v>0</v>
      </c>
      <c r="J224" s="176"/>
      <c r="K224" s="177">
        <f t="shared" si="10"/>
        <v>0</v>
      </c>
      <c r="O224" s="169">
        <v>2</v>
      </c>
      <c r="AA224" s="144">
        <v>8</v>
      </c>
      <c r="AB224" s="144">
        <v>0</v>
      </c>
      <c r="AC224" s="144">
        <v>3</v>
      </c>
      <c r="AZ224" s="144">
        <v>1</v>
      </c>
      <c r="BA224" s="144">
        <f t="shared" si="11"/>
        <v>0</v>
      </c>
      <c r="BB224" s="144">
        <f t="shared" si="12"/>
        <v>0</v>
      </c>
      <c r="BC224" s="144">
        <f t="shared" si="13"/>
        <v>0</v>
      </c>
      <c r="BD224" s="144">
        <f t="shared" si="14"/>
        <v>0</v>
      </c>
      <c r="BE224" s="144">
        <f t="shared" si="15"/>
        <v>0</v>
      </c>
      <c r="CA224" s="169">
        <v>8</v>
      </c>
      <c r="CB224" s="169">
        <v>0</v>
      </c>
    </row>
    <row r="225" spans="1:57" x14ac:dyDescent="0.2">
      <c r="A225" s="187"/>
      <c r="B225" s="188" t="s">
        <v>78</v>
      </c>
      <c r="C225" s="189" t="s">
        <v>353</v>
      </c>
      <c r="D225" s="190"/>
      <c r="E225" s="191"/>
      <c r="F225" s="192"/>
      <c r="G225" s="193">
        <f>SUM(G217:G224)</f>
        <v>0</v>
      </c>
      <c r="H225" s="194"/>
      <c r="I225" s="195">
        <f>SUM(I217:I224)</f>
        <v>0</v>
      </c>
      <c r="J225" s="194"/>
      <c r="K225" s="195">
        <f>SUM(K217:K224)</f>
        <v>0</v>
      </c>
      <c r="O225" s="169">
        <v>4</v>
      </c>
      <c r="BA225" s="196">
        <f>SUM(BA217:BA224)</f>
        <v>0</v>
      </c>
      <c r="BB225" s="196">
        <f>SUM(BB217:BB224)</f>
        <v>0</v>
      </c>
      <c r="BC225" s="196">
        <f>SUM(BC217:BC224)</f>
        <v>0</v>
      </c>
      <c r="BD225" s="196">
        <f>SUM(BD217:BD224)</f>
        <v>0</v>
      </c>
      <c r="BE225" s="196">
        <f>SUM(BE217:BE224)</f>
        <v>0</v>
      </c>
    </row>
    <row r="226" spans="1:57" x14ac:dyDescent="0.2">
      <c r="E226" s="144"/>
    </row>
    <row r="227" spans="1:57" x14ac:dyDescent="0.2">
      <c r="E227" s="144"/>
    </row>
    <row r="228" spans="1:57" x14ac:dyDescent="0.2">
      <c r="E228" s="144"/>
    </row>
    <row r="229" spans="1:57" x14ac:dyDescent="0.2">
      <c r="E229" s="144"/>
    </row>
    <row r="230" spans="1:57" x14ac:dyDescent="0.2">
      <c r="E230" s="144"/>
    </row>
    <row r="231" spans="1:57" x14ac:dyDescent="0.2">
      <c r="E231" s="144"/>
    </row>
    <row r="232" spans="1:57" x14ac:dyDescent="0.2">
      <c r="E232" s="144"/>
    </row>
    <row r="233" spans="1:57" x14ac:dyDescent="0.2">
      <c r="E233" s="144"/>
    </row>
    <row r="234" spans="1:57" x14ac:dyDescent="0.2">
      <c r="E234" s="144"/>
    </row>
    <row r="235" spans="1:57" x14ac:dyDescent="0.2">
      <c r="E235" s="144"/>
    </row>
    <row r="236" spans="1:57" x14ac:dyDescent="0.2">
      <c r="E236" s="144"/>
    </row>
    <row r="237" spans="1:57" x14ac:dyDescent="0.2">
      <c r="E237" s="144"/>
    </row>
    <row r="238" spans="1:57" x14ac:dyDescent="0.2">
      <c r="E238" s="144"/>
    </row>
    <row r="239" spans="1:57" x14ac:dyDescent="0.2">
      <c r="E239" s="144"/>
    </row>
    <row r="240" spans="1:57" x14ac:dyDescent="0.2">
      <c r="E240" s="144"/>
    </row>
    <row r="241" spans="1:7" x14ac:dyDescent="0.2">
      <c r="E241" s="144"/>
    </row>
    <row r="242" spans="1:7" x14ac:dyDescent="0.2">
      <c r="E242" s="144"/>
    </row>
    <row r="243" spans="1:7" x14ac:dyDescent="0.2">
      <c r="E243" s="144"/>
    </row>
    <row r="244" spans="1:7" x14ac:dyDescent="0.2">
      <c r="E244" s="144"/>
    </row>
    <row r="245" spans="1:7" x14ac:dyDescent="0.2">
      <c r="E245" s="144"/>
    </row>
    <row r="246" spans="1:7" x14ac:dyDescent="0.2">
      <c r="E246" s="144"/>
    </row>
    <row r="247" spans="1:7" x14ac:dyDescent="0.2">
      <c r="E247" s="144"/>
    </row>
    <row r="248" spans="1:7" x14ac:dyDescent="0.2">
      <c r="E248" s="144"/>
    </row>
    <row r="249" spans="1:7" x14ac:dyDescent="0.2">
      <c r="A249" s="186"/>
      <c r="B249" s="186"/>
      <c r="C249" s="186"/>
      <c r="D249" s="186"/>
      <c r="E249" s="186"/>
      <c r="F249" s="186"/>
      <c r="G249" s="186"/>
    </row>
    <row r="250" spans="1:7" x14ac:dyDescent="0.2">
      <c r="A250" s="186"/>
      <c r="B250" s="186"/>
      <c r="C250" s="186"/>
      <c r="D250" s="186"/>
      <c r="E250" s="186"/>
      <c r="F250" s="186"/>
      <c r="G250" s="186"/>
    </row>
    <row r="251" spans="1:7" x14ac:dyDescent="0.2">
      <c r="A251" s="186"/>
      <c r="B251" s="186"/>
      <c r="C251" s="186"/>
      <c r="D251" s="186"/>
      <c r="E251" s="186"/>
      <c r="F251" s="186"/>
      <c r="G251" s="186"/>
    </row>
    <row r="252" spans="1:7" x14ac:dyDescent="0.2">
      <c r="A252" s="186"/>
      <c r="B252" s="186"/>
      <c r="C252" s="186"/>
      <c r="D252" s="186"/>
      <c r="E252" s="186"/>
      <c r="F252" s="186"/>
      <c r="G252" s="186"/>
    </row>
    <row r="253" spans="1:7" x14ac:dyDescent="0.2">
      <c r="E253" s="144"/>
    </row>
    <row r="254" spans="1:7" x14ac:dyDescent="0.2">
      <c r="E254" s="144"/>
    </row>
    <row r="255" spans="1:7" x14ac:dyDescent="0.2">
      <c r="E255" s="144"/>
    </row>
    <row r="256" spans="1:7" x14ac:dyDescent="0.2">
      <c r="E256" s="144"/>
    </row>
    <row r="257" spans="5:5" x14ac:dyDescent="0.2">
      <c r="E257" s="144"/>
    </row>
    <row r="258" spans="5:5" x14ac:dyDescent="0.2">
      <c r="E258" s="144"/>
    </row>
    <row r="259" spans="5:5" x14ac:dyDescent="0.2">
      <c r="E259" s="144"/>
    </row>
    <row r="260" spans="5:5" x14ac:dyDescent="0.2">
      <c r="E260" s="144"/>
    </row>
    <row r="261" spans="5:5" x14ac:dyDescent="0.2">
      <c r="E261" s="144"/>
    </row>
    <row r="262" spans="5:5" x14ac:dyDescent="0.2">
      <c r="E262" s="144"/>
    </row>
    <row r="263" spans="5:5" x14ac:dyDescent="0.2">
      <c r="E263" s="144"/>
    </row>
    <row r="264" spans="5:5" x14ac:dyDescent="0.2">
      <c r="E264" s="144"/>
    </row>
    <row r="265" spans="5:5" x14ac:dyDescent="0.2">
      <c r="E265" s="144"/>
    </row>
    <row r="266" spans="5:5" x14ac:dyDescent="0.2">
      <c r="E266" s="144"/>
    </row>
    <row r="267" spans="5:5" x14ac:dyDescent="0.2">
      <c r="E267" s="144"/>
    </row>
    <row r="268" spans="5:5" x14ac:dyDescent="0.2">
      <c r="E268" s="144"/>
    </row>
    <row r="269" spans="5:5" x14ac:dyDescent="0.2">
      <c r="E269" s="144"/>
    </row>
    <row r="270" spans="5:5" x14ac:dyDescent="0.2">
      <c r="E270" s="144"/>
    </row>
    <row r="271" spans="5:5" x14ac:dyDescent="0.2">
      <c r="E271" s="144"/>
    </row>
    <row r="272" spans="5:5" x14ac:dyDescent="0.2">
      <c r="E272" s="144"/>
    </row>
    <row r="273" spans="1:7" x14ac:dyDescent="0.2">
      <c r="E273" s="144"/>
    </row>
    <row r="274" spans="1:7" x14ac:dyDescent="0.2">
      <c r="E274" s="144"/>
    </row>
    <row r="275" spans="1:7" x14ac:dyDescent="0.2">
      <c r="E275" s="144"/>
    </row>
    <row r="276" spans="1:7" x14ac:dyDescent="0.2">
      <c r="E276" s="144"/>
    </row>
    <row r="277" spans="1:7" x14ac:dyDescent="0.2">
      <c r="E277" s="144"/>
    </row>
    <row r="278" spans="1:7" x14ac:dyDescent="0.2">
      <c r="E278" s="144"/>
    </row>
    <row r="279" spans="1:7" x14ac:dyDescent="0.2">
      <c r="E279" s="144"/>
    </row>
    <row r="280" spans="1:7" x14ac:dyDescent="0.2">
      <c r="E280" s="144"/>
    </row>
    <row r="281" spans="1:7" x14ac:dyDescent="0.2">
      <c r="E281" s="144"/>
    </row>
    <row r="282" spans="1:7" x14ac:dyDescent="0.2">
      <c r="E282" s="144"/>
    </row>
    <row r="283" spans="1:7" x14ac:dyDescent="0.2">
      <c r="E283" s="144"/>
    </row>
    <row r="284" spans="1:7" x14ac:dyDescent="0.2">
      <c r="A284" s="197"/>
      <c r="B284" s="197"/>
    </row>
    <row r="285" spans="1:7" x14ac:dyDescent="0.2">
      <c r="A285" s="186"/>
      <c r="B285" s="186"/>
      <c r="C285" s="198"/>
      <c r="D285" s="198"/>
      <c r="E285" s="199"/>
      <c r="F285" s="198"/>
      <c r="G285" s="200"/>
    </row>
    <row r="286" spans="1:7" x14ac:dyDescent="0.2">
      <c r="A286" s="201"/>
      <c r="B286" s="201"/>
      <c r="C286" s="186"/>
      <c r="D286" s="186"/>
      <c r="E286" s="202"/>
      <c r="F286" s="186"/>
      <c r="G286" s="186"/>
    </row>
    <row r="287" spans="1:7" x14ac:dyDescent="0.2">
      <c r="A287" s="186"/>
      <c r="B287" s="186"/>
      <c r="C287" s="186"/>
      <c r="D287" s="186"/>
      <c r="E287" s="202"/>
      <c r="F287" s="186"/>
      <c r="G287" s="186"/>
    </row>
    <row r="288" spans="1:7" x14ac:dyDescent="0.2">
      <c r="A288" s="186"/>
      <c r="B288" s="186"/>
      <c r="C288" s="186"/>
      <c r="D288" s="186"/>
      <c r="E288" s="202"/>
      <c r="F288" s="186"/>
      <c r="G288" s="186"/>
    </row>
    <row r="289" spans="1:7" x14ac:dyDescent="0.2">
      <c r="A289" s="186"/>
      <c r="B289" s="186"/>
      <c r="C289" s="186"/>
      <c r="D289" s="186"/>
      <c r="E289" s="202"/>
      <c r="F289" s="186"/>
      <c r="G289" s="186"/>
    </row>
    <row r="290" spans="1:7" x14ac:dyDescent="0.2">
      <c r="A290" s="186"/>
      <c r="B290" s="186"/>
      <c r="C290" s="186"/>
      <c r="D290" s="186"/>
      <c r="E290" s="202"/>
      <c r="F290" s="186"/>
      <c r="G290" s="186"/>
    </row>
    <row r="291" spans="1:7" x14ac:dyDescent="0.2">
      <c r="A291" s="186"/>
      <c r="B291" s="186"/>
      <c r="C291" s="186"/>
      <c r="D291" s="186"/>
      <c r="E291" s="202"/>
      <c r="F291" s="186"/>
      <c r="G291" s="186"/>
    </row>
    <row r="292" spans="1:7" x14ac:dyDescent="0.2">
      <c r="A292" s="186"/>
      <c r="B292" s="186"/>
      <c r="C292" s="186"/>
      <c r="D292" s="186"/>
      <c r="E292" s="202"/>
      <c r="F292" s="186"/>
      <c r="G292" s="186"/>
    </row>
    <row r="293" spans="1:7" x14ac:dyDescent="0.2">
      <c r="A293" s="186"/>
      <c r="B293" s="186"/>
      <c r="C293" s="186"/>
      <c r="D293" s="186"/>
      <c r="E293" s="202"/>
      <c r="F293" s="186"/>
      <c r="G293" s="186"/>
    </row>
    <row r="294" spans="1:7" x14ac:dyDescent="0.2">
      <c r="A294" s="186"/>
      <c r="B294" s="186"/>
      <c r="C294" s="186"/>
      <c r="D294" s="186"/>
      <c r="E294" s="202"/>
      <c r="F294" s="186"/>
      <c r="G294" s="186"/>
    </row>
    <row r="295" spans="1:7" x14ac:dyDescent="0.2">
      <c r="A295" s="186"/>
      <c r="B295" s="186"/>
      <c r="C295" s="186"/>
      <c r="D295" s="186"/>
      <c r="E295" s="202"/>
      <c r="F295" s="186"/>
      <c r="G295" s="186"/>
    </row>
    <row r="296" spans="1:7" x14ac:dyDescent="0.2">
      <c r="A296" s="186"/>
      <c r="B296" s="186"/>
      <c r="C296" s="186"/>
      <c r="D296" s="186"/>
      <c r="E296" s="202"/>
      <c r="F296" s="186"/>
      <c r="G296" s="186"/>
    </row>
    <row r="297" spans="1:7" x14ac:dyDescent="0.2">
      <c r="A297" s="186"/>
      <c r="B297" s="186"/>
      <c r="C297" s="186"/>
      <c r="D297" s="186"/>
      <c r="E297" s="202"/>
      <c r="F297" s="186"/>
      <c r="G297" s="186"/>
    </row>
    <row r="298" spans="1:7" x14ac:dyDescent="0.2">
      <c r="A298" s="186"/>
      <c r="B298" s="186"/>
      <c r="C298" s="186"/>
      <c r="D298" s="186"/>
      <c r="E298" s="202"/>
      <c r="F298" s="186"/>
      <c r="G298" s="186"/>
    </row>
  </sheetData>
  <mergeCells count="104">
    <mergeCell ref="C199:D199"/>
    <mergeCell ref="C200:D200"/>
    <mergeCell ref="C204:D204"/>
    <mergeCell ref="C205:D205"/>
    <mergeCell ref="C206:D206"/>
    <mergeCell ref="C208:D208"/>
    <mergeCell ref="C187:D187"/>
    <mergeCell ref="C188:D188"/>
    <mergeCell ref="C190:D190"/>
    <mergeCell ref="C192:D192"/>
    <mergeCell ref="C194:D194"/>
    <mergeCell ref="C195:D195"/>
    <mergeCell ref="C170:D170"/>
    <mergeCell ref="C174:D174"/>
    <mergeCell ref="C176:D176"/>
    <mergeCell ref="C178:D178"/>
    <mergeCell ref="C180:D180"/>
    <mergeCell ref="C182:D182"/>
    <mergeCell ref="C163:D163"/>
    <mergeCell ref="C164:D164"/>
    <mergeCell ref="C165:D165"/>
    <mergeCell ref="C166:D166"/>
    <mergeCell ref="C167:D167"/>
    <mergeCell ref="C168:D168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36:D136"/>
    <mergeCell ref="C141:D141"/>
    <mergeCell ref="C145:D145"/>
    <mergeCell ref="C146:D146"/>
    <mergeCell ref="C148:D148"/>
    <mergeCell ref="C149:D149"/>
    <mergeCell ref="C128:D128"/>
    <mergeCell ref="C129:D129"/>
    <mergeCell ref="C131:D131"/>
    <mergeCell ref="C133:D133"/>
    <mergeCell ref="C134:D134"/>
    <mergeCell ref="C135:D135"/>
    <mergeCell ref="C119:D119"/>
    <mergeCell ref="C120:D120"/>
    <mergeCell ref="C122:D122"/>
    <mergeCell ref="C123:D123"/>
    <mergeCell ref="C125:D125"/>
    <mergeCell ref="C126:D126"/>
    <mergeCell ref="C100:D100"/>
    <mergeCell ref="C101:D101"/>
    <mergeCell ref="C103:D103"/>
    <mergeCell ref="C104:D104"/>
    <mergeCell ref="C105:D105"/>
    <mergeCell ref="C107:D107"/>
    <mergeCell ref="C110:D110"/>
    <mergeCell ref="C112:D112"/>
    <mergeCell ref="C87:D87"/>
    <mergeCell ref="C88:D88"/>
    <mergeCell ref="C92:D92"/>
    <mergeCell ref="C94:D94"/>
    <mergeCell ref="C96:D96"/>
    <mergeCell ref="C73:D73"/>
    <mergeCell ref="C74:D74"/>
    <mergeCell ref="C76:D76"/>
    <mergeCell ref="C77:D77"/>
    <mergeCell ref="C79:D79"/>
    <mergeCell ref="C80:D80"/>
    <mergeCell ref="C82:D82"/>
    <mergeCell ref="C83:D83"/>
    <mergeCell ref="C64:D64"/>
    <mergeCell ref="C66:D66"/>
    <mergeCell ref="C67:D67"/>
    <mergeCell ref="C69:D69"/>
    <mergeCell ref="C56:D56"/>
    <mergeCell ref="C58:D58"/>
    <mergeCell ref="C60:D60"/>
    <mergeCell ref="C48:D48"/>
    <mergeCell ref="C50:D50"/>
    <mergeCell ref="C51:D51"/>
    <mergeCell ref="C52:D52"/>
    <mergeCell ref="C33:D33"/>
    <mergeCell ref="C35:D35"/>
    <mergeCell ref="C37:D37"/>
    <mergeCell ref="C38:D38"/>
    <mergeCell ref="C43:D43"/>
    <mergeCell ref="C44:D44"/>
    <mergeCell ref="C17:D17"/>
    <mergeCell ref="C19:D19"/>
    <mergeCell ref="C21:D21"/>
    <mergeCell ref="C23:D23"/>
    <mergeCell ref="C27:D27"/>
    <mergeCell ref="C29:D29"/>
    <mergeCell ref="C30:D30"/>
    <mergeCell ref="C32:D32"/>
    <mergeCell ref="A1:G1"/>
    <mergeCell ref="A3:B3"/>
    <mergeCell ref="A4:B4"/>
    <mergeCell ref="E4:G4"/>
    <mergeCell ref="C9:D9"/>
    <mergeCell ref="C11:D11"/>
    <mergeCell ref="C13:D13"/>
    <mergeCell ref="C15:D15"/>
  </mergeCells>
  <printOptions gridLinesSet="0"/>
  <pageMargins left="0.59055118110236227" right="0.39370078740157483" top="0.59055118110236227" bottom="0.98425196850393704" header="0.19685039370078741" footer="0.51181102362204722"/>
  <pageSetup paperSize="9" orientation="portrait" horizontalDpi="300" r:id="rId1"/>
  <headerFooter alignWithMargins="0">
    <oddFooter>&amp;L&amp;9Zpracováno programem &amp;"Arial CE,Tučné"BUILDpower,  © RTS, a.s.&amp;R&amp;"Arial,Obyčejné"Strana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SO01 SO01 KL</vt:lpstr>
      <vt:lpstr>SO01 SO01 Rek</vt:lpstr>
      <vt:lpstr>SO01 SO01 Pol</vt:lpstr>
      <vt:lpstr>'SO01 SO01 Pol'!Názvy_tisku</vt:lpstr>
      <vt:lpstr>'SO01 SO01 Rek'!Názvy_tisku</vt:lpstr>
      <vt:lpstr>'SO01 SO01 KL'!Oblast_tisku</vt:lpstr>
      <vt:lpstr>'SO01 SO01 Pol'!Oblast_tisku</vt:lpstr>
      <vt:lpstr>'SO01 SO01 Rek'!Oblast_tisku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Radek Kulhánek</cp:lastModifiedBy>
  <dcterms:created xsi:type="dcterms:W3CDTF">2025-12-16T12:06:36Z</dcterms:created>
  <dcterms:modified xsi:type="dcterms:W3CDTF">2026-04-13T12:56:09Z</dcterms:modified>
</cp:coreProperties>
</file>