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káš\Desktop\"/>
    </mc:Choice>
  </mc:AlternateContent>
  <xr:revisionPtr revIDLastSave="0" documentId="13_ncr:1_{73CA3754-8398-48E6-BD2C-5127ACBF44A3}" xr6:coauthVersionLast="45" xr6:coauthVersionMax="45" xr10:uidLastSave="{00000000-0000-0000-0000-000000000000}"/>
  <bookViews>
    <workbookView xWindow="270" yWindow="690" windowWidth="18600" windowHeight="1935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1 SO01_1 Pol" sheetId="12" r:id="rId4"/>
    <sheet name="1 SO01_2 Pol" sheetId="13" r:id="rId5"/>
    <sheet name="1 SO01_3 Pol" sheetId="14" r:id="rId6"/>
    <sheet name="1 SO01_4 Pol" sheetId="15" r:id="rId7"/>
    <sheet name="2 SO01_1 Pol" sheetId="16" r:id="rId8"/>
    <sheet name="2 SO01_2 Pol" sheetId="17" r:id="rId9"/>
    <sheet name="2 SO01_3 Pol" sheetId="18" r:id="rId10"/>
    <sheet name="2 SO01_4 Pol" sheetId="19" r:id="rId11"/>
    <sheet name="2 SO02 Pol" sheetId="20" r:id="rId12"/>
    <sheet name="2 SO03 Pol" sheetId="21" r:id="rId13"/>
    <sheet name="2 SO04 Pol" sheetId="22" r:id="rId14"/>
  </sheets>
  <externalReferences>
    <externalReference r:id="rId15"/>
  </externalReferences>
  <definedNames>
    <definedName name="CelkemDPHVypocet" localSheetId="1">Stavba!$H$53</definedName>
    <definedName name="CenaCelkem">Stavba!$G$29</definedName>
    <definedName name="CenaCelkemBezDPH">Stavba!$G$28</definedName>
    <definedName name="CenaCelkemVypocet" localSheetId="1">Stavba!$I$53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SO01_1 Pol'!$1:$7</definedName>
    <definedName name="_xlnm.Print_Titles" localSheetId="4">'1 SO01_2 Pol'!$1:$7</definedName>
    <definedName name="_xlnm.Print_Titles" localSheetId="5">'1 SO01_3 Pol'!$1:$7</definedName>
    <definedName name="_xlnm.Print_Titles" localSheetId="6">'1 SO01_4 Pol'!$1:$7</definedName>
    <definedName name="_xlnm.Print_Titles" localSheetId="7">'2 SO01_1 Pol'!$1:$7</definedName>
    <definedName name="_xlnm.Print_Titles" localSheetId="8">'2 SO01_2 Pol'!$1:$7</definedName>
    <definedName name="_xlnm.Print_Titles" localSheetId="9">'2 SO01_3 Pol'!$1:$7</definedName>
    <definedName name="_xlnm.Print_Titles" localSheetId="10">'2 SO01_4 Pol'!$1:$7</definedName>
    <definedName name="_xlnm.Print_Titles" localSheetId="11">'2 SO02 Pol'!$1:$7</definedName>
    <definedName name="_xlnm.Print_Titles" localSheetId="12">'2 SO03 Pol'!$1:$7</definedName>
    <definedName name="_xlnm.Print_Titles" localSheetId="13">'2 SO04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SO01_1 Pol'!$A$1:$X$134</definedName>
    <definedName name="_xlnm.Print_Area" localSheetId="4">'1 SO01_2 Pol'!$A$1:$X$1014</definedName>
    <definedName name="_xlnm.Print_Area" localSheetId="5">'1 SO01_3 Pol'!$A$1:$X$114</definedName>
    <definedName name="_xlnm.Print_Area" localSheetId="6">'1 SO01_4 Pol'!$A$1:$X$169</definedName>
    <definedName name="_xlnm.Print_Area" localSheetId="7">'2 SO01_1 Pol'!$A$1:$X$78</definedName>
    <definedName name="_xlnm.Print_Area" localSheetId="8">'2 SO01_2 Pol'!$A$1:$X$99</definedName>
    <definedName name="_xlnm.Print_Area" localSheetId="9">'2 SO01_3 Pol'!$A$1:$X$212</definedName>
    <definedName name="_xlnm.Print_Area" localSheetId="10">'2 SO01_4 Pol'!$A$1:$X$111</definedName>
    <definedName name="_xlnm.Print_Area" localSheetId="11">'2 SO02 Pol'!$A$1:$X$47</definedName>
    <definedName name="_xlnm.Print_Area" localSheetId="12">'2 SO03 Pol'!$A$1:$X$28</definedName>
    <definedName name="_xlnm.Print_Area" localSheetId="13">'2 SO04 Pol'!$A$1:$X$85</definedName>
    <definedName name="_xlnm.Print_Area" localSheetId="1">Stavba!$A$1:$J$110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Stavba!$F$53</definedName>
    <definedName name="ZakladDPHZakl">Stavba!$G$25</definedName>
    <definedName name="ZakladDPHZaklVypocet" localSheetId="1">Stavba!$G$53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2" l="1"/>
  <c r="I9" i="22"/>
  <c r="K9" i="22"/>
  <c r="O9" i="22"/>
  <c r="Q9" i="22"/>
  <c r="V9" i="22"/>
  <c r="G10" i="22"/>
  <c r="M10" i="22" s="1"/>
  <c r="I10" i="22"/>
  <c r="K10" i="22"/>
  <c r="O10" i="22"/>
  <c r="Q10" i="22"/>
  <c r="V10" i="22"/>
  <c r="G12" i="22"/>
  <c r="M12" i="22" s="1"/>
  <c r="I12" i="22"/>
  <c r="K12" i="22"/>
  <c r="O12" i="22"/>
  <c r="Q12" i="22"/>
  <c r="V12" i="22"/>
  <c r="G15" i="22"/>
  <c r="I15" i="22"/>
  <c r="K15" i="22"/>
  <c r="M15" i="22"/>
  <c r="O15" i="22"/>
  <c r="Q15" i="22"/>
  <c r="V15" i="22"/>
  <c r="G18" i="22"/>
  <c r="G17" i="22" s="1"/>
  <c r="I18" i="22"/>
  <c r="K18" i="22"/>
  <c r="O18" i="22"/>
  <c r="O17" i="22" s="1"/>
  <c r="Q18" i="22"/>
  <c r="Q17" i="22" s="1"/>
  <c r="V18" i="22"/>
  <c r="G20" i="22"/>
  <c r="M20" i="22" s="1"/>
  <c r="I20" i="22"/>
  <c r="K20" i="22"/>
  <c r="K17" i="22" s="1"/>
  <c r="O20" i="22"/>
  <c r="Q20" i="22"/>
  <c r="V20" i="22"/>
  <c r="G23" i="22"/>
  <c r="M23" i="22" s="1"/>
  <c r="I23" i="22"/>
  <c r="K23" i="22"/>
  <c r="O23" i="22"/>
  <c r="Q23" i="22"/>
  <c r="V23" i="22"/>
  <c r="V22" i="22" s="1"/>
  <c r="G29" i="22"/>
  <c r="G22" i="22" s="1"/>
  <c r="I29" i="22"/>
  <c r="K29" i="22"/>
  <c r="M29" i="22"/>
  <c r="O29" i="22"/>
  <c r="Q29" i="22"/>
  <c r="V29" i="22"/>
  <c r="G31" i="22"/>
  <c r="M31" i="22" s="1"/>
  <c r="I31" i="22"/>
  <c r="K31" i="22"/>
  <c r="O31" i="22"/>
  <c r="Q31" i="22"/>
  <c r="V31" i="22"/>
  <c r="G33" i="22"/>
  <c r="I33" i="22"/>
  <c r="I22" i="22" s="1"/>
  <c r="K33" i="22"/>
  <c r="M33" i="22"/>
  <c r="O33" i="22"/>
  <c r="Q33" i="22"/>
  <c r="V33" i="22"/>
  <c r="V35" i="22"/>
  <c r="G36" i="22"/>
  <c r="M36" i="22" s="1"/>
  <c r="M35" i="22" s="1"/>
  <c r="I36" i="22"/>
  <c r="I35" i="22" s="1"/>
  <c r="K36" i="22"/>
  <c r="K35" i="22" s="1"/>
  <c r="O36" i="22"/>
  <c r="O35" i="22" s="1"/>
  <c r="Q36" i="22"/>
  <c r="Q35" i="22" s="1"/>
  <c r="V36" i="22"/>
  <c r="G38" i="22"/>
  <c r="G39" i="22"/>
  <c r="I39" i="22"/>
  <c r="I38" i="22" s="1"/>
  <c r="K39" i="22"/>
  <c r="M39" i="22"/>
  <c r="O39" i="22"/>
  <c r="Q39" i="22"/>
  <c r="Q38" i="22" s="1"/>
  <c r="V39" i="22"/>
  <c r="V38" i="22" s="1"/>
  <c r="G46" i="22"/>
  <c r="I46" i="22"/>
  <c r="K46" i="22"/>
  <c r="M46" i="22"/>
  <c r="O46" i="22"/>
  <c r="O38" i="22" s="1"/>
  <c r="Q46" i="22"/>
  <c r="V46" i="22"/>
  <c r="G49" i="22"/>
  <c r="G48" i="22" s="1"/>
  <c r="I49" i="22"/>
  <c r="I48" i="22" s="1"/>
  <c r="K49" i="22"/>
  <c r="K48" i="22" s="1"/>
  <c r="O49" i="22"/>
  <c r="O48" i="22" s="1"/>
  <c r="Q49" i="22"/>
  <c r="Q48" i="22" s="1"/>
  <c r="V49" i="22"/>
  <c r="V48" i="22" s="1"/>
  <c r="G52" i="22"/>
  <c r="M52" i="22" s="1"/>
  <c r="I52" i="22"/>
  <c r="I51" i="22" s="1"/>
  <c r="K52" i="22"/>
  <c r="K51" i="22" s="1"/>
  <c r="O52" i="22"/>
  <c r="Q52" i="22"/>
  <c r="Q51" i="22" s="1"/>
  <c r="V52" i="22"/>
  <c r="V51" i="22" s="1"/>
  <c r="G54" i="22"/>
  <c r="I54" i="22"/>
  <c r="K54" i="22"/>
  <c r="M54" i="22"/>
  <c r="O54" i="22"/>
  <c r="Q54" i="22"/>
  <c r="V54" i="22"/>
  <c r="G56" i="22"/>
  <c r="G55" i="22" s="1"/>
  <c r="I56" i="22"/>
  <c r="I55" i="22" s="1"/>
  <c r="K56" i="22"/>
  <c r="K55" i="22" s="1"/>
  <c r="M56" i="22"/>
  <c r="M55" i="22" s="1"/>
  <c r="O56" i="22"/>
  <c r="O55" i="22" s="1"/>
  <c r="Q56" i="22"/>
  <c r="Q55" i="22" s="1"/>
  <c r="V56" i="22"/>
  <c r="V55" i="22" s="1"/>
  <c r="G59" i="22"/>
  <c r="G58" i="22" s="1"/>
  <c r="I59" i="22"/>
  <c r="I58" i="22" s="1"/>
  <c r="K59" i="22"/>
  <c r="K58" i="22" s="1"/>
  <c r="O59" i="22"/>
  <c r="O58" i="22" s="1"/>
  <c r="Q59" i="22"/>
  <c r="Q58" i="22" s="1"/>
  <c r="V59" i="22"/>
  <c r="V58" i="22" s="1"/>
  <c r="G61" i="22"/>
  <c r="I61" i="22"/>
  <c r="K61" i="22"/>
  <c r="M61" i="22"/>
  <c r="O61" i="22"/>
  <c r="Q61" i="22"/>
  <c r="V61" i="22"/>
  <c r="G62" i="22"/>
  <c r="I62" i="22"/>
  <c r="K62" i="22"/>
  <c r="M62" i="22"/>
  <c r="O62" i="22"/>
  <c r="Q62" i="22"/>
  <c r="V62" i="22"/>
  <c r="G63" i="22"/>
  <c r="I63" i="22"/>
  <c r="K63" i="22"/>
  <c r="M63" i="22"/>
  <c r="O63" i="22"/>
  <c r="Q63" i="22"/>
  <c r="V63" i="22"/>
  <c r="G64" i="22"/>
  <c r="M64" i="22" s="1"/>
  <c r="I64" i="22"/>
  <c r="K64" i="22"/>
  <c r="O64" i="22"/>
  <c r="Q64" i="22"/>
  <c r="V64" i="22"/>
  <c r="G66" i="22"/>
  <c r="M66" i="22" s="1"/>
  <c r="M65" i="22" s="1"/>
  <c r="I66" i="22"/>
  <c r="I65" i="22" s="1"/>
  <c r="K66" i="22"/>
  <c r="K65" i="22" s="1"/>
  <c r="O66" i="22"/>
  <c r="O65" i="22" s="1"/>
  <c r="Q66" i="22"/>
  <c r="Q65" i="22" s="1"/>
  <c r="V66" i="22"/>
  <c r="V65" i="22" s="1"/>
  <c r="V68" i="22"/>
  <c r="G69" i="22"/>
  <c r="G68" i="22" s="1"/>
  <c r="I69" i="22"/>
  <c r="I68" i="22" s="1"/>
  <c r="K69" i="22"/>
  <c r="K68" i="22" s="1"/>
  <c r="M69" i="22"/>
  <c r="M68" i="22" s="1"/>
  <c r="O69" i="22"/>
  <c r="O68" i="22" s="1"/>
  <c r="Q69" i="22"/>
  <c r="Q68" i="22" s="1"/>
  <c r="V69" i="22"/>
  <c r="G71" i="22"/>
  <c r="I71" i="22"/>
  <c r="K71" i="22"/>
  <c r="O71" i="22"/>
  <c r="Q71" i="22"/>
  <c r="V71" i="22"/>
  <c r="G72" i="22"/>
  <c r="M72" i="22" s="1"/>
  <c r="I72" i="22"/>
  <c r="K72" i="22"/>
  <c r="O72" i="22"/>
  <c r="Q72" i="22"/>
  <c r="V72" i="22"/>
  <c r="G73" i="22"/>
  <c r="M73" i="22" s="1"/>
  <c r="I73" i="22"/>
  <c r="K73" i="22"/>
  <c r="O73" i="22"/>
  <c r="Q73" i="22"/>
  <c r="V73" i="22"/>
  <c r="AF75" i="22"/>
  <c r="G52" i="1" s="1"/>
  <c r="I8" i="21"/>
  <c r="G9" i="21"/>
  <c r="G8" i="21" s="1"/>
  <c r="I9" i="21"/>
  <c r="K9" i="21"/>
  <c r="K8" i="21" s="1"/>
  <c r="O9" i="21"/>
  <c r="O8" i="21" s="1"/>
  <c r="Q9" i="21"/>
  <c r="Q8" i="21" s="1"/>
  <c r="V9" i="21"/>
  <c r="V8" i="21" s="1"/>
  <c r="Q11" i="21"/>
  <c r="G12" i="21"/>
  <c r="M12" i="21" s="1"/>
  <c r="M11" i="21" s="1"/>
  <c r="I12" i="21"/>
  <c r="I11" i="21" s="1"/>
  <c r="K12" i="21"/>
  <c r="K11" i="21" s="1"/>
  <c r="O12" i="21"/>
  <c r="O11" i="21" s="1"/>
  <c r="Q12" i="21"/>
  <c r="V12" i="21"/>
  <c r="V11" i="21" s="1"/>
  <c r="G14" i="21"/>
  <c r="I14" i="21"/>
  <c r="I13" i="21" s="1"/>
  <c r="K14" i="21"/>
  <c r="M14" i="21"/>
  <c r="O14" i="21"/>
  <c r="Q14" i="21"/>
  <c r="Q13" i="21" s="1"/>
  <c r="V14" i="21"/>
  <c r="V13" i="21" s="1"/>
  <c r="G15" i="21"/>
  <c r="I15" i="21"/>
  <c r="K15" i="21"/>
  <c r="M15" i="21"/>
  <c r="O15" i="21"/>
  <c r="Q15" i="21"/>
  <c r="V15" i="21"/>
  <c r="G16" i="21"/>
  <c r="G13" i="21" s="1"/>
  <c r="I16" i="21"/>
  <c r="K16" i="21"/>
  <c r="M16" i="21"/>
  <c r="O16" i="21"/>
  <c r="Q16" i="21"/>
  <c r="V16" i="21"/>
  <c r="AF18" i="21"/>
  <c r="G51" i="1" s="1"/>
  <c r="G9" i="20"/>
  <c r="I9" i="20"/>
  <c r="K9" i="20"/>
  <c r="K8" i="20" s="1"/>
  <c r="O9" i="20"/>
  <c r="O8" i="20" s="1"/>
  <c r="Q9" i="20"/>
  <c r="V9" i="20"/>
  <c r="V8" i="20" s="1"/>
  <c r="G12" i="20"/>
  <c r="I12" i="20"/>
  <c r="K12" i="20"/>
  <c r="M12" i="20"/>
  <c r="O12" i="20"/>
  <c r="Q12" i="20"/>
  <c r="V12" i="20"/>
  <c r="G14" i="20"/>
  <c r="G15" i="20"/>
  <c r="M15" i="20" s="1"/>
  <c r="I15" i="20"/>
  <c r="K15" i="20"/>
  <c r="O15" i="20"/>
  <c r="Q15" i="20"/>
  <c r="V15" i="20"/>
  <c r="G17" i="20"/>
  <c r="M17" i="20" s="1"/>
  <c r="I17" i="20"/>
  <c r="K17" i="20"/>
  <c r="O17" i="20"/>
  <c r="Q17" i="20"/>
  <c r="V17" i="20"/>
  <c r="V14" i="20" s="1"/>
  <c r="G19" i="20"/>
  <c r="I19" i="20"/>
  <c r="K19" i="20"/>
  <c r="M19" i="20"/>
  <c r="O19" i="20"/>
  <c r="Q19" i="20"/>
  <c r="V19" i="20"/>
  <c r="G21" i="20"/>
  <c r="I21" i="20"/>
  <c r="K21" i="20"/>
  <c r="M21" i="20"/>
  <c r="O21" i="20"/>
  <c r="Q21" i="20"/>
  <c r="V21" i="20"/>
  <c r="I22" i="20"/>
  <c r="Q22" i="20"/>
  <c r="G23" i="20"/>
  <c r="M23" i="20" s="1"/>
  <c r="M22" i="20" s="1"/>
  <c r="I23" i="20"/>
  <c r="K23" i="20"/>
  <c r="K22" i="20" s="1"/>
  <c r="O23" i="20"/>
  <c r="O22" i="20" s="1"/>
  <c r="Q23" i="20"/>
  <c r="V23" i="20"/>
  <c r="V22" i="20" s="1"/>
  <c r="G26" i="20"/>
  <c r="I26" i="20"/>
  <c r="I25" i="20" s="1"/>
  <c r="K26" i="20"/>
  <c r="K25" i="20" s="1"/>
  <c r="O26" i="20"/>
  <c r="O25" i="20" s="1"/>
  <c r="Q26" i="20"/>
  <c r="Q25" i="20" s="1"/>
  <c r="V26" i="20"/>
  <c r="V25" i="20" s="1"/>
  <c r="O28" i="20"/>
  <c r="G29" i="20"/>
  <c r="G28" i="20" s="1"/>
  <c r="I29" i="20"/>
  <c r="I28" i="20" s="1"/>
  <c r="K29" i="20"/>
  <c r="K28" i="20" s="1"/>
  <c r="M29" i="20"/>
  <c r="M28" i="20" s="1"/>
  <c r="O29" i="20"/>
  <c r="Q29" i="20"/>
  <c r="Q28" i="20" s="1"/>
  <c r="V29" i="20"/>
  <c r="V28" i="20" s="1"/>
  <c r="Q30" i="20"/>
  <c r="G31" i="20"/>
  <c r="M31" i="20" s="1"/>
  <c r="M30" i="20" s="1"/>
  <c r="I31" i="20"/>
  <c r="I30" i="20" s="1"/>
  <c r="K31" i="20"/>
  <c r="K30" i="20" s="1"/>
  <c r="O31" i="20"/>
  <c r="O30" i="20" s="1"/>
  <c r="Q31" i="20"/>
  <c r="V31" i="20"/>
  <c r="V30" i="20" s="1"/>
  <c r="G33" i="20"/>
  <c r="I33" i="20"/>
  <c r="K33" i="20"/>
  <c r="K32" i="20" s="1"/>
  <c r="M33" i="20"/>
  <c r="O33" i="20"/>
  <c r="Q33" i="20"/>
  <c r="V33" i="20"/>
  <c r="V32" i="20" s="1"/>
  <c r="G34" i="20"/>
  <c r="I34" i="20"/>
  <c r="K34" i="20"/>
  <c r="M34" i="20"/>
  <c r="O34" i="20"/>
  <c r="Q34" i="20"/>
  <c r="V34" i="20"/>
  <c r="G35" i="20"/>
  <c r="I35" i="20"/>
  <c r="K35" i="20"/>
  <c r="O35" i="20"/>
  <c r="Q35" i="20"/>
  <c r="V35" i="20"/>
  <c r="AF37" i="20"/>
  <c r="G50" i="1" s="1"/>
  <c r="G9" i="19"/>
  <c r="I9" i="19"/>
  <c r="K9" i="19"/>
  <c r="O9" i="19"/>
  <c r="Q9" i="19"/>
  <c r="V9" i="19"/>
  <c r="G10" i="19"/>
  <c r="M10" i="19" s="1"/>
  <c r="I10" i="19"/>
  <c r="K10" i="19"/>
  <c r="O10" i="19"/>
  <c r="Q10" i="19"/>
  <c r="V10" i="19"/>
  <c r="G11" i="19"/>
  <c r="M11" i="19" s="1"/>
  <c r="I11" i="19"/>
  <c r="K11" i="19"/>
  <c r="O11" i="19"/>
  <c r="Q11" i="19"/>
  <c r="V11" i="19"/>
  <c r="G12" i="19"/>
  <c r="I12" i="19"/>
  <c r="K12" i="19"/>
  <c r="M12" i="19"/>
  <c r="O12" i="19"/>
  <c r="Q12" i="19"/>
  <c r="V12" i="19"/>
  <c r="G13" i="19"/>
  <c r="I13" i="19"/>
  <c r="K13" i="19"/>
  <c r="M13" i="19"/>
  <c r="O13" i="19"/>
  <c r="Q13" i="19"/>
  <c r="V13" i="19"/>
  <c r="G14" i="19"/>
  <c r="I14" i="19"/>
  <c r="K14" i="19"/>
  <c r="M14" i="19"/>
  <c r="O14" i="19"/>
  <c r="Q14" i="19"/>
  <c r="V14" i="19"/>
  <c r="G15" i="19"/>
  <c r="M15" i="19" s="1"/>
  <c r="I15" i="19"/>
  <c r="K15" i="19"/>
  <c r="O15" i="19"/>
  <c r="Q15" i="19"/>
  <c r="V15" i="19"/>
  <c r="G17" i="19"/>
  <c r="M17" i="19" s="1"/>
  <c r="I17" i="19"/>
  <c r="K17" i="19"/>
  <c r="O17" i="19"/>
  <c r="Q17" i="19"/>
  <c r="V17" i="19"/>
  <c r="G18" i="19"/>
  <c r="M18" i="19" s="1"/>
  <c r="I18" i="19"/>
  <c r="K18" i="19"/>
  <c r="O18" i="19"/>
  <c r="Q18" i="19"/>
  <c r="V18" i="19"/>
  <c r="G19" i="19"/>
  <c r="I19" i="19"/>
  <c r="K19" i="19"/>
  <c r="M19" i="19"/>
  <c r="O19" i="19"/>
  <c r="Q19" i="19"/>
  <c r="V19" i="19"/>
  <c r="G20" i="19"/>
  <c r="I20" i="19"/>
  <c r="K20" i="19"/>
  <c r="M20" i="19"/>
  <c r="O20" i="19"/>
  <c r="Q20" i="19"/>
  <c r="V20" i="19"/>
  <c r="G21" i="19"/>
  <c r="M21" i="19" s="1"/>
  <c r="I21" i="19"/>
  <c r="K21" i="19"/>
  <c r="O21" i="19"/>
  <c r="Q21" i="19"/>
  <c r="V21" i="19"/>
  <c r="G22" i="19"/>
  <c r="I22" i="19"/>
  <c r="K22" i="19"/>
  <c r="O22" i="19"/>
  <c r="Q22" i="19"/>
  <c r="V22" i="19"/>
  <c r="G23" i="19"/>
  <c r="M23" i="19" s="1"/>
  <c r="I23" i="19"/>
  <c r="K23" i="19"/>
  <c r="O23" i="19"/>
  <c r="Q23" i="19"/>
  <c r="V23" i="19"/>
  <c r="G24" i="19"/>
  <c r="I24" i="19"/>
  <c r="K24" i="19"/>
  <c r="M24" i="19"/>
  <c r="O24" i="19"/>
  <c r="Q24" i="19"/>
  <c r="V24" i="19"/>
  <c r="G25" i="19"/>
  <c r="I25" i="19"/>
  <c r="K25" i="19"/>
  <c r="M25" i="19"/>
  <c r="O25" i="19"/>
  <c r="Q25" i="19"/>
  <c r="V25" i="19"/>
  <c r="G26" i="19"/>
  <c r="I26" i="19"/>
  <c r="K26" i="19"/>
  <c r="M26" i="19"/>
  <c r="O26" i="19"/>
  <c r="Q26" i="19"/>
  <c r="V26" i="19"/>
  <c r="G27" i="19"/>
  <c r="M27" i="19" s="1"/>
  <c r="I27" i="19"/>
  <c r="K27" i="19"/>
  <c r="O27" i="19"/>
  <c r="Q27" i="19"/>
  <c r="V27" i="19"/>
  <c r="G28" i="19"/>
  <c r="M28" i="19" s="1"/>
  <c r="I28" i="19"/>
  <c r="K28" i="19"/>
  <c r="O28" i="19"/>
  <c r="Q28" i="19"/>
  <c r="V28" i="19"/>
  <c r="G29" i="19"/>
  <c r="M29" i="19" s="1"/>
  <c r="I29" i="19"/>
  <c r="K29" i="19"/>
  <c r="O29" i="19"/>
  <c r="Q29" i="19"/>
  <c r="V29" i="19"/>
  <c r="G30" i="19"/>
  <c r="I30" i="19"/>
  <c r="K30" i="19"/>
  <c r="M30" i="19"/>
  <c r="O30" i="19"/>
  <c r="Q30" i="19"/>
  <c r="V30" i="19"/>
  <c r="G31" i="19"/>
  <c r="I31" i="19"/>
  <c r="K31" i="19"/>
  <c r="M31" i="19"/>
  <c r="O31" i="19"/>
  <c r="Q31" i="19"/>
  <c r="V31" i="19"/>
  <c r="G32" i="19"/>
  <c r="M32" i="19" s="1"/>
  <c r="I32" i="19"/>
  <c r="K32" i="19"/>
  <c r="O32" i="19"/>
  <c r="Q32" i="19"/>
  <c r="V32" i="19"/>
  <c r="G34" i="19"/>
  <c r="I34" i="19"/>
  <c r="K34" i="19"/>
  <c r="O34" i="19"/>
  <c r="Q34" i="19"/>
  <c r="V34" i="19"/>
  <c r="G35" i="19"/>
  <c r="M35" i="19" s="1"/>
  <c r="I35" i="19"/>
  <c r="K35" i="19"/>
  <c r="O35" i="19"/>
  <c r="Q35" i="19"/>
  <c r="V35" i="19"/>
  <c r="G36" i="19"/>
  <c r="I36" i="19"/>
  <c r="K36" i="19"/>
  <c r="M36" i="19"/>
  <c r="O36" i="19"/>
  <c r="Q36" i="19"/>
  <c r="V36" i="19"/>
  <c r="G37" i="19"/>
  <c r="I37" i="19"/>
  <c r="K37" i="19"/>
  <c r="M37" i="19"/>
  <c r="O37" i="19"/>
  <c r="Q37" i="19"/>
  <c r="V37" i="19"/>
  <c r="G38" i="19"/>
  <c r="I38" i="19"/>
  <c r="K38" i="19"/>
  <c r="M38" i="19"/>
  <c r="O38" i="19"/>
  <c r="Q38" i="19"/>
  <c r="V38" i="19"/>
  <c r="G39" i="19"/>
  <c r="M39" i="19" s="1"/>
  <c r="I39" i="19"/>
  <c r="K39" i="19"/>
  <c r="O39" i="19"/>
  <c r="Q39" i="19"/>
  <c r="V39" i="19"/>
  <c r="G40" i="19"/>
  <c r="M40" i="19" s="1"/>
  <c r="I40" i="19"/>
  <c r="K40" i="19"/>
  <c r="O40" i="19"/>
  <c r="Q40" i="19"/>
  <c r="V40" i="19"/>
  <c r="G41" i="19"/>
  <c r="M41" i="19" s="1"/>
  <c r="I41" i="19"/>
  <c r="K41" i="19"/>
  <c r="O41" i="19"/>
  <c r="Q41" i="19"/>
  <c r="V41" i="19"/>
  <c r="G42" i="19"/>
  <c r="I42" i="19"/>
  <c r="K42" i="19"/>
  <c r="M42" i="19"/>
  <c r="O42" i="19"/>
  <c r="Q42" i="19"/>
  <c r="V42" i="19"/>
  <c r="G43" i="19"/>
  <c r="I43" i="19"/>
  <c r="K43" i="19"/>
  <c r="M43" i="19"/>
  <c r="O43" i="19"/>
  <c r="Q43" i="19"/>
  <c r="V43" i="19"/>
  <c r="G44" i="19"/>
  <c r="M44" i="19" s="1"/>
  <c r="I44" i="19"/>
  <c r="K44" i="19"/>
  <c r="O44" i="19"/>
  <c r="Q44" i="19"/>
  <c r="V44" i="19"/>
  <c r="G45" i="19"/>
  <c r="M45" i="19" s="1"/>
  <c r="I45" i="19"/>
  <c r="K45" i="19"/>
  <c r="O45" i="19"/>
  <c r="Q45" i="19"/>
  <c r="V45" i="19"/>
  <c r="G46" i="19"/>
  <c r="M46" i="19" s="1"/>
  <c r="I46" i="19"/>
  <c r="K46" i="19"/>
  <c r="O46" i="19"/>
  <c r="Q46" i="19"/>
  <c r="V46" i="19"/>
  <c r="G47" i="19"/>
  <c r="M47" i="19" s="1"/>
  <c r="I47" i="19"/>
  <c r="K47" i="19"/>
  <c r="O47" i="19"/>
  <c r="Q47" i="19"/>
  <c r="V47" i="19"/>
  <c r="G48" i="19"/>
  <c r="I48" i="19"/>
  <c r="K48" i="19"/>
  <c r="M48" i="19"/>
  <c r="O48" i="19"/>
  <c r="Q48" i="19"/>
  <c r="V48" i="19"/>
  <c r="G49" i="19"/>
  <c r="M49" i="19" s="1"/>
  <c r="I49" i="19"/>
  <c r="K49" i="19"/>
  <c r="O49" i="19"/>
  <c r="Q49" i="19"/>
  <c r="V49" i="19"/>
  <c r="G50" i="19"/>
  <c r="I50" i="19"/>
  <c r="K50" i="19"/>
  <c r="M50" i="19"/>
  <c r="O50" i="19"/>
  <c r="Q50" i="19"/>
  <c r="V50" i="19"/>
  <c r="G51" i="19"/>
  <c r="M51" i="19" s="1"/>
  <c r="I51" i="19"/>
  <c r="K51" i="19"/>
  <c r="O51" i="19"/>
  <c r="Q51" i="19"/>
  <c r="V51" i="19"/>
  <c r="G52" i="19"/>
  <c r="M52" i="19" s="1"/>
  <c r="I52" i="19"/>
  <c r="K52" i="19"/>
  <c r="O52" i="19"/>
  <c r="Q52" i="19"/>
  <c r="V52" i="19"/>
  <c r="G53" i="19"/>
  <c r="M53" i="19" s="1"/>
  <c r="I53" i="19"/>
  <c r="K53" i="19"/>
  <c r="O53" i="19"/>
  <c r="Q53" i="19"/>
  <c r="V53" i="19"/>
  <c r="G54" i="19"/>
  <c r="M54" i="19" s="1"/>
  <c r="I54" i="19"/>
  <c r="K54" i="19"/>
  <c r="O54" i="19"/>
  <c r="Q54" i="19"/>
  <c r="V54" i="19"/>
  <c r="G55" i="19"/>
  <c r="I55" i="19"/>
  <c r="K55" i="19"/>
  <c r="M55" i="19"/>
  <c r="O55" i="19"/>
  <c r="Q55" i="19"/>
  <c r="V55" i="19"/>
  <c r="G56" i="19"/>
  <c r="I56" i="19"/>
  <c r="K56" i="19"/>
  <c r="M56" i="19"/>
  <c r="O56" i="19"/>
  <c r="Q56" i="19"/>
  <c r="V56" i="19"/>
  <c r="G58" i="19"/>
  <c r="I58" i="19"/>
  <c r="K58" i="19"/>
  <c r="O58" i="19"/>
  <c r="Q58" i="19"/>
  <c r="Q57" i="19" s="1"/>
  <c r="V58" i="19"/>
  <c r="G59" i="19"/>
  <c r="M59" i="19" s="1"/>
  <c r="I59" i="19"/>
  <c r="K59" i="19"/>
  <c r="O59" i="19"/>
  <c r="Q59" i="19"/>
  <c r="V59" i="19"/>
  <c r="G60" i="19"/>
  <c r="M60" i="19" s="1"/>
  <c r="I60" i="19"/>
  <c r="K60" i="19"/>
  <c r="O60" i="19"/>
  <c r="Q60" i="19"/>
  <c r="V60" i="19"/>
  <c r="G61" i="19"/>
  <c r="M61" i="19" s="1"/>
  <c r="I61" i="19"/>
  <c r="K61" i="19"/>
  <c r="O61" i="19"/>
  <c r="Q61" i="19"/>
  <c r="V61" i="19"/>
  <c r="G62" i="19"/>
  <c r="I62" i="19"/>
  <c r="K62" i="19"/>
  <c r="M62" i="19"/>
  <c r="O62" i="19"/>
  <c r="Q62" i="19"/>
  <c r="V62" i="19"/>
  <c r="G64" i="19"/>
  <c r="M64" i="19" s="1"/>
  <c r="I64" i="19"/>
  <c r="K64" i="19"/>
  <c r="O64" i="19"/>
  <c r="Q64" i="19"/>
  <c r="V64" i="19"/>
  <c r="G65" i="19"/>
  <c r="M65" i="19" s="1"/>
  <c r="I65" i="19"/>
  <c r="K65" i="19"/>
  <c r="O65" i="19"/>
  <c r="Q65" i="19"/>
  <c r="V65" i="19"/>
  <c r="G66" i="19"/>
  <c r="I66" i="19"/>
  <c r="K66" i="19"/>
  <c r="M66" i="19"/>
  <c r="O66" i="19"/>
  <c r="Q66" i="19"/>
  <c r="V66" i="19"/>
  <c r="G67" i="19"/>
  <c r="I67" i="19"/>
  <c r="K67" i="19"/>
  <c r="M67" i="19"/>
  <c r="O67" i="19"/>
  <c r="Q67" i="19"/>
  <c r="V67" i="19"/>
  <c r="G68" i="19"/>
  <c r="M68" i="19" s="1"/>
  <c r="I68" i="19"/>
  <c r="K68" i="19"/>
  <c r="O68" i="19"/>
  <c r="Q68" i="19"/>
  <c r="V68" i="19"/>
  <c r="G69" i="19"/>
  <c r="I69" i="19"/>
  <c r="K69" i="19"/>
  <c r="O69" i="19"/>
  <c r="Q69" i="19"/>
  <c r="V69" i="19"/>
  <c r="G70" i="19"/>
  <c r="M70" i="19" s="1"/>
  <c r="I70" i="19"/>
  <c r="K70" i="19"/>
  <c r="O70" i="19"/>
  <c r="Q70" i="19"/>
  <c r="V70" i="19"/>
  <c r="G71" i="19"/>
  <c r="M71" i="19" s="1"/>
  <c r="I71" i="19"/>
  <c r="K71" i="19"/>
  <c r="O71" i="19"/>
  <c r="Q71" i="19"/>
  <c r="V71" i="19"/>
  <c r="G72" i="19"/>
  <c r="I72" i="19"/>
  <c r="K72" i="19"/>
  <c r="M72" i="19"/>
  <c r="O72" i="19"/>
  <c r="Q72" i="19"/>
  <c r="V72" i="19"/>
  <c r="G73" i="19"/>
  <c r="M73" i="19" s="1"/>
  <c r="I73" i="19"/>
  <c r="K73" i="19"/>
  <c r="O73" i="19"/>
  <c r="Q73" i="19"/>
  <c r="V73" i="19"/>
  <c r="G74" i="19"/>
  <c r="I74" i="19"/>
  <c r="K74" i="19"/>
  <c r="M74" i="19"/>
  <c r="O74" i="19"/>
  <c r="Q74" i="19"/>
  <c r="V74" i="19"/>
  <c r="G75" i="19"/>
  <c r="M75" i="19" s="1"/>
  <c r="I75" i="19"/>
  <c r="K75" i="19"/>
  <c r="O75" i="19"/>
  <c r="Q75" i="19"/>
  <c r="V75" i="19"/>
  <c r="G76" i="19"/>
  <c r="M76" i="19" s="1"/>
  <c r="I76" i="19"/>
  <c r="K76" i="19"/>
  <c r="O76" i="19"/>
  <c r="Q76" i="19"/>
  <c r="V76" i="19"/>
  <c r="G77" i="19"/>
  <c r="M77" i="19" s="1"/>
  <c r="I77" i="19"/>
  <c r="K77" i="19"/>
  <c r="O77" i="19"/>
  <c r="Q77" i="19"/>
  <c r="V77" i="19"/>
  <c r="G78" i="19"/>
  <c r="M78" i="19" s="1"/>
  <c r="I78" i="19"/>
  <c r="K78" i="19"/>
  <c r="O78" i="19"/>
  <c r="Q78" i="19"/>
  <c r="V78" i="19"/>
  <c r="G79" i="19"/>
  <c r="I79" i="19"/>
  <c r="K79" i="19"/>
  <c r="M79" i="19"/>
  <c r="O79" i="19"/>
  <c r="Q79" i="19"/>
  <c r="V79" i="19"/>
  <c r="G80" i="19"/>
  <c r="I80" i="19"/>
  <c r="K80" i="19"/>
  <c r="M80" i="19"/>
  <c r="O80" i="19"/>
  <c r="Q80" i="19"/>
  <c r="V80" i="19"/>
  <c r="G81" i="19"/>
  <c r="M81" i="19" s="1"/>
  <c r="I81" i="19"/>
  <c r="K81" i="19"/>
  <c r="O81" i="19"/>
  <c r="Q81" i="19"/>
  <c r="V81" i="19"/>
  <c r="G82" i="19"/>
  <c r="M82" i="19" s="1"/>
  <c r="I82" i="19"/>
  <c r="K82" i="19"/>
  <c r="O82" i="19"/>
  <c r="Q82" i="19"/>
  <c r="V82" i="19"/>
  <c r="G83" i="19"/>
  <c r="M83" i="19" s="1"/>
  <c r="I83" i="19"/>
  <c r="K83" i="19"/>
  <c r="O83" i="19"/>
  <c r="Q83" i="19"/>
  <c r="V83" i="19"/>
  <c r="G84" i="19"/>
  <c r="I84" i="19"/>
  <c r="K84" i="19"/>
  <c r="M84" i="19"/>
  <c r="O84" i="19"/>
  <c r="Q84" i="19"/>
  <c r="V84" i="19"/>
  <c r="G85" i="19"/>
  <c r="I85" i="19"/>
  <c r="K85" i="19"/>
  <c r="M85" i="19"/>
  <c r="O85" i="19"/>
  <c r="Q85" i="19"/>
  <c r="V85" i="19"/>
  <c r="G86" i="19"/>
  <c r="M86" i="19" s="1"/>
  <c r="I86" i="19"/>
  <c r="K86" i="19"/>
  <c r="O86" i="19"/>
  <c r="Q86" i="19"/>
  <c r="V86" i="19"/>
  <c r="G87" i="19"/>
  <c r="M87" i="19" s="1"/>
  <c r="I87" i="19"/>
  <c r="K87" i="19"/>
  <c r="O87" i="19"/>
  <c r="Q87" i="19"/>
  <c r="V87" i="19"/>
  <c r="G88" i="19"/>
  <c r="M88" i="19" s="1"/>
  <c r="I88" i="19"/>
  <c r="K88" i="19"/>
  <c r="O88" i="19"/>
  <c r="Q88" i="19"/>
  <c r="V88" i="19"/>
  <c r="G89" i="19"/>
  <c r="M89" i="19" s="1"/>
  <c r="I89" i="19"/>
  <c r="K89" i="19"/>
  <c r="O89" i="19"/>
  <c r="Q89" i="19"/>
  <c r="V89" i="19"/>
  <c r="G90" i="19"/>
  <c r="I90" i="19"/>
  <c r="K90" i="19"/>
  <c r="M90" i="19"/>
  <c r="O90" i="19"/>
  <c r="Q90" i="19"/>
  <c r="V90" i="19"/>
  <c r="G91" i="19"/>
  <c r="M91" i="19" s="1"/>
  <c r="I91" i="19"/>
  <c r="K91" i="19"/>
  <c r="O91" i="19"/>
  <c r="Q91" i="19"/>
  <c r="V91" i="19"/>
  <c r="G92" i="19"/>
  <c r="M92" i="19" s="1"/>
  <c r="I92" i="19"/>
  <c r="K92" i="19"/>
  <c r="O92" i="19"/>
  <c r="Q92" i="19"/>
  <c r="V92" i="19"/>
  <c r="G93" i="19"/>
  <c r="M93" i="19" s="1"/>
  <c r="I93" i="19"/>
  <c r="K93" i="19"/>
  <c r="O93" i="19"/>
  <c r="Q93" i="19"/>
  <c r="V93" i="19"/>
  <c r="G94" i="19"/>
  <c r="M94" i="19" s="1"/>
  <c r="I94" i="19"/>
  <c r="K94" i="19"/>
  <c r="O94" i="19"/>
  <c r="Q94" i="19"/>
  <c r="V94" i="19"/>
  <c r="G95" i="19"/>
  <c r="M95" i="19" s="1"/>
  <c r="I95" i="19"/>
  <c r="K95" i="19"/>
  <c r="O95" i="19"/>
  <c r="Q95" i="19"/>
  <c r="V95" i="19"/>
  <c r="G96" i="19"/>
  <c r="M96" i="19" s="1"/>
  <c r="I96" i="19"/>
  <c r="K96" i="19"/>
  <c r="O96" i="19"/>
  <c r="Q96" i="19"/>
  <c r="V96" i="19"/>
  <c r="G97" i="19"/>
  <c r="M97" i="19" s="1"/>
  <c r="I97" i="19"/>
  <c r="K97" i="19"/>
  <c r="O97" i="19"/>
  <c r="Q97" i="19"/>
  <c r="V97" i="19"/>
  <c r="G98" i="19"/>
  <c r="I98" i="19"/>
  <c r="K98" i="19"/>
  <c r="M98" i="19"/>
  <c r="O98" i="19"/>
  <c r="Q98" i="19"/>
  <c r="V98" i="19"/>
  <c r="G99" i="19"/>
  <c r="M99" i="19" s="1"/>
  <c r="I99" i="19"/>
  <c r="K99" i="19"/>
  <c r="O99" i="19"/>
  <c r="Q99" i="19"/>
  <c r="V99" i="19"/>
  <c r="AE101" i="19"/>
  <c r="F49" i="1" s="1"/>
  <c r="H49" i="1" s="1"/>
  <c r="I49" i="1" s="1"/>
  <c r="AF101" i="19"/>
  <c r="G49" i="1" s="1"/>
  <c r="G9" i="18"/>
  <c r="I9" i="18"/>
  <c r="I8" i="18" s="1"/>
  <c r="K9" i="18"/>
  <c r="K8" i="18" s="1"/>
  <c r="M9" i="18"/>
  <c r="O9" i="18"/>
  <c r="Q9" i="18"/>
  <c r="Q8" i="18" s="1"/>
  <c r="V9" i="18"/>
  <c r="G10" i="18"/>
  <c r="G8" i="18" s="1"/>
  <c r="I88" i="1" s="1"/>
  <c r="I10" i="18"/>
  <c r="K10" i="18"/>
  <c r="O10" i="18"/>
  <c r="Q10" i="18"/>
  <c r="V10" i="18"/>
  <c r="G12" i="18"/>
  <c r="M12" i="18" s="1"/>
  <c r="I12" i="18"/>
  <c r="K12" i="18"/>
  <c r="O12" i="18"/>
  <c r="Q12" i="18"/>
  <c r="V12" i="18"/>
  <c r="G13" i="18"/>
  <c r="I13" i="18"/>
  <c r="K13" i="18"/>
  <c r="M13" i="18"/>
  <c r="O13" i="18"/>
  <c r="Q13" i="18"/>
  <c r="V13" i="18"/>
  <c r="G14" i="18"/>
  <c r="M14" i="18" s="1"/>
  <c r="I14" i="18"/>
  <c r="K14" i="18"/>
  <c r="O14" i="18"/>
  <c r="Q14" i="18"/>
  <c r="V14" i="18"/>
  <c r="G15" i="18"/>
  <c r="M15" i="18" s="1"/>
  <c r="I15" i="18"/>
  <c r="K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M18" i="18" s="1"/>
  <c r="I18" i="18"/>
  <c r="K18" i="18"/>
  <c r="O18" i="18"/>
  <c r="Q18" i="18"/>
  <c r="V18" i="18"/>
  <c r="G19" i="18"/>
  <c r="M19" i="18" s="1"/>
  <c r="I19" i="18"/>
  <c r="K19" i="18"/>
  <c r="O19" i="18"/>
  <c r="Q19" i="18"/>
  <c r="V19" i="18"/>
  <c r="G20" i="18"/>
  <c r="M20" i="18" s="1"/>
  <c r="I20" i="18"/>
  <c r="K20" i="18"/>
  <c r="O20" i="18"/>
  <c r="Q20" i="18"/>
  <c r="V20" i="18"/>
  <c r="G21" i="18"/>
  <c r="I21" i="18"/>
  <c r="K21" i="18"/>
  <c r="M21" i="18"/>
  <c r="O21" i="18"/>
  <c r="Q21" i="18"/>
  <c r="V21" i="18"/>
  <c r="G22" i="18"/>
  <c r="M22" i="18" s="1"/>
  <c r="I22" i="18"/>
  <c r="K22" i="18"/>
  <c r="O22" i="18"/>
  <c r="Q22" i="18"/>
  <c r="V22" i="18"/>
  <c r="G23" i="18"/>
  <c r="M23" i="18" s="1"/>
  <c r="I23" i="18"/>
  <c r="K23" i="18"/>
  <c r="O23" i="18"/>
  <c r="Q23" i="18"/>
  <c r="V23" i="18"/>
  <c r="G25" i="18"/>
  <c r="I25" i="18"/>
  <c r="K25" i="18"/>
  <c r="M25" i="18"/>
  <c r="O25" i="18"/>
  <c r="Q25" i="18"/>
  <c r="V25" i="18"/>
  <c r="G26" i="18"/>
  <c r="I26" i="18"/>
  <c r="K26" i="18"/>
  <c r="M26" i="18"/>
  <c r="O26" i="18"/>
  <c r="Q26" i="18"/>
  <c r="V26" i="18"/>
  <c r="G27" i="18"/>
  <c r="M27" i="18" s="1"/>
  <c r="I27" i="18"/>
  <c r="K27" i="18"/>
  <c r="O27" i="18"/>
  <c r="Q27" i="18"/>
  <c r="V27" i="18"/>
  <c r="G28" i="18"/>
  <c r="M28" i="18" s="1"/>
  <c r="I28" i="18"/>
  <c r="K28" i="18"/>
  <c r="O28" i="18"/>
  <c r="Q28" i="18"/>
  <c r="V28" i="18"/>
  <c r="G29" i="18"/>
  <c r="M29" i="18" s="1"/>
  <c r="I29" i="18"/>
  <c r="K29" i="18"/>
  <c r="O29" i="18"/>
  <c r="Q29" i="18"/>
  <c r="V29" i="18"/>
  <c r="G30" i="18"/>
  <c r="M30" i="18" s="1"/>
  <c r="I30" i="18"/>
  <c r="K30" i="18"/>
  <c r="O30" i="18"/>
  <c r="Q30" i="18"/>
  <c r="V30" i="18"/>
  <c r="G31" i="18"/>
  <c r="I31" i="18"/>
  <c r="K31" i="18"/>
  <c r="M31" i="18"/>
  <c r="O31" i="18"/>
  <c r="Q31" i="18"/>
  <c r="V31" i="18"/>
  <c r="G32" i="18"/>
  <c r="M32" i="18" s="1"/>
  <c r="I32" i="18"/>
  <c r="K32" i="18"/>
  <c r="O32" i="18"/>
  <c r="Q32" i="18"/>
  <c r="V32" i="18"/>
  <c r="G33" i="18"/>
  <c r="I33" i="18"/>
  <c r="K33" i="18"/>
  <c r="M33" i="18"/>
  <c r="O33" i="18"/>
  <c r="Q33" i="18"/>
  <c r="V33" i="18"/>
  <c r="G34" i="18"/>
  <c r="M34" i="18" s="1"/>
  <c r="I34" i="18"/>
  <c r="K34" i="18"/>
  <c r="O34" i="18"/>
  <c r="Q34" i="18"/>
  <c r="V34" i="18"/>
  <c r="G35" i="18"/>
  <c r="M35" i="18" s="1"/>
  <c r="I35" i="18"/>
  <c r="K35" i="18"/>
  <c r="O35" i="18"/>
  <c r="Q35" i="18"/>
  <c r="V35" i="18"/>
  <c r="G36" i="18"/>
  <c r="M36" i="18" s="1"/>
  <c r="I36" i="18"/>
  <c r="K36" i="18"/>
  <c r="O36" i="18"/>
  <c r="Q36" i="18"/>
  <c r="V36" i="18"/>
  <c r="G37" i="18"/>
  <c r="M37" i="18" s="1"/>
  <c r="I37" i="18"/>
  <c r="K37" i="18"/>
  <c r="O37" i="18"/>
  <c r="Q37" i="18"/>
  <c r="V37" i="18"/>
  <c r="G38" i="18"/>
  <c r="I38" i="18"/>
  <c r="K38" i="18"/>
  <c r="M38" i="18"/>
  <c r="O38" i="18"/>
  <c r="Q38" i="18"/>
  <c r="V38" i="18"/>
  <c r="G39" i="18"/>
  <c r="I39" i="18"/>
  <c r="K39" i="18"/>
  <c r="M39" i="18"/>
  <c r="O39" i="18"/>
  <c r="Q39" i="18"/>
  <c r="V39" i="18"/>
  <c r="G41" i="18"/>
  <c r="M41" i="18" s="1"/>
  <c r="I41" i="18"/>
  <c r="K41" i="18"/>
  <c r="O41" i="18"/>
  <c r="Q41" i="18"/>
  <c r="V41" i="18"/>
  <c r="G42" i="18"/>
  <c r="M42" i="18" s="1"/>
  <c r="I42" i="18"/>
  <c r="K42" i="18"/>
  <c r="O42" i="18"/>
  <c r="Q42" i="18"/>
  <c r="V42" i="18"/>
  <c r="G43" i="18"/>
  <c r="M43" i="18" s="1"/>
  <c r="I43" i="18"/>
  <c r="K43" i="18"/>
  <c r="O43" i="18"/>
  <c r="Q43" i="18"/>
  <c r="V43" i="18"/>
  <c r="G44" i="18"/>
  <c r="M44" i="18" s="1"/>
  <c r="I44" i="18"/>
  <c r="K44" i="18"/>
  <c r="O44" i="18"/>
  <c r="Q44" i="18"/>
  <c r="V44" i="18"/>
  <c r="G45" i="18"/>
  <c r="I45" i="18"/>
  <c r="K45" i="18"/>
  <c r="M45" i="18"/>
  <c r="O45" i="18"/>
  <c r="Q45" i="18"/>
  <c r="V45" i="18"/>
  <c r="G46" i="18"/>
  <c r="I46" i="18"/>
  <c r="K46" i="18"/>
  <c r="O46" i="18"/>
  <c r="Q46" i="18"/>
  <c r="V46" i="18"/>
  <c r="G47" i="18"/>
  <c r="M47" i="18" s="1"/>
  <c r="I47" i="18"/>
  <c r="K47" i="18"/>
  <c r="O47" i="18"/>
  <c r="Q47" i="18"/>
  <c r="V47" i="18"/>
  <c r="G48" i="18"/>
  <c r="M48" i="18" s="1"/>
  <c r="I48" i="18"/>
  <c r="K48" i="18"/>
  <c r="O48" i="18"/>
  <c r="Q48" i="18"/>
  <c r="V48" i="18"/>
  <c r="G49" i="18"/>
  <c r="M49" i="18" s="1"/>
  <c r="I49" i="18"/>
  <c r="K49" i="18"/>
  <c r="O49" i="18"/>
  <c r="Q49" i="18"/>
  <c r="V49" i="18"/>
  <c r="G50" i="18"/>
  <c r="I50" i="18"/>
  <c r="K50" i="18"/>
  <c r="M50" i="18"/>
  <c r="O50" i="18"/>
  <c r="Q50" i="18"/>
  <c r="V50" i="18"/>
  <c r="G51" i="18"/>
  <c r="M51" i="18" s="1"/>
  <c r="I51" i="18"/>
  <c r="K51" i="18"/>
  <c r="O51" i="18"/>
  <c r="Q51" i="18"/>
  <c r="V51" i="18"/>
  <c r="G52" i="18"/>
  <c r="M52" i="18" s="1"/>
  <c r="I52" i="18"/>
  <c r="K52" i="18"/>
  <c r="O52" i="18"/>
  <c r="Q52" i="18"/>
  <c r="V52" i="18"/>
  <c r="G53" i="18"/>
  <c r="M53" i="18" s="1"/>
  <c r="I53" i="18"/>
  <c r="K53" i="18"/>
  <c r="O53" i="18"/>
  <c r="Q53" i="18"/>
  <c r="V53" i="18"/>
  <c r="G54" i="18"/>
  <c r="M54" i="18" s="1"/>
  <c r="I54" i="18"/>
  <c r="K54" i="18"/>
  <c r="O54" i="18"/>
  <c r="Q54" i="18"/>
  <c r="V54" i="18"/>
  <c r="G55" i="18"/>
  <c r="I55" i="18"/>
  <c r="K55" i="18"/>
  <c r="M55" i="18"/>
  <c r="O55" i="18"/>
  <c r="Q55" i="18"/>
  <c r="V55" i="18"/>
  <c r="G56" i="18"/>
  <c r="M56" i="18" s="1"/>
  <c r="I56" i="18"/>
  <c r="K56" i="18"/>
  <c r="O56" i="18"/>
  <c r="Q56" i="18"/>
  <c r="V56" i="18"/>
  <c r="G57" i="18"/>
  <c r="I57" i="18"/>
  <c r="K57" i="18"/>
  <c r="M57" i="18"/>
  <c r="O57" i="18"/>
  <c r="Q57" i="18"/>
  <c r="V57" i="18"/>
  <c r="G58" i="18"/>
  <c r="M58" i="18" s="1"/>
  <c r="I58" i="18"/>
  <c r="K58" i="18"/>
  <c r="O58" i="18"/>
  <c r="Q58" i="18"/>
  <c r="V58" i="18"/>
  <c r="G60" i="18"/>
  <c r="I60" i="18"/>
  <c r="K60" i="18"/>
  <c r="O60" i="18"/>
  <c r="O59" i="18" s="1"/>
  <c r="Q60" i="18"/>
  <c r="Q59" i="18" s="1"/>
  <c r="V60" i="18"/>
  <c r="G61" i="18"/>
  <c r="I61" i="18"/>
  <c r="I59" i="18" s="1"/>
  <c r="K61" i="18"/>
  <c r="M61" i="18"/>
  <c r="O61" i="18"/>
  <c r="Q61" i="18"/>
  <c r="V61" i="18"/>
  <c r="V59" i="18" s="1"/>
  <c r="G63" i="18"/>
  <c r="I63" i="18"/>
  <c r="I62" i="18" s="1"/>
  <c r="K63" i="18"/>
  <c r="K62" i="18" s="1"/>
  <c r="M63" i="18"/>
  <c r="O63" i="18"/>
  <c r="Q63" i="18"/>
  <c r="Q62" i="18" s="1"/>
  <c r="V63" i="18"/>
  <c r="G64" i="18"/>
  <c r="G62" i="18" s="1"/>
  <c r="I64" i="18"/>
  <c r="K64" i="18"/>
  <c r="O64" i="18"/>
  <c r="O62" i="18" s="1"/>
  <c r="Q64" i="18"/>
  <c r="V64" i="18"/>
  <c r="G65" i="18"/>
  <c r="I65" i="18"/>
  <c r="G66" i="18"/>
  <c r="M66" i="18" s="1"/>
  <c r="M65" i="18" s="1"/>
  <c r="I66" i="18"/>
  <c r="K66" i="18"/>
  <c r="K65" i="18" s="1"/>
  <c r="O66" i="18"/>
  <c r="O65" i="18" s="1"/>
  <c r="Q66" i="18"/>
  <c r="Q65" i="18" s="1"/>
  <c r="V66" i="18"/>
  <c r="V65" i="18" s="1"/>
  <c r="G68" i="18"/>
  <c r="I68" i="18"/>
  <c r="K68" i="18"/>
  <c r="O68" i="18"/>
  <c r="Q68" i="18"/>
  <c r="V68" i="18"/>
  <c r="G69" i="18"/>
  <c r="M69" i="18" s="1"/>
  <c r="I69" i="18"/>
  <c r="K69" i="18"/>
  <c r="O69" i="18"/>
  <c r="Q69" i="18"/>
  <c r="V69" i="18"/>
  <c r="G70" i="18"/>
  <c r="M70" i="18" s="1"/>
  <c r="I70" i="18"/>
  <c r="K70" i="18"/>
  <c r="O70" i="18"/>
  <c r="Q70" i="18"/>
  <c r="V70" i="18"/>
  <c r="G73" i="18"/>
  <c r="M73" i="18" s="1"/>
  <c r="I73" i="18"/>
  <c r="K73" i="18"/>
  <c r="O73" i="18"/>
  <c r="Q73" i="18"/>
  <c r="V73" i="18"/>
  <c r="G76" i="18"/>
  <c r="M76" i="18" s="1"/>
  <c r="I76" i="18"/>
  <c r="K76" i="18"/>
  <c r="O76" i="18"/>
  <c r="Q76" i="18"/>
  <c r="V76" i="18"/>
  <c r="G77" i="18"/>
  <c r="M77" i="18" s="1"/>
  <c r="I77" i="18"/>
  <c r="K77" i="18"/>
  <c r="O77" i="18"/>
  <c r="Q77" i="18"/>
  <c r="V77" i="18"/>
  <c r="G78" i="18"/>
  <c r="I78" i="18"/>
  <c r="K78" i="18"/>
  <c r="M78" i="18"/>
  <c r="O78" i="18"/>
  <c r="Q78" i="18"/>
  <c r="V78" i="18"/>
  <c r="G79" i="18"/>
  <c r="I79" i="18"/>
  <c r="K79" i="18"/>
  <c r="M79" i="18"/>
  <c r="O79" i="18"/>
  <c r="Q79" i="18"/>
  <c r="V79" i="18"/>
  <c r="G80" i="18"/>
  <c r="M80" i="18" s="1"/>
  <c r="I80" i="18"/>
  <c r="K80" i="18"/>
  <c r="O80" i="18"/>
  <c r="Q80" i="18"/>
  <c r="V80" i="18"/>
  <c r="G81" i="18"/>
  <c r="M81" i="18" s="1"/>
  <c r="I81" i="18"/>
  <c r="K81" i="18"/>
  <c r="O81" i="18"/>
  <c r="Q81" i="18"/>
  <c r="V81" i="18"/>
  <c r="G82" i="18"/>
  <c r="M82" i="18" s="1"/>
  <c r="I82" i="18"/>
  <c r="K82" i="18"/>
  <c r="O82" i="18"/>
  <c r="Q82" i="18"/>
  <c r="V82" i="18"/>
  <c r="G83" i="18"/>
  <c r="I83" i="18"/>
  <c r="K83" i="18"/>
  <c r="M83" i="18"/>
  <c r="O83" i="18"/>
  <c r="Q83" i="18"/>
  <c r="V83" i="18"/>
  <c r="G84" i="18"/>
  <c r="I84" i="18"/>
  <c r="K84" i="18"/>
  <c r="M84" i="18"/>
  <c r="O84" i="18"/>
  <c r="Q84" i="18"/>
  <c r="V84" i="18"/>
  <c r="G85" i="18"/>
  <c r="I85" i="18"/>
  <c r="K85" i="18"/>
  <c r="M85" i="18"/>
  <c r="O85" i="18"/>
  <c r="Q85" i="18"/>
  <c r="V85" i="18"/>
  <c r="G86" i="18"/>
  <c r="M86" i="18" s="1"/>
  <c r="I86" i="18"/>
  <c r="K86" i="18"/>
  <c r="O86" i="18"/>
  <c r="Q86" i="18"/>
  <c r="V86" i="18"/>
  <c r="G87" i="18"/>
  <c r="M87" i="18" s="1"/>
  <c r="I87" i="18"/>
  <c r="K87" i="18"/>
  <c r="O87" i="18"/>
  <c r="Q87" i="18"/>
  <c r="V87" i="18"/>
  <c r="G88" i="18"/>
  <c r="M88" i="18" s="1"/>
  <c r="I88" i="18"/>
  <c r="K88" i="18"/>
  <c r="O88" i="18"/>
  <c r="Q88" i="18"/>
  <c r="V88" i="18"/>
  <c r="G89" i="18"/>
  <c r="I89" i="18"/>
  <c r="K89" i="18"/>
  <c r="M89" i="18"/>
  <c r="O89" i="18"/>
  <c r="Q89" i="18"/>
  <c r="V89" i="18"/>
  <c r="G90" i="18"/>
  <c r="I90" i="18"/>
  <c r="K90" i="18"/>
  <c r="M90" i="18"/>
  <c r="O90" i="18"/>
  <c r="Q90" i="18"/>
  <c r="V90" i="18"/>
  <c r="G91" i="18"/>
  <c r="M91" i="18" s="1"/>
  <c r="I91" i="18"/>
  <c r="K91" i="18"/>
  <c r="O91" i="18"/>
  <c r="Q91" i="18"/>
  <c r="V91" i="18"/>
  <c r="G92" i="18"/>
  <c r="M92" i="18" s="1"/>
  <c r="I92" i="18"/>
  <c r="K92" i="18"/>
  <c r="O92" i="18"/>
  <c r="Q92" i="18"/>
  <c r="V92" i="18"/>
  <c r="G93" i="18"/>
  <c r="M93" i="18" s="1"/>
  <c r="I93" i="18"/>
  <c r="K93" i="18"/>
  <c r="O93" i="18"/>
  <c r="Q93" i="18"/>
  <c r="V93" i="18"/>
  <c r="G94" i="18"/>
  <c r="M94" i="18" s="1"/>
  <c r="I94" i="18"/>
  <c r="K94" i="18"/>
  <c r="O94" i="18"/>
  <c r="Q94" i="18"/>
  <c r="V94" i="18"/>
  <c r="G95" i="18"/>
  <c r="M95" i="18" s="1"/>
  <c r="I95" i="18"/>
  <c r="K95" i="18"/>
  <c r="O95" i="18"/>
  <c r="Q95" i="18"/>
  <c r="V95" i="18"/>
  <c r="G96" i="18"/>
  <c r="M96" i="18" s="1"/>
  <c r="I96" i="18"/>
  <c r="K96" i="18"/>
  <c r="O96" i="18"/>
  <c r="Q96" i="18"/>
  <c r="V96" i="18"/>
  <c r="G97" i="18"/>
  <c r="I97" i="18"/>
  <c r="K97" i="18"/>
  <c r="M97" i="18"/>
  <c r="O97" i="18"/>
  <c r="Q97" i="18"/>
  <c r="V97" i="18"/>
  <c r="G98" i="18"/>
  <c r="M98" i="18" s="1"/>
  <c r="I98" i="18"/>
  <c r="K98" i="18"/>
  <c r="O98" i="18"/>
  <c r="Q98" i="18"/>
  <c r="V98" i="18"/>
  <c r="G99" i="18"/>
  <c r="M99" i="18" s="1"/>
  <c r="I99" i="18"/>
  <c r="K99" i="18"/>
  <c r="O99" i="18"/>
  <c r="Q99" i="18"/>
  <c r="V99" i="18"/>
  <c r="G100" i="18"/>
  <c r="M100" i="18" s="1"/>
  <c r="I100" i="18"/>
  <c r="K100" i="18"/>
  <c r="O100" i="18"/>
  <c r="Q100" i="18"/>
  <c r="V100" i="18"/>
  <c r="G101" i="18"/>
  <c r="M101" i="18" s="1"/>
  <c r="I101" i="18"/>
  <c r="K101" i="18"/>
  <c r="O101" i="18"/>
  <c r="Q101" i="18"/>
  <c r="V101" i="18"/>
  <c r="G102" i="18"/>
  <c r="I102" i="18"/>
  <c r="K102" i="18"/>
  <c r="M102" i="18"/>
  <c r="O102" i="18"/>
  <c r="Q102" i="18"/>
  <c r="V102" i="18"/>
  <c r="G103" i="18"/>
  <c r="I103" i="18"/>
  <c r="K103" i="18"/>
  <c r="M103" i="18"/>
  <c r="O103" i="18"/>
  <c r="Q103" i="18"/>
  <c r="V103" i="18"/>
  <c r="G104" i="18"/>
  <c r="M104" i="18" s="1"/>
  <c r="I104" i="18"/>
  <c r="K104" i="18"/>
  <c r="O104" i="18"/>
  <c r="Q104" i="18"/>
  <c r="V104" i="18"/>
  <c r="G105" i="18"/>
  <c r="M105" i="18" s="1"/>
  <c r="I105" i="18"/>
  <c r="K105" i="18"/>
  <c r="O105" i="18"/>
  <c r="Q105" i="18"/>
  <c r="V105" i="18"/>
  <c r="G106" i="18"/>
  <c r="M106" i="18" s="1"/>
  <c r="I106" i="18"/>
  <c r="K106" i="18"/>
  <c r="O106" i="18"/>
  <c r="Q106" i="18"/>
  <c r="V106" i="18"/>
  <c r="G107" i="18"/>
  <c r="I107" i="18"/>
  <c r="K107" i="18"/>
  <c r="M107" i="18"/>
  <c r="O107" i="18"/>
  <c r="Q107" i="18"/>
  <c r="V107" i="18"/>
  <c r="G108" i="18"/>
  <c r="I108" i="18"/>
  <c r="K108" i="18"/>
  <c r="M108" i="18"/>
  <c r="O108" i="18"/>
  <c r="Q108" i="18"/>
  <c r="V108" i="18"/>
  <c r="G109" i="18"/>
  <c r="I109" i="18"/>
  <c r="K109" i="18"/>
  <c r="M109" i="18"/>
  <c r="O109" i="18"/>
  <c r="Q109" i="18"/>
  <c r="V109" i="18"/>
  <c r="G110" i="18"/>
  <c r="I110" i="18"/>
  <c r="K110" i="18"/>
  <c r="O110" i="18"/>
  <c r="Q110" i="18"/>
  <c r="V110" i="18"/>
  <c r="G111" i="18"/>
  <c r="M111" i="18" s="1"/>
  <c r="I111" i="18"/>
  <c r="K111" i="18"/>
  <c r="O111" i="18"/>
  <c r="Q111" i="18"/>
  <c r="V111" i="18"/>
  <c r="G112" i="18"/>
  <c r="M112" i="18" s="1"/>
  <c r="I112" i="18"/>
  <c r="K112" i="18"/>
  <c r="O112" i="18"/>
  <c r="Q112" i="18"/>
  <c r="V112" i="18"/>
  <c r="G113" i="18"/>
  <c r="I113" i="18"/>
  <c r="K113" i="18"/>
  <c r="M113" i="18"/>
  <c r="O113" i="18"/>
  <c r="Q113" i="18"/>
  <c r="V113" i="18"/>
  <c r="G114" i="18"/>
  <c r="I114" i="18"/>
  <c r="K114" i="18"/>
  <c r="M114" i="18"/>
  <c r="O114" i="18"/>
  <c r="Q114" i="18"/>
  <c r="V114" i="18"/>
  <c r="G115" i="18"/>
  <c r="M115" i="18" s="1"/>
  <c r="I115" i="18"/>
  <c r="K115" i="18"/>
  <c r="O115" i="18"/>
  <c r="Q115" i="18"/>
  <c r="V115" i="18"/>
  <c r="G116" i="18"/>
  <c r="M116" i="18" s="1"/>
  <c r="I116" i="18"/>
  <c r="K116" i="18"/>
  <c r="O116" i="18"/>
  <c r="Q116" i="18"/>
  <c r="V116" i="18"/>
  <c r="G117" i="18"/>
  <c r="M117" i="18" s="1"/>
  <c r="I117" i="18"/>
  <c r="K117" i="18"/>
  <c r="O117" i="18"/>
  <c r="Q117" i="18"/>
  <c r="V117" i="18"/>
  <c r="G118" i="18"/>
  <c r="M118" i="18" s="1"/>
  <c r="I118" i="18"/>
  <c r="K118" i="18"/>
  <c r="O118" i="18"/>
  <c r="Q118" i="18"/>
  <c r="V118" i="18"/>
  <c r="G119" i="18"/>
  <c r="I119" i="18"/>
  <c r="K119" i="18"/>
  <c r="M119" i="18"/>
  <c r="O119" i="18"/>
  <c r="Q119" i="18"/>
  <c r="V119" i="18"/>
  <c r="G120" i="18"/>
  <c r="M120" i="18" s="1"/>
  <c r="I120" i="18"/>
  <c r="K120" i="18"/>
  <c r="O120" i="18"/>
  <c r="Q120" i="18"/>
  <c r="V120" i="18"/>
  <c r="G121" i="18"/>
  <c r="I121" i="18"/>
  <c r="K121" i="18"/>
  <c r="M121" i="18"/>
  <c r="O121" i="18"/>
  <c r="Q121" i="18"/>
  <c r="V121" i="18"/>
  <c r="G122" i="18"/>
  <c r="M122" i="18" s="1"/>
  <c r="I122" i="18"/>
  <c r="K122" i="18"/>
  <c r="O122" i="18"/>
  <c r="Q122" i="18"/>
  <c r="V122" i="18"/>
  <c r="G123" i="18"/>
  <c r="M123" i="18" s="1"/>
  <c r="I123" i="18"/>
  <c r="K123" i="18"/>
  <c r="O123" i="18"/>
  <c r="Q123" i="18"/>
  <c r="V123" i="18"/>
  <c r="G124" i="18"/>
  <c r="M124" i="18" s="1"/>
  <c r="I124" i="18"/>
  <c r="K124" i="18"/>
  <c r="O124" i="18"/>
  <c r="Q124" i="18"/>
  <c r="V124" i="18"/>
  <c r="G125" i="18"/>
  <c r="M125" i="18" s="1"/>
  <c r="I125" i="18"/>
  <c r="K125" i="18"/>
  <c r="O125" i="18"/>
  <c r="Q125" i="18"/>
  <c r="V125" i="18"/>
  <c r="G126" i="18"/>
  <c r="I126" i="18"/>
  <c r="K126" i="18"/>
  <c r="M126" i="18"/>
  <c r="O126" i="18"/>
  <c r="Q126" i="18"/>
  <c r="V126" i="18"/>
  <c r="G127" i="18"/>
  <c r="I127" i="18"/>
  <c r="K127" i="18"/>
  <c r="M127" i="18"/>
  <c r="O127" i="18"/>
  <c r="Q127" i="18"/>
  <c r="V127" i="18"/>
  <c r="G128" i="18"/>
  <c r="M128" i="18" s="1"/>
  <c r="I128" i="18"/>
  <c r="K128" i="18"/>
  <c r="O128" i="18"/>
  <c r="Q128" i="18"/>
  <c r="V128" i="18"/>
  <c r="G129" i="18"/>
  <c r="M129" i="18" s="1"/>
  <c r="I129" i="18"/>
  <c r="K129" i="18"/>
  <c r="O129" i="18"/>
  <c r="Q129" i="18"/>
  <c r="V129" i="18"/>
  <c r="G130" i="18"/>
  <c r="M130" i="18" s="1"/>
  <c r="I130" i="18"/>
  <c r="K130" i="18"/>
  <c r="O130" i="18"/>
  <c r="Q130" i="18"/>
  <c r="V130" i="18"/>
  <c r="G131" i="18"/>
  <c r="I131" i="18"/>
  <c r="K131" i="18"/>
  <c r="M131" i="18"/>
  <c r="O131" i="18"/>
  <c r="Q131" i="18"/>
  <c r="V131" i="18"/>
  <c r="G132" i="18"/>
  <c r="I132" i="18"/>
  <c r="K132" i="18"/>
  <c r="M132" i="18"/>
  <c r="O132" i="18"/>
  <c r="Q132" i="18"/>
  <c r="V132" i="18"/>
  <c r="G133" i="18"/>
  <c r="M133" i="18" s="1"/>
  <c r="I133" i="18"/>
  <c r="K133" i="18"/>
  <c r="O133" i="18"/>
  <c r="Q133" i="18"/>
  <c r="V133" i="18"/>
  <c r="G134" i="18"/>
  <c r="M134" i="18" s="1"/>
  <c r="I134" i="18"/>
  <c r="K134" i="18"/>
  <c r="O134" i="18"/>
  <c r="Q134" i="18"/>
  <c r="V134" i="18"/>
  <c r="G135" i="18"/>
  <c r="M135" i="18" s="1"/>
  <c r="I135" i="18"/>
  <c r="K135" i="18"/>
  <c r="O135" i="18"/>
  <c r="Q135" i="18"/>
  <c r="V135" i="18"/>
  <c r="G136" i="18"/>
  <c r="M136" i="18" s="1"/>
  <c r="I136" i="18"/>
  <c r="K136" i="18"/>
  <c r="O136" i="18"/>
  <c r="Q136" i="18"/>
  <c r="V136" i="18"/>
  <c r="G137" i="18"/>
  <c r="I137" i="18"/>
  <c r="K137" i="18"/>
  <c r="M137" i="18"/>
  <c r="O137" i="18"/>
  <c r="Q137" i="18"/>
  <c r="V137" i="18"/>
  <c r="G138" i="18"/>
  <c r="M138" i="18" s="1"/>
  <c r="I138" i="18"/>
  <c r="K138" i="18"/>
  <c r="O138" i="18"/>
  <c r="Q138" i="18"/>
  <c r="V138" i="18"/>
  <c r="G139" i="18"/>
  <c r="M139" i="18" s="1"/>
  <c r="I139" i="18"/>
  <c r="K139" i="18"/>
  <c r="O139" i="18"/>
  <c r="Q139" i="18"/>
  <c r="V139" i="18"/>
  <c r="G140" i="18"/>
  <c r="M140" i="18" s="1"/>
  <c r="I140" i="18"/>
  <c r="K140" i="18"/>
  <c r="O140" i="18"/>
  <c r="Q140" i="18"/>
  <c r="V140" i="18"/>
  <c r="G141" i="18"/>
  <c r="M141" i="18" s="1"/>
  <c r="I141" i="18"/>
  <c r="K141" i="18"/>
  <c r="O141" i="18"/>
  <c r="Q141" i="18"/>
  <c r="V141" i="18"/>
  <c r="G142" i="18"/>
  <c r="M142" i="18" s="1"/>
  <c r="I142" i="18"/>
  <c r="K142" i="18"/>
  <c r="O142" i="18"/>
  <c r="Q142" i="18"/>
  <c r="V142" i="18"/>
  <c r="G143" i="18"/>
  <c r="I143" i="18"/>
  <c r="K143" i="18"/>
  <c r="M143" i="18"/>
  <c r="O143" i="18"/>
  <c r="Q143" i="18"/>
  <c r="V143" i="18"/>
  <c r="G144" i="18"/>
  <c r="M144" i="18" s="1"/>
  <c r="I144" i="18"/>
  <c r="K144" i="18"/>
  <c r="O144" i="18"/>
  <c r="Q144" i="18"/>
  <c r="V144" i="18"/>
  <c r="G145" i="18"/>
  <c r="I145" i="18"/>
  <c r="K145" i="18"/>
  <c r="M145" i="18"/>
  <c r="O145" i="18"/>
  <c r="Q145" i="18"/>
  <c r="V145" i="18"/>
  <c r="G146" i="18"/>
  <c r="M146" i="18" s="1"/>
  <c r="I146" i="18"/>
  <c r="K146" i="18"/>
  <c r="O146" i="18"/>
  <c r="Q146" i="18"/>
  <c r="V146" i="18"/>
  <c r="G147" i="18"/>
  <c r="M147" i="18" s="1"/>
  <c r="I147" i="18"/>
  <c r="K147" i="18"/>
  <c r="O147" i="18"/>
  <c r="Q147" i="18"/>
  <c r="V147" i="18"/>
  <c r="G148" i="18"/>
  <c r="M148" i="18" s="1"/>
  <c r="I148" i="18"/>
  <c r="K148" i="18"/>
  <c r="O148" i="18"/>
  <c r="Q148" i="18"/>
  <c r="V148" i="18"/>
  <c r="G149" i="18"/>
  <c r="M149" i="18" s="1"/>
  <c r="I149" i="18"/>
  <c r="K149" i="18"/>
  <c r="O149" i="18"/>
  <c r="Q149" i="18"/>
  <c r="V149" i="18"/>
  <c r="G150" i="18"/>
  <c r="I150" i="18"/>
  <c r="K150" i="18"/>
  <c r="M150" i="18"/>
  <c r="O150" i="18"/>
  <c r="Q150" i="18"/>
  <c r="V150" i="18"/>
  <c r="G151" i="18"/>
  <c r="I151" i="18"/>
  <c r="K151" i="18"/>
  <c r="M151" i="18"/>
  <c r="O151" i="18"/>
  <c r="Q151" i="18"/>
  <c r="V151" i="18"/>
  <c r="G152" i="18"/>
  <c r="M152" i="18" s="1"/>
  <c r="I152" i="18"/>
  <c r="K152" i="18"/>
  <c r="O152" i="18"/>
  <c r="Q152" i="18"/>
  <c r="V152" i="18"/>
  <c r="G153" i="18"/>
  <c r="M153" i="18" s="1"/>
  <c r="I153" i="18"/>
  <c r="K153" i="18"/>
  <c r="O153" i="18"/>
  <c r="Q153" i="18"/>
  <c r="V153" i="18"/>
  <c r="G154" i="18"/>
  <c r="M154" i="18" s="1"/>
  <c r="I154" i="18"/>
  <c r="K154" i="18"/>
  <c r="O154" i="18"/>
  <c r="Q154" i="18"/>
  <c r="V154" i="18"/>
  <c r="G155" i="18"/>
  <c r="M155" i="18" s="1"/>
  <c r="I155" i="18"/>
  <c r="K155" i="18"/>
  <c r="O155" i="18"/>
  <c r="Q155" i="18"/>
  <c r="V155" i="18"/>
  <c r="G156" i="18"/>
  <c r="I156" i="18"/>
  <c r="K156" i="18"/>
  <c r="M156" i="18"/>
  <c r="O156" i="18"/>
  <c r="Q156" i="18"/>
  <c r="V156" i="18"/>
  <c r="G158" i="18"/>
  <c r="I158" i="18"/>
  <c r="K158" i="18"/>
  <c r="O158" i="18"/>
  <c r="Q158" i="18"/>
  <c r="V158" i="18"/>
  <c r="G159" i="18"/>
  <c r="M159" i="18" s="1"/>
  <c r="I159" i="18"/>
  <c r="K159" i="18"/>
  <c r="O159" i="18"/>
  <c r="Q159" i="18"/>
  <c r="V159" i="18"/>
  <c r="G160" i="18"/>
  <c r="M160" i="18" s="1"/>
  <c r="I160" i="18"/>
  <c r="K160" i="18"/>
  <c r="O160" i="18"/>
  <c r="Q160" i="18"/>
  <c r="V160" i="18"/>
  <c r="G161" i="18"/>
  <c r="I161" i="18"/>
  <c r="K161" i="18"/>
  <c r="M161" i="18"/>
  <c r="O161" i="18"/>
  <c r="Q161" i="18"/>
  <c r="V161" i="18"/>
  <c r="G162" i="18"/>
  <c r="I162" i="18"/>
  <c r="K162" i="18"/>
  <c r="M162" i="18"/>
  <c r="O162" i="18"/>
  <c r="Q162" i="18"/>
  <c r="V162" i="18"/>
  <c r="G163" i="18"/>
  <c r="M163" i="18" s="1"/>
  <c r="I163" i="18"/>
  <c r="K163" i="18"/>
  <c r="O163" i="18"/>
  <c r="Q163" i="18"/>
  <c r="V163" i="18"/>
  <c r="G164" i="18"/>
  <c r="M164" i="18" s="1"/>
  <c r="I164" i="18"/>
  <c r="K164" i="18"/>
  <c r="O164" i="18"/>
  <c r="Q164" i="18"/>
  <c r="V164" i="18"/>
  <c r="G165" i="18"/>
  <c r="M165" i="18" s="1"/>
  <c r="I165" i="18"/>
  <c r="K165" i="18"/>
  <c r="O165" i="18"/>
  <c r="Q165" i="18"/>
  <c r="V165" i="18"/>
  <c r="G166" i="18"/>
  <c r="M166" i="18" s="1"/>
  <c r="I166" i="18"/>
  <c r="K166" i="18"/>
  <c r="O166" i="18"/>
  <c r="Q166" i="18"/>
  <c r="V166" i="18"/>
  <c r="G167" i="18"/>
  <c r="I167" i="18"/>
  <c r="K167" i="18"/>
  <c r="M167" i="18"/>
  <c r="O167" i="18"/>
  <c r="Q167" i="18"/>
  <c r="V167" i="18"/>
  <c r="G168" i="18"/>
  <c r="M168" i="18" s="1"/>
  <c r="I168" i="18"/>
  <c r="K168" i="18"/>
  <c r="O168" i="18"/>
  <c r="Q168" i="18"/>
  <c r="V168" i="18"/>
  <c r="G169" i="18"/>
  <c r="M169" i="18" s="1"/>
  <c r="I169" i="18"/>
  <c r="K169" i="18"/>
  <c r="O169" i="18"/>
  <c r="Q169" i="18"/>
  <c r="V169" i="18"/>
  <c r="G170" i="18"/>
  <c r="M170" i="18" s="1"/>
  <c r="I170" i="18"/>
  <c r="K170" i="18"/>
  <c r="O170" i="18"/>
  <c r="Q170" i="18"/>
  <c r="V170" i="18"/>
  <c r="G171" i="18"/>
  <c r="M171" i="18" s="1"/>
  <c r="I171" i="18"/>
  <c r="K171" i="18"/>
  <c r="O171" i="18"/>
  <c r="Q171" i="18"/>
  <c r="V171" i="18"/>
  <c r="G172" i="18"/>
  <c r="M172" i="18" s="1"/>
  <c r="I172" i="18"/>
  <c r="K172" i="18"/>
  <c r="O172" i="18"/>
  <c r="Q172" i="18"/>
  <c r="V172" i="18"/>
  <c r="G173" i="18"/>
  <c r="I173" i="18"/>
  <c r="K173" i="18"/>
  <c r="M173" i="18"/>
  <c r="O173" i="18"/>
  <c r="Q173" i="18"/>
  <c r="V173" i="18"/>
  <c r="G174" i="18"/>
  <c r="M174" i="18" s="1"/>
  <c r="I174" i="18"/>
  <c r="K174" i="18"/>
  <c r="O174" i="18"/>
  <c r="Q174" i="18"/>
  <c r="V174" i="18"/>
  <c r="G175" i="18"/>
  <c r="M175" i="18" s="1"/>
  <c r="I175" i="18"/>
  <c r="K175" i="18"/>
  <c r="O175" i="18"/>
  <c r="Q175" i="18"/>
  <c r="V175" i="18"/>
  <c r="G176" i="18"/>
  <c r="M176" i="18" s="1"/>
  <c r="I176" i="18"/>
  <c r="K176" i="18"/>
  <c r="O176" i="18"/>
  <c r="Q176" i="18"/>
  <c r="V176" i="18"/>
  <c r="G177" i="18"/>
  <c r="M177" i="18" s="1"/>
  <c r="I177" i="18"/>
  <c r="K177" i="18"/>
  <c r="O177" i="18"/>
  <c r="Q177" i="18"/>
  <c r="V177" i="18"/>
  <c r="G178" i="18"/>
  <c r="M178" i="18" s="1"/>
  <c r="I178" i="18"/>
  <c r="K178" i="18"/>
  <c r="O178" i="18"/>
  <c r="Q178" i="18"/>
  <c r="V178" i="18"/>
  <c r="G179" i="18"/>
  <c r="M179" i="18" s="1"/>
  <c r="I179" i="18"/>
  <c r="K179" i="18"/>
  <c r="O179" i="18"/>
  <c r="Q179" i="18"/>
  <c r="V179" i="18"/>
  <c r="G180" i="18"/>
  <c r="I180" i="18"/>
  <c r="K180" i="18"/>
  <c r="M180" i="18"/>
  <c r="O180" i="18"/>
  <c r="Q180" i="18"/>
  <c r="V180" i="18"/>
  <c r="G181" i="18"/>
  <c r="I181" i="18"/>
  <c r="K181" i="18"/>
  <c r="M181" i="18"/>
  <c r="O181" i="18"/>
  <c r="Q181" i="18"/>
  <c r="V181" i="18"/>
  <c r="G182" i="18"/>
  <c r="M182" i="18" s="1"/>
  <c r="I182" i="18"/>
  <c r="K182" i="18"/>
  <c r="O182" i="18"/>
  <c r="Q182" i="18"/>
  <c r="V182" i="18"/>
  <c r="G183" i="18"/>
  <c r="M183" i="18" s="1"/>
  <c r="I183" i="18"/>
  <c r="K183" i="18"/>
  <c r="O183" i="18"/>
  <c r="Q183" i="18"/>
  <c r="V183" i="18"/>
  <c r="G184" i="18"/>
  <c r="M184" i="18" s="1"/>
  <c r="I184" i="18"/>
  <c r="K184" i="18"/>
  <c r="O184" i="18"/>
  <c r="Q184" i="18"/>
  <c r="V184" i="18"/>
  <c r="G185" i="18"/>
  <c r="M185" i="18" s="1"/>
  <c r="I185" i="18"/>
  <c r="K185" i="18"/>
  <c r="O185" i="18"/>
  <c r="Q185" i="18"/>
  <c r="V185" i="18"/>
  <c r="G186" i="18"/>
  <c r="I186" i="18"/>
  <c r="K186" i="18"/>
  <c r="M186" i="18"/>
  <c r="O186" i="18"/>
  <c r="Q186" i="18"/>
  <c r="V186" i="18"/>
  <c r="G187" i="18"/>
  <c r="I187" i="18"/>
  <c r="K187" i="18"/>
  <c r="M187" i="18"/>
  <c r="O187" i="18"/>
  <c r="Q187" i="18"/>
  <c r="V187" i="18"/>
  <c r="G189" i="18"/>
  <c r="M189" i="18" s="1"/>
  <c r="I189" i="18"/>
  <c r="K189" i="18"/>
  <c r="O189" i="18"/>
  <c r="Q189" i="18"/>
  <c r="V189" i="18"/>
  <c r="G190" i="18"/>
  <c r="M190" i="18" s="1"/>
  <c r="I190" i="18"/>
  <c r="K190" i="18"/>
  <c r="O190" i="18"/>
  <c r="Q190" i="18"/>
  <c r="V190" i="18"/>
  <c r="G191" i="18"/>
  <c r="I191" i="18"/>
  <c r="K191" i="18"/>
  <c r="M191" i="18"/>
  <c r="O191" i="18"/>
  <c r="Q191" i="18"/>
  <c r="V191" i="18"/>
  <c r="G192" i="18"/>
  <c r="M192" i="18" s="1"/>
  <c r="I192" i="18"/>
  <c r="K192" i="18"/>
  <c r="O192" i="18"/>
  <c r="Q192" i="18"/>
  <c r="V192" i="18"/>
  <c r="G193" i="18"/>
  <c r="I193" i="18"/>
  <c r="I188" i="18" s="1"/>
  <c r="K193" i="18"/>
  <c r="M193" i="18"/>
  <c r="O193" i="18"/>
  <c r="Q193" i="18"/>
  <c r="V193" i="18"/>
  <c r="G194" i="18"/>
  <c r="M194" i="18" s="1"/>
  <c r="I194" i="18"/>
  <c r="K194" i="18"/>
  <c r="O194" i="18"/>
  <c r="Q194" i="18"/>
  <c r="V194" i="18"/>
  <c r="G195" i="18"/>
  <c r="M195" i="18" s="1"/>
  <c r="I195" i="18"/>
  <c r="K195" i="18"/>
  <c r="O195" i="18"/>
  <c r="Q195" i="18"/>
  <c r="V195" i="18"/>
  <c r="G196" i="18"/>
  <c r="M196" i="18" s="1"/>
  <c r="I196" i="18"/>
  <c r="K196" i="18"/>
  <c r="O196" i="18"/>
  <c r="Q196" i="18"/>
  <c r="V196" i="18"/>
  <c r="I197" i="18"/>
  <c r="O197" i="18"/>
  <c r="G198" i="18"/>
  <c r="G197" i="18" s="1"/>
  <c r="I82" i="1" s="1"/>
  <c r="I198" i="18"/>
  <c r="K198" i="18"/>
  <c r="K197" i="18" s="1"/>
  <c r="M198" i="18"/>
  <c r="M197" i="18" s="1"/>
  <c r="O198" i="18"/>
  <c r="Q198" i="18"/>
  <c r="Q197" i="18" s="1"/>
  <c r="V198" i="18"/>
  <c r="V197" i="18" s="1"/>
  <c r="G200" i="18"/>
  <c r="G199" i="18" s="1"/>
  <c r="I83" i="1" s="1"/>
  <c r="I200" i="18"/>
  <c r="I199" i="18" s="1"/>
  <c r="K200" i="18"/>
  <c r="K199" i="18" s="1"/>
  <c r="O200" i="18"/>
  <c r="O199" i="18" s="1"/>
  <c r="Q200" i="18"/>
  <c r="Q199" i="18" s="1"/>
  <c r="V200" i="18"/>
  <c r="V199" i="18" s="1"/>
  <c r="AE202" i="18"/>
  <c r="F48" i="1" s="1"/>
  <c r="I8" i="17"/>
  <c r="G9" i="17"/>
  <c r="G8" i="17" s="1"/>
  <c r="I9" i="17"/>
  <c r="K9" i="17"/>
  <c r="K8" i="17" s="1"/>
  <c r="O9" i="17"/>
  <c r="O8" i="17" s="1"/>
  <c r="Q9" i="17"/>
  <c r="Q8" i="17" s="1"/>
  <c r="V9" i="17"/>
  <c r="V8" i="17" s="1"/>
  <c r="Q11" i="17"/>
  <c r="G12" i="17"/>
  <c r="G11" i="17" s="1"/>
  <c r="I12" i="17"/>
  <c r="I11" i="17" s="1"/>
  <c r="K12" i="17"/>
  <c r="K11" i="17" s="1"/>
  <c r="M12" i="17"/>
  <c r="M11" i="17" s="1"/>
  <c r="O12" i="17"/>
  <c r="O11" i="17" s="1"/>
  <c r="Q12" i="17"/>
  <c r="V12" i="17"/>
  <c r="V11" i="17" s="1"/>
  <c r="G15" i="17"/>
  <c r="G16" i="17"/>
  <c r="M16" i="17" s="1"/>
  <c r="M15" i="17" s="1"/>
  <c r="I16" i="17"/>
  <c r="I15" i="17" s="1"/>
  <c r="K16" i="17"/>
  <c r="K15" i="17" s="1"/>
  <c r="O16" i="17"/>
  <c r="O15" i="17" s="1"/>
  <c r="Q16" i="17"/>
  <c r="Q15" i="17" s="1"/>
  <c r="V16" i="17"/>
  <c r="V15" i="17" s="1"/>
  <c r="G19" i="17"/>
  <c r="I19" i="17"/>
  <c r="K19" i="17"/>
  <c r="O19" i="17"/>
  <c r="Q19" i="17"/>
  <c r="V19" i="17"/>
  <c r="V18" i="17" s="1"/>
  <c r="G30" i="17"/>
  <c r="M30" i="17" s="1"/>
  <c r="I30" i="17"/>
  <c r="K30" i="17"/>
  <c r="O30" i="17"/>
  <c r="Q30" i="17"/>
  <c r="V30" i="17"/>
  <c r="G34" i="17"/>
  <c r="M34" i="17" s="1"/>
  <c r="I34" i="17"/>
  <c r="K34" i="17"/>
  <c r="O34" i="17"/>
  <c r="O18" i="17" s="1"/>
  <c r="Q34" i="17"/>
  <c r="V34" i="17"/>
  <c r="V44" i="17"/>
  <c r="G45" i="17"/>
  <c r="G44" i="17" s="1"/>
  <c r="I45" i="17"/>
  <c r="I44" i="17" s="1"/>
  <c r="K45" i="17"/>
  <c r="K44" i="17" s="1"/>
  <c r="M45" i="17"/>
  <c r="M44" i="17" s="1"/>
  <c r="O45" i="17"/>
  <c r="O44" i="17" s="1"/>
  <c r="Q45" i="17"/>
  <c r="Q44" i="17" s="1"/>
  <c r="V45" i="17"/>
  <c r="I47" i="17"/>
  <c r="G48" i="17"/>
  <c r="G47" i="17" s="1"/>
  <c r="I48" i="17"/>
  <c r="K48" i="17"/>
  <c r="K47" i="17" s="1"/>
  <c r="O48" i="17"/>
  <c r="O47" i="17" s="1"/>
  <c r="Q48" i="17"/>
  <c r="Q47" i="17" s="1"/>
  <c r="V48" i="17"/>
  <c r="V47" i="17" s="1"/>
  <c r="G52" i="17"/>
  <c r="G51" i="17" s="1"/>
  <c r="I52" i="17"/>
  <c r="I51" i="17" s="1"/>
  <c r="K52" i="17"/>
  <c r="K51" i="17" s="1"/>
  <c r="M52" i="17"/>
  <c r="M51" i="17" s="1"/>
  <c r="O52" i="17"/>
  <c r="O51" i="17" s="1"/>
  <c r="Q52" i="17"/>
  <c r="Q51" i="17" s="1"/>
  <c r="V52" i="17"/>
  <c r="V51" i="17" s="1"/>
  <c r="V54" i="17"/>
  <c r="G55" i="17"/>
  <c r="G54" i="17" s="1"/>
  <c r="I55" i="17"/>
  <c r="I54" i="17" s="1"/>
  <c r="K55" i="17"/>
  <c r="K54" i="17" s="1"/>
  <c r="O55" i="17"/>
  <c r="O54" i="17" s="1"/>
  <c r="Q55" i="17"/>
  <c r="Q54" i="17" s="1"/>
  <c r="V55" i="17"/>
  <c r="I57" i="17"/>
  <c r="G58" i="17"/>
  <c r="G57" i="17" s="1"/>
  <c r="I58" i="17"/>
  <c r="K58" i="17"/>
  <c r="K57" i="17" s="1"/>
  <c r="O58" i="17"/>
  <c r="O57" i="17" s="1"/>
  <c r="Q58" i="17"/>
  <c r="Q57" i="17" s="1"/>
  <c r="V58" i="17"/>
  <c r="V57" i="17" s="1"/>
  <c r="G60" i="17"/>
  <c r="G59" i="17" s="1"/>
  <c r="I60" i="17"/>
  <c r="K60" i="17"/>
  <c r="O60" i="17"/>
  <c r="O59" i="17" s="1"/>
  <c r="Q60" i="17"/>
  <c r="V60" i="17"/>
  <c r="G62" i="17"/>
  <c r="M62" i="17" s="1"/>
  <c r="I62" i="17"/>
  <c r="K62" i="17"/>
  <c r="O62" i="17"/>
  <c r="Q62" i="17"/>
  <c r="Q59" i="17" s="1"/>
  <c r="V62" i="17"/>
  <c r="G64" i="17"/>
  <c r="I64" i="17"/>
  <c r="K64" i="17"/>
  <c r="K59" i="17" s="1"/>
  <c r="M64" i="17"/>
  <c r="O64" i="17"/>
  <c r="Q64" i="17"/>
  <c r="V64" i="17"/>
  <c r="G66" i="17"/>
  <c r="I66" i="17"/>
  <c r="K66" i="17"/>
  <c r="O66" i="17"/>
  <c r="Q66" i="17"/>
  <c r="V66" i="17"/>
  <c r="G67" i="17"/>
  <c r="M67" i="17" s="1"/>
  <c r="I67" i="17"/>
  <c r="K67" i="17"/>
  <c r="O67" i="17"/>
  <c r="Q67" i="17"/>
  <c r="V67" i="17"/>
  <c r="G68" i="17"/>
  <c r="I68" i="17"/>
  <c r="K68" i="17"/>
  <c r="M68" i="17"/>
  <c r="O68" i="17"/>
  <c r="Q68" i="17"/>
  <c r="V68" i="17"/>
  <c r="G69" i="17"/>
  <c r="I69" i="17"/>
  <c r="K69" i="17"/>
  <c r="M69" i="17"/>
  <c r="O69" i="17"/>
  <c r="Q69" i="17"/>
  <c r="V69" i="17"/>
  <c r="Q70" i="17"/>
  <c r="G71" i="17"/>
  <c r="M71" i="17" s="1"/>
  <c r="M70" i="17" s="1"/>
  <c r="I71" i="17"/>
  <c r="I70" i="17" s="1"/>
  <c r="K71" i="17"/>
  <c r="K70" i="17" s="1"/>
  <c r="O71" i="17"/>
  <c r="O70" i="17" s="1"/>
  <c r="Q71" i="17"/>
  <c r="V71" i="17"/>
  <c r="V70" i="17" s="1"/>
  <c r="AF89" i="17"/>
  <c r="G47" i="1" s="1"/>
  <c r="G9" i="16"/>
  <c r="G8" i="16" s="1"/>
  <c r="I9" i="16"/>
  <c r="I8" i="16" s="1"/>
  <c r="K9" i="16"/>
  <c r="K8" i="16" s="1"/>
  <c r="O9" i="16"/>
  <c r="O8" i="16" s="1"/>
  <c r="Q9" i="16"/>
  <c r="Q8" i="16" s="1"/>
  <c r="V9" i="16"/>
  <c r="V8" i="16" s="1"/>
  <c r="G13" i="16"/>
  <c r="G14" i="16"/>
  <c r="M14" i="16" s="1"/>
  <c r="M13" i="16" s="1"/>
  <c r="I14" i="16"/>
  <c r="I13" i="16" s="1"/>
  <c r="K14" i="16"/>
  <c r="K13" i="16" s="1"/>
  <c r="O14" i="16"/>
  <c r="O13" i="16" s="1"/>
  <c r="Q14" i="16"/>
  <c r="Q13" i="16" s="1"/>
  <c r="V14" i="16"/>
  <c r="V13" i="16" s="1"/>
  <c r="G17" i="16"/>
  <c r="I17" i="16"/>
  <c r="K17" i="16"/>
  <c r="M17" i="16"/>
  <c r="O17" i="16"/>
  <c r="Q17" i="16"/>
  <c r="V17" i="16"/>
  <c r="G19" i="16"/>
  <c r="M19" i="16" s="1"/>
  <c r="I19" i="16"/>
  <c r="K19" i="16"/>
  <c r="O19" i="16"/>
  <c r="Q19" i="16"/>
  <c r="V19" i="16"/>
  <c r="G22" i="16"/>
  <c r="M22" i="16" s="1"/>
  <c r="I22" i="16"/>
  <c r="K22" i="16"/>
  <c r="O22" i="16"/>
  <c r="Q22" i="16"/>
  <c r="V22" i="16"/>
  <c r="G25" i="16"/>
  <c r="M25" i="16" s="1"/>
  <c r="I25" i="16"/>
  <c r="K25" i="16"/>
  <c r="O25" i="16"/>
  <c r="Q25" i="16"/>
  <c r="V25" i="16"/>
  <c r="G27" i="16"/>
  <c r="M27" i="16" s="1"/>
  <c r="I27" i="16"/>
  <c r="K27" i="16"/>
  <c r="O27" i="16"/>
  <c r="Q27" i="16"/>
  <c r="V27" i="16"/>
  <c r="G29" i="16"/>
  <c r="I29" i="16"/>
  <c r="K29" i="16"/>
  <c r="M29" i="16"/>
  <c r="O29" i="16"/>
  <c r="Q29" i="16"/>
  <c r="V29" i="16"/>
  <c r="G33" i="16"/>
  <c r="M33" i="16" s="1"/>
  <c r="I33" i="16"/>
  <c r="K33" i="16"/>
  <c r="O33" i="16"/>
  <c r="Q33" i="16"/>
  <c r="V33" i="16"/>
  <c r="G36" i="16"/>
  <c r="I36" i="16"/>
  <c r="K36" i="16"/>
  <c r="M36" i="16"/>
  <c r="O36" i="16"/>
  <c r="Q36" i="16"/>
  <c r="V36" i="16"/>
  <c r="G38" i="16"/>
  <c r="M38" i="16" s="1"/>
  <c r="I38" i="16"/>
  <c r="K38" i="16"/>
  <c r="O38" i="16"/>
  <c r="Q38" i="16"/>
  <c r="V38" i="16"/>
  <c r="G40" i="16"/>
  <c r="M40" i="16" s="1"/>
  <c r="I40" i="16"/>
  <c r="K40" i="16"/>
  <c r="O40" i="16"/>
  <c r="Q40" i="16"/>
  <c r="V40" i="16"/>
  <c r="G50" i="16"/>
  <c r="M50" i="16" s="1"/>
  <c r="I50" i="16"/>
  <c r="K50" i="16"/>
  <c r="O50" i="16"/>
  <c r="Q50" i="16"/>
  <c r="V50" i="16"/>
  <c r="G52" i="16"/>
  <c r="G53" i="16"/>
  <c r="M53" i="16" s="1"/>
  <c r="M52" i="16" s="1"/>
  <c r="I53" i="16"/>
  <c r="I52" i="16" s="1"/>
  <c r="K53" i="16"/>
  <c r="K52" i="16" s="1"/>
  <c r="O53" i="16"/>
  <c r="O52" i="16" s="1"/>
  <c r="Q53" i="16"/>
  <c r="Q52" i="16" s="1"/>
  <c r="V53" i="16"/>
  <c r="V52" i="16" s="1"/>
  <c r="G57" i="16"/>
  <c r="G56" i="16" s="1"/>
  <c r="I57" i="16"/>
  <c r="I56" i="16" s="1"/>
  <c r="K57" i="16"/>
  <c r="K56" i="16" s="1"/>
  <c r="O57" i="16"/>
  <c r="O56" i="16" s="1"/>
  <c r="Q57" i="16"/>
  <c r="Q56" i="16" s="1"/>
  <c r="V57" i="16"/>
  <c r="V56" i="16" s="1"/>
  <c r="G61" i="16"/>
  <c r="M61" i="16" s="1"/>
  <c r="I61" i="16"/>
  <c r="K61" i="16"/>
  <c r="O61" i="16"/>
  <c r="Q61" i="16"/>
  <c r="V61" i="16"/>
  <c r="G62" i="16"/>
  <c r="I62" i="16"/>
  <c r="K62" i="16"/>
  <c r="M62" i="16"/>
  <c r="O62" i="16"/>
  <c r="Q62" i="16"/>
  <c r="V62" i="16"/>
  <c r="G63" i="16"/>
  <c r="M63" i="16" s="1"/>
  <c r="I63" i="16"/>
  <c r="K63" i="16"/>
  <c r="O63" i="16"/>
  <c r="Q63" i="16"/>
  <c r="V63" i="16"/>
  <c r="G64" i="16"/>
  <c r="I64" i="16"/>
  <c r="K64" i="16"/>
  <c r="M64" i="16"/>
  <c r="O64" i="16"/>
  <c r="Q64" i="16"/>
  <c r="V64" i="16"/>
  <c r="G65" i="16"/>
  <c r="M65" i="16" s="1"/>
  <c r="I65" i="16"/>
  <c r="K65" i="16"/>
  <c r="O65" i="16"/>
  <c r="Q65" i="16"/>
  <c r="V65" i="16"/>
  <c r="G66" i="16"/>
  <c r="I66" i="16"/>
  <c r="K66" i="16"/>
  <c r="O66" i="16"/>
  <c r="Q66" i="16"/>
  <c r="V66" i="16"/>
  <c r="V60" i="16" s="1"/>
  <c r="AF68" i="16"/>
  <c r="G9" i="15"/>
  <c r="I9" i="15"/>
  <c r="K9" i="15"/>
  <c r="O9" i="15"/>
  <c r="Q9" i="15"/>
  <c r="V9" i="15"/>
  <c r="G10" i="15"/>
  <c r="I10" i="15"/>
  <c r="K10" i="15"/>
  <c r="M10" i="15"/>
  <c r="O10" i="15"/>
  <c r="Q10" i="15"/>
  <c r="V10" i="15"/>
  <c r="G11" i="15"/>
  <c r="M11" i="15" s="1"/>
  <c r="I11" i="15"/>
  <c r="K11" i="15"/>
  <c r="O11" i="15"/>
  <c r="Q11" i="15"/>
  <c r="V11" i="15"/>
  <c r="G12" i="15"/>
  <c r="M12" i="15" s="1"/>
  <c r="I12" i="15"/>
  <c r="K12" i="15"/>
  <c r="O12" i="15"/>
  <c r="Q12" i="15"/>
  <c r="V12" i="15"/>
  <c r="G13" i="15"/>
  <c r="M13" i="15" s="1"/>
  <c r="I13" i="15"/>
  <c r="K13" i="15"/>
  <c r="O13" i="15"/>
  <c r="Q13" i="15"/>
  <c r="V13" i="15"/>
  <c r="G14" i="15"/>
  <c r="M14" i="15" s="1"/>
  <c r="I14" i="15"/>
  <c r="K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8" i="15"/>
  <c r="I28" i="15"/>
  <c r="K28" i="15"/>
  <c r="M28" i="15"/>
  <c r="O28" i="15"/>
  <c r="Q28" i="15"/>
  <c r="V28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I33" i="15"/>
  <c r="K33" i="15"/>
  <c r="M33" i="15"/>
  <c r="O33" i="15"/>
  <c r="Q33" i="15"/>
  <c r="V33" i="15"/>
  <c r="G34" i="15"/>
  <c r="M34" i="15" s="1"/>
  <c r="I34" i="15"/>
  <c r="K34" i="15"/>
  <c r="O34" i="15"/>
  <c r="Q34" i="15"/>
  <c r="V34" i="15"/>
  <c r="G35" i="15"/>
  <c r="I35" i="15"/>
  <c r="K35" i="15"/>
  <c r="M35" i="15"/>
  <c r="O35" i="15"/>
  <c r="Q35" i="15"/>
  <c r="V35" i="15"/>
  <c r="G37" i="15"/>
  <c r="I37" i="15"/>
  <c r="K37" i="15"/>
  <c r="M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M43" i="15" s="1"/>
  <c r="I43" i="15"/>
  <c r="K43" i="15"/>
  <c r="O43" i="15"/>
  <c r="Q43" i="15"/>
  <c r="V43" i="15"/>
  <c r="G44" i="15"/>
  <c r="M44" i="15" s="1"/>
  <c r="I44" i="15"/>
  <c r="K44" i="15"/>
  <c r="O44" i="15"/>
  <c r="Q44" i="15"/>
  <c r="V44" i="15"/>
  <c r="G45" i="15"/>
  <c r="M45" i="15" s="1"/>
  <c r="I45" i="15"/>
  <c r="K45" i="15"/>
  <c r="O45" i="15"/>
  <c r="Q45" i="15"/>
  <c r="V45" i="15"/>
  <c r="G46" i="15"/>
  <c r="M46" i="15" s="1"/>
  <c r="I46" i="15"/>
  <c r="K46" i="15"/>
  <c r="O46" i="15"/>
  <c r="Q46" i="15"/>
  <c r="V46" i="15"/>
  <c r="G47" i="15"/>
  <c r="I47" i="15"/>
  <c r="K47" i="15"/>
  <c r="M47" i="15"/>
  <c r="O47" i="15"/>
  <c r="Q47" i="15"/>
  <c r="V47" i="15"/>
  <c r="G48" i="15"/>
  <c r="M48" i="15" s="1"/>
  <c r="I48" i="15"/>
  <c r="K48" i="15"/>
  <c r="O48" i="15"/>
  <c r="Q48" i="15"/>
  <c r="V48" i="15"/>
  <c r="G49" i="15"/>
  <c r="I49" i="15"/>
  <c r="K49" i="15"/>
  <c r="M49" i="15"/>
  <c r="O49" i="15"/>
  <c r="Q49" i="15"/>
  <c r="V49" i="15"/>
  <c r="G51" i="15"/>
  <c r="M51" i="15" s="1"/>
  <c r="I51" i="15"/>
  <c r="K51" i="15"/>
  <c r="O51" i="15"/>
  <c r="Q51" i="15"/>
  <c r="V51" i="15"/>
  <c r="G52" i="15"/>
  <c r="M52" i="15" s="1"/>
  <c r="I52" i="15"/>
  <c r="K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7" i="15"/>
  <c r="M57" i="15" s="1"/>
  <c r="I57" i="15"/>
  <c r="K57" i="15"/>
  <c r="O57" i="15"/>
  <c r="Q57" i="15"/>
  <c r="V57" i="15"/>
  <c r="G58" i="15"/>
  <c r="I58" i="15"/>
  <c r="K58" i="15"/>
  <c r="M58" i="15"/>
  <c r="O58" i="15"/>
  <c r="Q58" i="15"/>
  <c r="V58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M61" i="15" s="1"/>
  <c r="I61" i="15"/>
  <c r="K61" i="15"/>
  <c r="O61" i="15"/>
  <c r="Q61" i="15"/>
  <c r="V61" i="15"/>
  <c r="G62" i="15"/>
  <c r="I62" i="15"/>
  <c r="K62" i="15"/>
  <c r="M62" i="15"/>
  <c r="O62" i="15"/>
  <c r="Q62" i="15"/>
  <c r="V62" i="15"/>
  <c r="G63" i="15"/>
  <c r="M63" i="15" s="1"/>
  <c r="I63" i="15"/>
  <c r="K63" i="15"/>
  <c r="O63" i="15"/>
  <c r="Q63" i="15"/>
  <c r="V63" i="15"/>
  <c r="G64" i="15"/>
  <c r="I64" i="15"/>
  <c r="K64" i="15"/>
  <c r="M64" i="15"/>
  <c r="O64" i="15"/>
  <c r="Q64" i="15"/>
  <c r="V64" i="15"/>
  <c r="G66" i="15"/>
  <c r="I66" i="15"/>
  <c r="K66" i="15"/>
  <c r="M66" i="15"/>
  <c r="O66" i="15"/>
  <c r="Q66" i="15"/>
  <c r="V66" i="15"/>
  <c r="G67" i="15"/>
  <c r="M67" i="15" s="1"/>
  <c r="I67" i="15"/>
  <c r="K67" i="15"/>
  <c r="O67" i="15"/>
  <c r="Q67" i="15"/>
  <c r="V67" i="15"/>
  <c r="G68" i="15"/>
  <c r="I68" i="15"/>
  <c r="K68" i="15"/>
  <c r="M68" i="15"/>
  <c r="O68" i="15"/>
  <c r="Q68" i="15"/>
  <c r="V68" i="15"/>
  <c r="G69" i="15"/>
  <c r="M69" i="15" s="1"/>
  <c r="I69" i="15"/>
  <c r="K69" i="15"/>
  <c r="O69" i="15"/>
  <c r="Q69" i="15"/>
  <c r="V69" i="15"/>
  <c r="G70" i="15"/>
  <c r="I70" i="15"/>
  <c r="K70" i="15"/>
  <c r="M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3" i="15"/>
  <c r="M73" i="15" s="1"/>
  <c r="I73" i="15"/>
  <c r="K73" i="15"/>
  <c r="O73" i="15"/>
  <c r="Q73" i="15"/>
  <c r="V73" i="15"/>
  <c r="G74" i="15"/>
  <c r="I74" i="15"/>
  <c r="K74" i="15"/>
  <c r="M74" i="15"/>
  <c r="O74" i="15"/>
  <c r="Q74" i="15"/>
  <c r="V74" i="15"/>
  <c r="G75" i="15"/>
  <c r="M75" i="15" s="1"/>
  <c r="I75" i="15"/>
  <c r="K75" i="15"/>
  <c r="O75" i="15"/>
  <c r="Q75" i="15"/>
  <c r="V75" i="15"/>
  <c r="G76" i="15"/>
  <c r="I76" i="15"/>
  <c r="K76" i="15"/>
  <c r="M76" i="15"/>
  <c r="O76" i="15"/>
  <c r="Q76" i="15"/>
  <c r="V76" i="15"/>
  <c r="G77" i="15"/>
  <c r="M77" i="15" s="1"/>
  <c r="I77" i="15"/>
  <c r="K77" i="15"/>
  <c r="O77" i="15"/>
  <c r="Q77" i="15"/>
  <c r="V77" i="15"/>
  <c r="G78" i="15"/>
  <c r="M78" i="15" s="1"/>
  <c r="I78" i="15"/>
  <c r="K78" i="15"/>
  <c r="O78" i="15"/>
  <c r="Q78" i="15"/>
  <c r="V78" i="15"/>
  <c r="G79" i="15"/>
  <c r="M79" i="15" s="1"/>
  <c r="I79" i="15"/>
  <c r="K79" i="15"/>
  <c r="O79" i="15"/>
  <c r="Q79" i="15"/>
  <c r="V79" i="15"/>
  <c r="G80" i="15"/>
  <c r="I80" i="15"/>
  <c r="K80" i="15"/>
  <c r="M80" i="15"/>
  <c r="O80" i="15"/>
  <c r="Q80" i="15"/>
  <c r="V80" i="15"/>
  <c r="G81" i="15"/>
  <c r="I81" i="15"/>
  <c r="K81" i="15"/>
  <c r="M81" i="15"/>
  <c r="O81" i="15"/>
  <c r="Q81" i="15"/>
  <c r="V81" i="15"/>
  <c r="G82" i="15"/>
  <c r="I82" i="15"/>
  <c r="K82" i="15"/>
  <c r="M82" i="15"/>
  <c r="O82" i="15"/>
  <c r="Q82" i="15"/>
  <c r="V82" i="15"/>
  <c r="G83" i="15"/>
  <c r="M83" i="15" s="1"/>
  <c r="I83" i="15"/>
  <c r="K83" i="15"/>
  <c r="O83" i="15"/>
  <c r="Q83" i="15"/>
  <c r="V83" i="15"/>
  <c r="G84" i="15"/>
  <c r="M84" i="15" s="1"/>
  <c r="I84" i="15"/>
  <c r="K84" i="15"/>
  <c r="O84" i="15"/>
  <c r="Q84" i="15"/>
  <c r="V84" i="15"/>
  <c r="G85" i="15"/>
  <c r="M85" i="15" s="1"/>
  <c r="I85" i="15"/>
  <c r="K85" i="15"/>
  <c r="O85" i="15"/>
  <c r="Q85" i="15"/>
  <c r="V85" i="15"/>
  <c r="G86" i="15"/>
  <c r="I86" i="15"/>
  <c r="K86" i="15"/>
  <c r="M86" i="15"/>
  <c r="O86" i="15"/>
  <c r="Q86" i="15"/>
  <c r="V86" i="15"/>
  <c r="G87" i="15"/>
  <c r="I87" i="15"/>
  <c r="K87" i="15"/>
  <c r="M87" i="15"/>
  <c r="O87" i="15"/>
  <c r="Q87" i="15"/>
  <c r="V87" i="15"/>
  <c r="G88" i="15"/>
  <c r="M88" i="15" s="1"/>
  <c r="I88" i="15"/>
  <c r="K88" i="15"/>
  <c r="O88" i="15"/>
  <c r="Q88" i="15"/>
  <c r="V88" i="15"/>
  <c r="G89" i="15"/>
  <c r="M89" i="15" s="1"/>
  <c r="I89" i="15"/>
  <c r="K89" i="15"/>
  <c r="O89" i="15"/>
  <c r="Q89" i="15"/>
  <c r="V89" i="15"/>
  <c r="G90" i="15"/>
  <c r="I90" i="15"/>
  <c r="K90" i="15"/>
  <c r="O90" i="15"/>
  <c r="Q90" i="15"/>
  <c r="V90" i="15"/>
  <c r="G91" i="15"/>
  <c r="M91" i="15" s="1"/>
  <c r="I91" i="15"/>
  <c r="K91" i="15"/>
  <c r="O91" i="15"/>
  <c r="Q91" i="15"/>
  <c r="V91" i="15"/>
  <c r="G92" i="15"/>
  <c r="M92" i="15" s="1"/>
  <c r="I92" i="15"/>
  <c r="K92" i="15"/>
  <c r="O92" i="15"/>
  <c r="Q92" i="15"/>
  <c r="V92" i="15"/>
  <c r="G93" i="15"/>
  <c r="M93" i="15" s="1"/>
  <c r="I93" i="15"/>
  <c r="K93" i="15"/>
  <c r="O93" i="15"/>
  <c r="Q93" i="15"/>
  <c r="V93" i="15"/>
  <c r="G94" i="15"/>
  <c r="I94" i="15"/>
  <c r="K94" i="15"/>
  <c r="M94" i="15"/>
  <c r="O94" i="15"/>
  <c r="Q94" i="15"/>
  <c r="V94" i="15"/>
  <c r="G95" i="15"/>
  <c r="M95" i="15" s="1"/>
  <c r="I95" i="15"/>
  <c r="K95" i="15"/>
  <c r="O95" i="15"/>
  <c r="Q95" i="15"/>
  <c r="V95" i="15"/>
  <c r="G96" i="15"/>
  <c r="M96" i="15" s="1"/>
  <c r="I96" i="15"/>
  <c r="K96" i="15"/>
  <c r="O96" i="15"/>
  <c r="Q96" i="15"/>
  <c r="V96" i="15"/>
  <c r="G97" i="15"/>
  <c r="M97" i="15" s="1"/>
  <c r="I97" i="15"/>
  <c r="K97" i="15"/>
  <c r="O97" i="15"/>
  <c r="Q97" i="15"/>
  <c r="V97" i="15"/>
  <c r="G98" i="15"/>
  <c r="M98" i="15" s="1"/>
  <c r="I98" i="15"/>
  <c r="K98" i="15"/>
  <c r="O98" i="15"/>
  <c r="Q98" i="15"/>
  <c r="V98" i="15"/>
  <c r="G99" i="15"/>
  <c r="I99" i="15"/>
  <c r="K99" i="15"/>
  <c r="M99" i="15"/>
  <c r="O99" i="15"/>
  <c r="Q99" i="15"/>
  <c r="V99" i="15"/>
  <c r="G100" i="15"/>
  <c r="I100" i="15"/>
  <c r="K100" i="15"/>
  <c r="M100" i="15"/>
  <c r="O100" i="15"/>
  <c r="Q100" i="15"/>
  <c r="V100" i="15"/>
  <c r="G101" i="15"/>
  <c r="M101" i="15" s="1"/>
  <c r="I101" i="15"/>
  <c r="K101" i="15"/>
  <c r="O101" i="15"/>
  <c r="Q101" i="15"/>
  <c r="V101" i="15"/>
  <c r="G102" i="15"/>
  <c r="M102" i="15" s="1"/>
  <c r="I102" i="15"/>
  <c r="K102" i="15"/>
  <c r="O102" i="15"/>
  <c r="Q102" i="15"/>
  <c r="V102" i="15"/>
  <c r="G103" i="15"/>
  <c r="M103" i="15" s="1"/>
  <c r="I103" i="15"/>
  <c r="K103" i="15"/>
  <c r="O103" i="15"/>
  <c r="Q103" i="15"/>
  <c r="V103" i="15"/>
  <c r="G104" i="15"/>
  <c r="I104" i="15"/>
  <c r="K104" i="15"/>
  <c r="M104" i="15"/>
  <c r="O104" i="15"/>
  <c r="Q104" i="15"/>
  <c r="V104" i="15"/>
  <c r="G105" i="15"/>
  <c r="I105" i="15"/>
  <c r="K105" i="15"/>
  <c r="M105" i="15"/>
  <c r="O105" i="15"/>
  <c r="Q105" i="15"/>
  <c r="V105" i="15"/>
  <c r="G106" i="15"/>
  <c r="I106" i="15"/>
  <c r="K106" i="15"/>
  <c r="M106" i="15"/>
  <c r="O106" i="15"/>
  <c r="Q106" i="15"/>
  <c r="V106" i="15"/>
  <c r="G107" i="15"/>
  <c r="M107" i="15" s="1"/>
  <c r="I107" i="15"/>
  <c r="K107" i="15"/>
  <c r="O107" i="15"/>
  <c r="Q107" i="15"/>
  <c r="V107" i="15"/>
  <c r="G108" i="15"/>
  <c r="M108" i="15" s="1"/>
  <c r="I108" i="15"/>
  <c r="K108" i="15"/>
  <c r="O108" i="15"/>
  <c r="Q108" i="15"/>
  <c r="V108" i="15"/>
  <c r="G109" i="15"/>
  <c r="M109" i="15" s="1"/>
  <c r="I109" i="15"/>
  <c r="K109" i="15"/>
  <c r="O109" i="15"/>
  <c r="Q109" i="15"/>
  <c r="V109" i="15"/>
  <c r="G110" i="15"/>
  <c r="I110" i="15"/>
  <c r="K110" i="15"/>
  <c r="M110" i="15"/>
  <c r="O110" i="15"/>
  <c r="Q110" i="15"/>
  <c r="V110" i="15"/>
  <c r="G111" i="15"/>
  <c r="I111" i="15"/>
  <c r="K111" i="15"/>
  <c r="M111" i="15"/>
  <c r="O111" i="15"/>
  <c r="Q111" i="15"/>
  <c r="V111" i="15"/>
  <c r="G112" i="15"/>
  <c r="M112" i="15" s="1"/>
  <c r="I112" i="15"/>
  <c r="K112" i="15"/>
  <c r="O112" i="15"/>
  <c r="Q112" i="15"/>
  <c r="V112" i="15"/>
  <c r="G113" i="15"/>
  <c r="M113" i="15" s="1"/>
  <c r="I113" i="15"/>
  <c r="K113" i="15"/>
  <c r="O113" i="15"/>
  <c r="Q113" i="15"/>
  <c r="V113" i="15"/>
  <c r="G114" i="15"/>
  <c r="M114" i="15" s="1"/>
  <c r="I114" i="15"/>
  <c r="K114" i="15"/>
  <c r="O114" i="15"/>
  <c r="Q114" i="15"/>
  <c r="V114" i="15"/>
  <c r="G116" i="15"/>
  <c r="I116" i="15"/>
  <c r="I115" i="15" s="1"/>
  <c r="K116" i="15"/>
  <c r="M116" i="15"/>
  <c r="O116" i="15"/>
  <c r="Q116" i="15"/>
  <c r="V116" i="15"/>
  <c r="G117" i="15"/>
  <c r="I117" i="15"/>
  <c r="K117" i="15"/>
  <c r="M117" i="15"/>
  <c r="O117" i="15"/>
  <c r="Q117" i="15"/>
  <c r="V117" i="15"/>
  <c r="G118" i="15"/>
  <c r="I118" i="15"/>
  <c r="K118" i="15"/>
  <c r="M118" i="15"/>
  <c r="O118" i="15"/>
  <c r="Q118" i="15"/>
  <c r="V118" i="15"/>
  <c r="G119" i="15"/>
  <c r="M119" i="15" s="1"/>
  <c r="I119" i="15"/>
  <c r="K119" i="15"/>
  <c r="O119" i="15"/>
  <c r="Q119" i="15"/>
  <c r="V119" i="15"/>
  <c r="G120" i="15"/>
  <c r="M120" i="15" s="1"/>
  <c r="I120" i="15"/>
  <c r="K120" i="15"/>
  <c r="O120" i="15"/>
  <c r="Q120" i="15"/>
  <c r="V120" i="15"/>
  <c r="G121" i="15"/>
  <c r="M121" i="15" s="1"/>
  <c r="I121" i="15"/>
  <c r="K121" i="15"/>
  <c r="O121" i="15"/>
  <c r="Q121" i="15"/>
  <c r="V121" i="15"/>
  <c r="G122" i="15"/>
  <c r="I122" i="15"/>
  <c r="K122" i="15"/>
  <c r="M122" i="15"/>
  <c r="O122" i="15"/>
  <c r="Q122" i="15"/>
  <c r="V122" i="15"/>
  <c r="G123" i="15"/>
  <c r="I123" i="15"/>
  <c r="K123" i="15"/>
  <c r="M123" i="15"/>
  <c r="O123" i="15"/>
  <c r="Q123" i="15"/>
  <c r="V123" i="15"/>
  <c r="G124" i="15"/>
  <c r="M124" i="15" s="1"/>
  <c r="I124" i="15"/>
  <c r="K124" i="15"/>
  <c r="O124" i="15"/>
  <c r="Q124" i="15"/>
  <c r="V124" i="15"/>
  <c r="G125" i="15"/>
  <c r="M125" i="15" s="1"/>
  <c r="I125" i="15"/>
  <c r="K125" i="15"/>
  <c r="O125" i="15"/>
  <c r="Q125" i="15"/>
  <c r="V125" i="15"/>
  <c r="G126" i="15"/>
  <c r="M126" i="15" s="1"/>
  <c r="I126" i="15"/>
  <c r="K126" i="15"/>
  <c r="O126" i="15"/>
  <c r="Q126" i="15"/>
  <c r="V126" i="15"/>
  <c r="G127" i="15"/>
  <c r="M127" i="15" s="1"/>
  <c r="I127" i="15"/>
  <c r="K127" i="15"/>
  <c r="O127" i="15"/>
  <c r="Q127" i="15"/>
  <c r="V127" i="15"/>
  <c r="G128" i="15"/>
  <c r="M128" i="15" s="1"/>
  <c r="I128" i="15"/>
  <c r="K128" i="15"/>
  <c r="O128" i="15"/>
  <c r="Q128" i="15"/>
  <c r="V128" i="15"/>
  <c r="G129" i="15"/>
  <c r="M129" i="15" s="1"/>
  <c r="I129" i="15"/>
  <c r="K129" i="15"/>
  <c r="O129" i="15"/>
  <c r="Q129" i="15"/>
  <c r="V129" i="15"/>
  <c r="G130" i="15"/>
  <c r="I130" i="15"/>
  <c r="K130" i="15"/>
  <c r="M130" i="15"/>
  <c r="O130" i="15"/>
  <c r="Q130" i="15"/>
  <c r="V130" i="15"/>
  <c r="G131" i="15"/>
  <c r="M131" i="15" s="1"/>
  <c r="I131" i="15"/>
  <c r="K131" i="15"/>
  <c r="O131" i="15"/>
  <c r="Q131" i="15"/>
  <c r="V131" i="15"/>
  <c r="G132" i="15"/>
  <c r="M132" i="15" s="1"/>
  <c r="I132" i="15"/>
  <c r="K132" i="15"/>
  <c r="O132" i="15"/>
  <c r="Q132" i="15"/>
  <c r="V132" i="15"/>
  <c r="G133" i="15"/>
  <c r="M133" i="15" s="1"/>
  <c r="I133" i="15"/>
  <c r="K133" i="15"/>
  <c r="O133" i="15"/>
  <c r="Q133" i="15"/>
  <c r="V133" i="15"/>
  <c r="G134" i="15"/>
  <c r="I134" i="15"/>
  <c r="K134" i="15"/>
  <c r="M134" i="15"/>
  <c r="O134" i="15"/>
  <c r="Q134" i="15"/>
  <c r="V134" i="15"/>
  <c r="G135" i="15"/>
  <c r="M135" i="15" s="1"/>
  <c r="I135" i="15"/>
  <c r="K135" i="15"/>
  <c r="O135" i="15"/>
  <c r="Q135" i="15"/>
  <c r="V135" i="15"/>
  <c r="G136" i="15"/>
  <c r="I136" i="15"/>
  <c r="K136" i="15"/>
  <c r="M136" i="15"/>
  <c r="O136" i="15"/>
  <c r="Q136" i="15"/>
  <c r="V136" i="15"/>
  <c r="G137" i="15"/>
  <c r="M137" i="15" s="1"/>
  <c r="I137" i="15"/>
  <c r="K137" i="15"/>
  <c r="O137" i="15"/>
  <c r="Q137" i="15"/>
  <c r="V137" i="15"/>
  <c r="G138" i="15"/>
  <c r="M138" i="15" s="1"/>
  <c r="I138" i="15"/>
  <c r="K138" i="15"/>
  <c r="O138" i="15"/>
  <c r="Q138" i="15"/>
  <c r="V138" i="15"/>
  <c r="G139" i="15"/>
  <c r="M139" i="15" s="1"/>
  <c r="I139" i="15"/>
  <c r="K139" i="15"/>
  <c r="O139" i="15"/>
  <c r="Q139" i="15"/>
  <c r="V139" i="15"/>
  <c r="G140" i="15"/>
  <c r="M140" i="15" s="1"/>
  <c r="I140" i="15"/>
  <c r="K140" i="15"/>
  <c r="O140" i="15"/>
  <c r="Q140" i="15"/>
  <c r="V140" i="15"/>
  <c r="G141" i="15"/>
  <c r="M141" i="15" s="1"/>
  <c r="I141" i="15"/>
  <c r="K141" i="15"/>
  <c r="O141" i="15"/>
  <c r="Q141" i="15"/>
  <c r="V141" i="15"/>
  <c r="G142" i="15"/>
  <c r="M142" i="15" s="1"/>
  <c r="I142" i="15"/>
  <c r="K142" i="15"/>
  <c r="O142" i="15"/>
  <c r="Q142" i="15"/>
  <c r="V142" i="15"/>
  <c r="G143" i="15"/>
  <c r="M143" i="15" s="1"/>
  <c r="I143" i="15"/>
  <c r="K143" i="15"/>
  <c r="O143" i="15"/>
  <c r="Q143" i="15"/>
  <c r="V143" i="15"/>
  <c r="G144" i="15"/>
  <c r="M144" i="15" s="1"/>
  <c r="I144" i="15"/>
  <c r="K144" i="15"/>
  <c r="O144" i="15"/>
  <c r="Q144" i="15"/>
  <c r="V144" i="15"/>
  <c r="G145" i="15"/>
  <c r="M145" i="15" s="1"/>
  <c r="I145" i="15"/>
  <c r="K145" i="15"/>
  <c r="O145" i="15"/>
  <c r="Q145" i="15"/>
  <c r="V145" i="15"/>
  <c r="G146" i="15"/>
  <c r="I146" i="15"/>
  <c r="K146" i="15"/>
  <c r="M146" i="15"/>
  <c r="O146" i="15"/>
  <c r="Q146" i="15"/>
  <c r="V146" i="15"/>
  <c r="G147" i="15"/>
  <c r="M147" i="15" s="1"/>
  <c r="I147" i="15"/>
  <c r="K147" i="15"/>
  <c r="O147" i="15"/>
  <c r="Q147" i="15"/>
  <c r="V147" i="15"/>
  <c r="G148" i="15"/>
  <c r="M148" i="15" s="1"/>
  <c r="I148" i="15"/>
  <c r="K148" i="15"/>
  <c r="O148" i="15"/>
  <c r="Q148" i="15"/>
  <c r="V148" i="15"/>
  <c r="G149" i="15"/>
  <c r="M149" i="15" s="1"/>
  <c r="I149" i="15"/>
  <c r="K149" i="15"/>
  <c r="O149" i="15"/>
  <c r="Q149" i="15"/>
  <c r="V149" i="15"/>
  <c r="G150" i="15"/>
  <c r="M150" i="15" s="1"/>
  <c r="I150" i="15"/>
  <c r="K150" i="15"/>
  <c r="O150" i="15"/>
  <c r="Q150" i="15"/>
  <c r="V150" i="15"/>
  <c r="G151" i="15"/>
  <c r="M151" i="15" s="1"/>
  <c r="I151" i="15"/>
  <c r="K151" i="15"/>
  <c r="O151" i="15"/>
  <c r="Q151" i="15"/>
  <c r="V151" i="15"/>
  <c r="G152" i="15"/>
  <c r="M152" i="15" s="1"/>
  <c r="I152" i="15"/>
  <c r="K152" i="15"/>
  <c r="O152" i="15"/>
  <c r="Q152" i="15"/>
  <c r="V152" i="15"/>
  <c r="G153" i="15"/>
  <c r="M153" i="15" s="1"/>
  <c r="I153" i="15"/>
  <c r="K153" i="15"/>
  <c r="O153" i="15"/>
  <c r="Q153" i="15"/>
  <c r="V153" i="15"/>
  <c r="G154" i="15"/>
  <c r="M154" i="15" s="1"/>
  <c r="I154" i="15"/>
  <c r="K154" i="15"/>
  <c r="O154" i="15"/>
  <c r="Q154" i="15"/>
  <c r="V154" i="15"/>
  <c r="G155" i="15"/>
  <c r="M155" i="15" s="1"/>
  <c r="I155" i="15"/>
  <c r="K155" i="15"/>
  <c r="O155" i="15"/>
  <c r="Q155" i="15"/>
  <c r="V155" i="15"/>
  <c r="G156" i="15"/>
  <c r="M156" i="15" s="1"/>
  <c r="I156" i="15"/>
  <c r="K156" i="15"/>
  <c r="O156" i="15"/>
  <c r="Q156" i="15"/>
  <c r="V156" i="15"/>
  <c r="G157" i="15"/>
  <c r="M157" i="15" s="1"/>
  <c r="I157" i="15"/>
  <c r="K157" i="15"/>
  <c r="O157" i="15"/>
  <c r="Q157" i="15"/>
  <c r="V157" i="15"/>
  <c r="AF159" i="15"/>
  <c r="G44" i="1" s="1"/>
  <c r="G9" i="14"/>
  <c r="I9" i="14"/>
  <c r="K9" i="14"/>
  <c r="K8" i="14" s="1"/>
  <c r="O9" i="14"/>
  <c r="Q9" i="14"/>
  <c r="Q8" i="14" s="1"/>
  <c r="V9" i="14"/>
  <c r="V8" i="14" s="1"/>
  <c r="G10" i="14"/>
  <c r="M10" i="14" s="1"/>
  <c r="I10" i="14"/>
  <c r="K10" i="14"/>
  <c r="O10" i="14"/>
  <c r="Q10" i="14"/>
  <c r="V10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M14" i="14" s="1"/>
  <c r="I14" i="14"/>
  <c r="K14" i="14"/>
  <c r="O14" i="14"/>
  <c r="Q14" i="14"/>
  <c r="V14" i="14"/>
  <c r="G15" i="14"/>
  <c r="M15" i="14" s="1"/>
  <c r="I15" i="14"/>
  <c r="K15" i="14"/>
  <c r="O15" i="14"/>
  <c r="Q15" i="14"/>
  <c r="V15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2" i="14"/>
  <c r="M22" i="14" s="1"/>
  <c r="I22" i="14"/>
  <c r="K22" i="14"/>
  <c r="O22" i="14"/>
  <c r="Q22" i="14"/>
  <c r="V22" i="14"/>
  <c r="G23" i="14"/>
  <c r="M23" i="14" s="1"/>
  <c r="I23" i="14"/>
  <c r="K23" i="14"/>
  <c r="O23" i="14"/>
  <c r="Q23" i="14"/>
  <c r="V23" i="14"/>
  <c r="G24" i="14"/>
  <c r="M24" i="14" s="1"/>
  <c r="I24" i="14"/>
  <c r="K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1" i="14"/>
  <c r="M31" i="14" s="1"/>
  <c r="I31" i="14"/>
  <c r="K31" i="14"/>
  <c r="O31" i="14"/>
  <c r="Q31" i="14"/>
  <c r="V31" i="14"/>
  <c r="G32" i="14"/>
  <c r="I32" i="14"/>
  <c r="K32" i="14"/>
  <c r="M32" i="14"/>
  <c r="O32" i="14"/>
  <c r="Q32" i="14"/>
  <c r="V32" i="14"/>
  <c r="G34" i="14"/>
  <c r="M34" i="14" s="1"/>
  <c r="I34" i="14"/>
  <c r="K34" i="14"/>
  <c r="O34" i="14"/>
  <c r="Q34" i="14"/>
  <c r="V34" i="14"/>
  <c r="G35" i="14"/>
  <c r="M35" i="14" s="1"/>
  <c r="I35" i="14"/>
  <c r="K35" i="14"/>
  <c r="O35" i="14"/>
  <c r="Q35" i="14"/>
  <c r="V35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O38" i="14"/>
  <c r="G39" i="14"/>
  <c r="G38" i="14" s="1"/>
  <c r="I94" i="1" s="1"/>
  <c r="I39" i="14"/>
  <c r="I38" i="14" s="1"/>
  <c r="K39" i="14"/>
  <c r="K38" i="14" s="1"/>
  <c r="M39" i="14"/>
  <c r="M38" i="14" s="1"/>
  <c r="O39" i="14"/>
  <c r="Q39" i="14"/>
  <c r="Q38" i="14" s="1"/>
  <c r="V39" i="14"/>
  <c r="V38" i="14" s="1"/>
  <c r="G41" i="14"/>
  <c r="M41" i="14" s="1"/>
  <c r="I41" i="14"/>
  <c r="K41" i="14"/>
  <c r="O41" i="14"/>
  <c r="Q41" i="14"/>
  <c r="V41" i="14"/>
  <c r="G42" i="14"/>
  <c r="M42" i="14" s="1"/>
  <c r="I42" i="14"/>
  <c r="K42" i="14"/>
  <c r="O42" i="14"/>
  <c r="Q42" i="14"/>
  <c r="V42" i="14"/>
  <c r="G43" i="14"/>
  <c r="M43" i="14" s="1"/>
  <c r="I43" i="14"/>
  <c r="K43" i="14"/>
  <c r="O43" i="14"/>
  <c r="Q43" i="14"/>
  <c r="V43" i="14"/>
  <c r="G44" i="14"/>
  <c r="M44" i="14" s="1"/>
  <c r="I44" i="14"/>
  <c r="K44" i="14"/>
  <c r="O44" i="14"/>
  <c r="Q44" i="14"/>
  <c r="V44" i="14"/>
  <c r="G45" i="14"/>
  <c r="I45" i="14"/>
  <c r="K45" i="14"/>
  <c r="M45" i="14"/>
  <c r="O45" i="14"/>
  <c r="Q45" i="14"/>
  <c r="V45" i="14"/>
  <c r="G46" i="14"/>
  <c r="M46" i="14" s="1"/>
  <c r="I46" i="14"/>
  <c r="K46" i="14"/>
  <c r="O46" i="14"/>
  <c r="Q46" i="14"/>
  <c r="V46" i="14"/>
  <c r="G47" i="14"/>
  <c r="M47" i="14" s="1"/>
  <c r="I47" i="14"/>
  <c r="K47" i="14"/>
  <c r="O47" i="14"/>
  <c r="Q47" i="14"/>
  <c r="V47" i="14"/>
  <c r="G48" i="14"/>
  <c r="M48" i="14" s="1"/>
  <c r="I48" i="14"/>
  <c r="K48" i="14"/>
  <c r="O48" i="14"/>
  <c r="Q48" i="14"/>
  <c r="V48" i="14"/>
  <c r="G49" i="14"/>
  <c r="M49" i="14" s="1"/>
  <c r="I49" i="14"/>
  <c r="K49" i="14"/>
  <c r="O49" i="14"/>
  <c r="Q49" i="14"/>
  <c r="V49" i="14"/>
  <c r="G50" i="14"/>
  <c r="I50" i="14"/>
  <c r="K50" i="14"/>
  <c r="M50" i="14"/>
  <c r="O50" i="14"/>
  <c r="Q50" i="14"/>
  <c r="V50" i="14"/>
  <c r="G51" i="14"/>
  <c r="M51" i="14" s="1"/>
  <c r="I51" i="14"/>
  <c r="K51" i="14"/>
  <c r="O51" i="14"/>
  <c r="Q51" i="14"/>
  <c r="V51" i="14"/>
  <c r="G52" i="14"/>
  <c r="M52" i="14" s="1"/>
  <c r="I52" i="14"/>
  <c r="K52" i="14"/>
  <c r="O52" i="14"/>
  <c r="Q52" i="14"/>
  <c r="V52" i="14"/>
  <c r="G53" i="14"/>
  <c r="M53" i="14" s="1"/>
  <c r="I53" i="14"/>
  <c r="K53" i="14"/>
  <c r="O53" i="14"/>
  <c r="Q53" i="14"/>
  <c r="V53" i="14"/>
  <c r="G54" i="14"/>
  <c r="I54" i="14"/>
  <c r="K54" i="14"/>
  <c r="O54" i="14"/>
  <c r="Q54" i="14"/>
  <c r="V54" i="14"/>
  <c r="G55" i="14"/>
  <c r="I55" i="14"/>
  <c r="K55" i="14"/>
  <c r="M55" i="14"/>
  <c r="O55" i="14"/>
  <c r="Q55" i="14"/>
  <c r="V55" i="14"/>
  <c r="G56" i="14"/>
  <c r="M56" i="14" s="1"/>
  <c r="I56" i="14"/>
  <c r="K56" i="14"/>
  <c r="O56" i="14"/>
  <c r="Q56" i="14"/>
  <c r="V56" i="14"/>
  <c r="G57" i="14"/>
  <c r="M57" i="14" s="1"/>
  <c r="I57" i="14"/>
  <c r="K57" i="14"/>
  <c r="O57" i="14"/>
  <c r="Q57" i="14"/>
  <c r="V57" i="14"/>
  <c r="G58" i="14"/>
  <c r="M58" i="14" s="1"/>
  <c r="I58" i="14"/>
  <c r="K58" i="14"/>
  <c r="O58" i="14"/>
  <c r="Q58" i="14"/>
  <c r="V58" i="14"/>
  <c r="G59" i="14"/>
  <c r="M59" i="14" s="1"/>
  <c r="I59" i="14"/>
  <c r="K59" i="14"/>
  <c r="O59" i="14"/>
  <c r="Q59" i="14"/>
  <c r="V59" i="14"/>
  <c r="G60" i="14"/>
  <c r="M60" i="14" s="1"/>
  <c r="I60" i="14"/>
  <c r="K60" i="14"/>
  <c r="O60" i="14"/>
  <c r="Q60" i="14"/>
  <c r="V60" i="14"/>
  <c r="G61" i="14"/>
  <c r="I61" i="14"/>
  <c r="K61" i="14"/>
  <c r="M61" i="14"/>
  <c r="O61" i="14"/>
  <c r="Q61" i="14"/>
  <c r="V61" i="14"/>
  <c r="G62" i="14"/>
  <c r="M62" i="14" s="1"/>
  <c r="I62" i="14"/>
  <c r="K62" i="14"/>
  <c r="O62" i="14"/>
  <c r="Q62" i="14"/>
  <c r="V62" i="14"/>
  <c r="G63" i="14"/>
  <c r="I63" i="14"/>
  <c r="K63" i="14"/>
  <c r="M63" i="14"/>
  <c r="O63" i="14"/>
  <c r="Q63" i="14"/>
  <c r="V63" i="14"/>
  <c r="G64" i="14"/>
  <c r="M64" i="14" s="1"/>
  <c r="I64" i="14"/>
  <c r="K64" i="14"/>
  <c r="O64" i="14"/>
  <c r="Q64" i="14"/>
  <c r="V64" i="14"/>
  <c r="G65" i="14"/>
  <c r="M65" i="14" s="1"/>
  <c r="I65" i="14"/>
  <c r="K65" i="14"/>
  <c r="O65" i="14"/>
  <c r="Q65" i="14"/>
  <c r="V65" i="14"/>
  <c r="G66" i="14"/>
  <c r="M66" i="14" s="1"/>
  <c r="I66" i="14"/>
  <c r="K66" i="14"/>
  <c r="O66" i="14"/>
  <c r="Q66" i="14"/>
  <c r="V66" i="14"/>
  <c r="G67" i="14"/>
  <c r="M67" i="14" s="1"/>
  <c r="I67" i="14"/>
  <c r="K67" i="14"/>
  <c r="O67" i="14"/>
  <c r="Q67" i="14"/>
  <c r="V67" i="14"/>
  <c r="G68" i="14"/>
  <c r="I68" i="14"/>
  <c r="K68" i="14"/>
  <c r="M68" i="14"/>
  <c r="O68" i="14"/>
  <c r="Q68" i="14"/>
  <c r="V68" i="14"/>
  <c r="G69" i="14"/>
  <c r="I69" i="14"/>
  <c r="K69" i="14"/>
  <c r="M69" i="14"/>
  <c r="O69" i="14"/>
  <c r="Q69" i="14"/>
  <c r="V69" i="14"/>
  <c r="G70" i="14"/>
  <c r="M70" i="14" s="1"/>
  <c r="I70" i="14"/>
  <c r="K70" i="14"/>
  <c r="O70" i="14"/>
  <c r="Q70" i="14"/>
  <c r="V70" i="14"/>
  <c r="G71" i="14"/>
  <c r="M71" i="14" s="1"/>
  <c r="I71" i="14"/>
  <c r="K71" i="14"/>
  <c r="O71" i="14"/>
  <c r="Q71" i="14"/>
  <c r="V71" i="14"/>
  <c r="G72" i="14"/>
  <c r="M72" i="14" s="1"/>
  <c r="I72" i="14"/>
  <c r="K72" i="14"/>
  <c r="O72" i="14"/>
  <c r="Q72" i="14"/>
  <c r="V72" i="14"/>
  <c r="G73" i="14"/>
  <c r="M73" i="14" s="1"/>
  <c r="I73" i="14"/>
  <c r="K73" i="14"/>
  <c r="O73" i="14"/>
  <c r="Q73" i="14"/>
  <c r="V73" i="14"/>
  <c r="G74" i="14"/>
  <c r="I74" i="14"/>
  <c r="K74" i="14"/>
  <c r="M74" i="14"/>
  <c r="O74" i="14"/>
  <c r="Q74" i="14"/>
  <c r="V74" i="14"/>
  <c r="G75" i="14"/>
  <c r="M75" i="14" s="1"/>
  <c r="I75" i="14"/>
  <c r="K75" i="14"/>
  <c r="O75" i="14"/>
  <c r="Q75" i="14"/>
  <c r="V75" i="14"/>
  <c r="G76" i="14"/>
  <c r="M76" i="14" s="1"/>
  <c r="I76" i="14"/>
  <c r="K76" i="14"/>
  <c r="O76" i="14"/>
  <c r="Q76" i="14"/>
  <c r="V76" i="14"/>
  <c r="G77" i="14"/>
  <c r="M77" i="14" s="1"/>
  <c r="I77" i="14"/>
  <c r="K77" i="14"/>
  <c r="O77" i="14"/>
  <c r="Q77" i="14"/>
  <c r="V77" i="14"/>
  <c r="G78" i="14"/>
  <c r="M78" i="14" s="1"/>
  <c r="I78" i="14"/>
  <c r="K78" i="14"/>
  <c r="O78" i="14"/>
  <c r="Q78" i="14"/>
  <c r="V78" i="14"/>
  <c r="G79" i="14"/>
  <c r="M79" i="14" s="1"/>
  <c r="I79" i="14"/>
  <c r="K79" i="14"/>
  <c r="O79" i="14"/>
  <c r="Q79" i="14"/>
  <c r="V79" i="14"/>
  <c r="G80" i="14"/>
  <c r="M80" i="14" s="1"/>
  <c r="I80" i="14"/>
  <c r="K80" i="14"/>
  <c r="O80" i="14"/>
  <c r="Q80" i="14"/>
  <c r="V80" i="14"/>
  <c r="G82" i="14"/>
  <c r="M82" i="14" s="1"/>
  <c r="I82" i="14"/>
  <c r="K82" i="14"/>
  <c r="O82" i="14"/>
  <c r="Q82" i="14"/>
  <c r="V82" i="14"/>
  <c r="G83" i="14"/>
  <c r="M83" i="14" s="1"/>
  <c r="I83" i="14"/>
  <c r="K83" i="14"/>
  <c r="O83" i="14"/>
  <c r="Q83" i="14"/>
  <c r="V83" i="14"/>
  <c r="G84" i="14"/>
  <c r="I84" i="14"/>
  <c r="K84" i="14"/>
  <c r="O84" i="14"/>
  <c r="Q84" i="14"/>
  <c r="V84" i="14"/>
  <c r="G85" i="14"/>
  <c r="M85" i="14" s="1"/>
  <c r="I85" i="14"/>
  <c r="K85" i="14"/>
  <c r="O85" i="14"/>
  <c r="Q85" i="14"/>
  <c r="V85" i="14"/>
  <c r="G86" i="14"/>
  <c r="M86" i="14" s="1"/>
  <c r="I86" i="14"/>
  <c r="K86" i="14"/>
  <c r="O86" i="14"/>
  <c r="Q86" i="14"/>
  <c r="V86" i="14"/>
  <c r="G87" i="14"/>
  <c r="I87" i="14"/>
  <c r="K87" i="14"/>
  <c r="M87" i="14"/>
  <c r="O87" i="14"/>
  <c r="Q87" i="14"/>
  <c r="V87" i="14"/>
  <c r="G88" i="14"/>
  <c r="M88" i="14" s="1"/>
  <c r="I88" i="14"/>
  <c r="K88" i="14"/>
  <c r="O88" i="14"/>
  <c r="Q88" i="14"/>
  <c r="V88" i="14"/>
  <c r="G89" i="14"/>
  <c r="M89" i="14" s="1"/>
  <c r="I89" i="14"/>
  <c r="K89" i="14"/>
  <c r="O89" i="14"/>
  <c r="Q89" i="14"/>
  <c r="V89" i="14"/>
  <c r="G90" i="14"/>
  <c r="M90" i="14" s="1"/>
  <c r="I90" i="14"/>
  <c r="K90" i="14"/>
  <c r="O90" i="14"/>
  <c r="Q90" i="14"/>
  <c r="V90" i="14"/>
  <c r="G91" i="14"/>
  <c r="M91" i="14" s="1"/>
  <c r="I91" i="14"/>
  <c r="K91" i="14"/>
  <c r="O91" i="14"/>
  <c r="Q91" i="14"/>
  <c r="V91" i="14"/>
  <c r="G92" i="14"/>
  <c r="I92" i="14"/>
  <c r="K92" i="14"/>
  <c r="M92" i="14"/>
  <c r="O92" i="14"/>
  <c r="Q92" i="14"/>
  <c r="V92" i="14"/>
  <c r="G93" i="14"/>
  <c r="I93" i="14"/>
  <c r="K93" i="14"/>
  <c r="M93" i="14"/>
  <c r="O93" i="14"/>
  <c r="Q93" i="14"/>
  <c r="V93" i="14"/>
  <c r="G95" i="14"/>
  <c r="M95" i="14" s="1"/>
  <c r="I95" i="14"/>
  <c r="K95" i="14"/>
  <c r="O95" i="14"/>
  <c r="Q95" i="14"/>
  <c r="V95" i="14"/>
  <c r="G96" i="14"/>
  <c r="M96" i="14" s="1"/>
  <c r="I96" i="14"/>
  <c r="K96" i="14"/>
  <c r="O96" i="14"/>
  <c r="Q96" i="14"/>
  <c r="V96" i="14"/>
  <c r="G97" i="14"/>
  <c r="M97" i="14" s="1"/>
  <c r="I97" i="14"/>
  <c r="K97" i="14"/>
  <c r="O97" i="14"/>
  <c r="Q97" i="14"/>
  <c r="V97" i="14"/>
  <c r="G98" i="14"/>
  <c r="M98" i="14" s="1"/>
  <c r="I98" i="14"/>
  <c r="K98" i="14"/>
  <c r="O98" i="14"/>
  <c r="Q98" i="14"/>
  <c r="V98" i="14"/>
  <c r="G99" i="14"/>
  <c r="I99" i="14"/>
  <c r="K99" i="14"/>
  <c r="M99" i="14"/>
  <c r="O99" i="14"/>
  <c r="Q99" i="14"/>
  <c r="V99" i="14"/>
  <c r="G100" i="14"/>
  <c r="M100" i="14" s="1"/>
  <c r="I100" i="14"/>
  <c r="K100" i="14"/>
  <c r="O100" i="14"/>
  <c r="Q100" i="14"/>
  <c r="V100" i="14"/>
  <c r="G101" i="14"/>
  <c r="M101" i="14" s="1"/>
  <c r="I101" i="14"/>
  <c r="K101" i="14"/>
  <c r="O101" i="14"/>
  <c r="Q101" i="14"/>
  <c r="V101" i="14"/>
  <c r="G102" i="14"/>
  <c r="M102" i="14" s="1"/>
  <c r="I102" i="14"/>
  <c r="K102" i="14"/>
  <c r="O102" i="14"/>
  <c r="Q102" i="14"/>
  <c r="V102" i="14"/>
  <c r="AE104" i="14"/>
  <c r="F43" i="1" s="1"/>
  <c r="G9" i="13"/>
  <c r="I9" i="13"/>
  <c r="K9" i="13"/>
  <c r="O9" i="13"/>
  <c r="Q9" i="13"/>
  <c r="V9" i="13"/>
  <c r="G11" i="13"/>
  <c r="M11" i="13" s="1"/>
  <c r="I11" i="13"/>
  <c r="I8" i="13" s="1"/>
  <c r="K11" i="13"/>
  <c r="O11" i="13"/>
  <c r="Q11" i="13"/>
  <c r="V11" i="13"/>
  <c r="G13" i="13"/>
  <c r="M13" i="13" s="1"/>
  <c r="I13" i="13"/>
  <c r="K13" i="13"/>
  <c r="O13" i="13"/>
  <c r="Q13" i="13"/>
  <c r="V13" i="13"/>
  <c r="G16" i="13"/>
  <c r="M16" i="13" s="1"/>
  <c r="I16" i="13"/>
  <c r="I15" i="13" s="1"/>
  <c r="K16" i="13"/>
  <c r="K15" i="13" s="1"/>
  <c r="O16" i="13"/>
  <c r="Q16" i="13"/>
  <c r="V16" i="13"/>
  <c r="V15" i="13" s="1"/>
  <c r="G21" i="13"/>
  <c r="M21" i="13" s="1"/>
  <c r="I21" i="13"/>
  <c r="K21" i="13"/>
  <c r="O21" i="13"/>
  <c r="Q21" i="13"/>
  <c r="V21" i="13"/>
  <c r="G24" i="13"/>
  <c r="M24" i="13" s="1"/>
  <c r="I24" i="13"/>
  <c r="K24" i="13"/>
  <c r="O24" i="13"/>
  <c r="Q24" i="13"/>
  <c r="V24" i="13"/>
  <c r="G34" i="13"/>
  <c r="M34" i="13" s="1"/>
  <c r="I34" i="13"/>
  <c r="K34" i="13"/>
  <c r="O34" i="13"/>
  <c r="Q34" i="13"/>
  <c r="V34" i="13"/>
  <c r="G38" i="13"/>
  <c r="I38" i="13"/>
  <c r="K38" i="13"/>
  <c r="O38" i="13"/>
  <c r="Q38" i="13"/>
  <c r="V38" i="13"/>
  <c r="G41" i="13"/>
  <c r="M41" i="13" s="1"/>
  <c r="I41" i="13"/>
  <c r="K41" i="13"/>
  <c r="O41" i="13"/>
  <c r="Q41" i="13"/>
  <c r="V41" i="13"/>
  <c r="G44" i="13"/>
  <c r="I44" i="13"/>
  <c r="K44" i="13"/>
  <c r="M44" i="13"/>
  <c r="O44" i="13"/>
  <c r="Q44" i="13"/>
  <c r="V44" i="13"/>
  <c r="G47" i="13"/>
  <c r="M47" i="13" s="1"/>
  <c r="I47" i="13"/>
  <c r="K47" i="13"/>
  <c r="O47" i="13"/>
  <c r="Q47" i="13"/>
  <c r="V47" i="13"/>
  <c r="G49" i="13"/>
  <c r="I49" i="13"/>
  <c r="K49" i="13"/>
  <c r="M49" i="13"/>
  <c r="O49" i="13"/>
  <c r="Q49" i="13"/>
  <c r="V49" i="13"/>
  <c r="G51" i="13"/>
  <c r="M51" i="13" s="1"/>
  <c r="I51" i="13"/>
  <c r="K51" i="13"/>
  <c r="O51" i="13"/>
  <c r="Q51" i="13"/>
  <c r="V51" i="13"/>
  <c r="G53" i="13"/>
  <c r="M53" i="13" s="1"/>
  <c r="I53" i="13"/>
  <c r="K53" i="13"/>
  <c r="O53" i="13"/>
  <c r="Q53" i="13"/>
  <c r="V53" i="13"/>
  <c r="G56" i="13"/>
  <c r="M56" i="13" s="1"/>
  <c r="I56" i="13"/>
  <c r="K56" i="13"/>
  <c r="O56" i="13"/>
  <c r="Q56" i="13"/>
  <c r="V56" i="13"/>
  <c r="G58" i="13"/>
  <c r="M58" i="13" s="1"/>
  <c r="I58" i="13"/>
  <c r="K58" i="13"/>
  <c r="O58" i="13"/>
  <c r="Q58" i="13"/>
  <c r="V58" i="13"/>
  <c r="G60" i="13"/>
  <c r="M60" i="13" s="1"/>
  <c r="I60" i="13"/>
  <c r="K60" i="13"/>
  <c r="O60" i="13"/>
  <c r="Q60" i="13"/>
  <c r="V60" i="13"/>
  <c r="G64" i="13"/>
  <c r="I64" i="13"/>
  <c r="K64" i="13"/>
  <c r="M64" i="13"/>
  <c r="O64" i="13"/>
  <c r="Q64" i="13"/>
  <c r="V64" i="13"/>
  <c r="G66" i="13"/>
  <c r="M66" i="13" s="1"/>
  <c r="I66" i="13"/>
  <c r="K66" i="13"/>
  <c r="O66" i="13"/>
  <c r="Q66" i="13"/>
  <c r="V66" i="13"/>
  <c r="G68" i="13"/>
  <c r="I68" i="13"/>
  <c r="K68" i="13"/>
  <c r="M68" i="13"/>
  <c r="O68" i="13"/>
  <c r="Q68" i="13"/>
  <c r="V68" i="13"/>
  <c r="G70" i="13"/>
  <c r="M70" i="13" s="1"/>
  <c r="I70" i="13"/>
  <c r="K70" i="13"/>
  <c r="O70" i="13"/>
  <c r="Q70" i="13"/>
  <c r="V70" i="13"/>
  <c r="G84" i="13"/>
  <c r="M84" i="13" s="1"/>
  <c r="I84" i="13"/>
  <c r="K84" i="13"/>
  <c r="O84" i="13"/>
  <c r="Q84" i="13"/>
  <c r="V84" i="13"/>
  <c r="G87" i="13"/>
  <c r="M87" i="13" s="1"/>
  <c r="I87" i="13"/>
  <c r="K87" i="13"/>
  <c r="O87" i="13"/>
  <c r="Q87" i="13"/>
  <c r="V87" i="13"/>
  <c r="G91" i="13"/>
  <c r="M91" i="13" s="1"/>
  <c r="I91" i="13"/>
  <c r="K91" i="13"/>
  <c r="O91" i="13"/>
  <c r="Q91" i="13"/>
  <c r="V91" i="13"/>
  <c r="G98" i="13"/>
  <c r="M98" i="13" s="1"/>
  <c r="I98" i="13"/>
  <c r="K98" i="13"/>
  <c r="O98" i="13"/>
  <c r="Q98" i="13"/>
  <c r="V98" i="13"/>
  <c r="G102" i="13"/>
  <c r="I102" i="13"/>
  <c r="K102" i="13"/>
  <c r="M102" i="13"/>
  <c r="O102" i="13"/>
  <c r="Q102" i="13"/>
  <c r="V102" i="13"/>
  <c r="G112" i="13"/>
  <c r="M112" i="13" s="1"/>
  <c r="I112" i="13"/>
  <c r="K112" i="13"/>
  <c r="O112" i="13"/>
  <c r="Q112" i="13"/>
  <c r="V112" i="13"/>
  <c r="G114" i="13"/>
  <c r="I114" i="13"/>
  <c r="K114" i="13"/>
  <c r="M114" i="13"/>
  <c r="O114" i="13"/>
  <c r="Q114" i="13"/>
  <c r="V114" i="13"/>
  <c r="G123" i="13"/>
  <c r="M123" i="13" s="1"/>
  <c r="I123" i="13"/>
  <c r="K123" i="13"/>
  <c r="O123" i="13"/>
  <c r="Q123" i="13"/>
  <c r="V123" i="13"/>
  <c r="G125" i="13"/>
  <c r="M125" i="13" s="1"/>
  <c r="I125" i="13"/>
  <c r="K125" i="13"/>
  <c r="O125" i="13"/>
  <c r="Q125" i="13"/>
  <c r="V125" i="13"/>
  <c r="G129" i="13"/>
  <c r="M129" i="13" s="1"/>
  <c r="I129" i="13"/>
  <c r="K129" i="13"/>
  <c r="O129" i="13"/>
  <c r="Q129" i="13"/>
  <c r="V129" i="13"/>
  <c r="G134" i="13"/>
  <c r="M134" i="13" s="1"/>
  <c r="I134" i="13"/>
  <c r="K134" i="13"/>
  <c r="O134" i="13"/>
  <c r="Q134" i="13"/>
  <c r="V134" i="13"/>
  <c r="G139" i="13"/>
  <c r="I139" i="13"/>
  <c r="K139" i="13"/>
  <c r="O139" i="13"/>
  <c r="Q139" i="13"/>
  <c r="V139" i="13"/>
  <c r="G142" i="13"/>
  <c r="M142" i="13" s="1"/>
  <c r="I142" i="13"/>
  <c r="K142" i="13"/>
  <c r="O142" i="13"/>
  <c r="Q142" i="13"/>
  <c r="V142" i="13"/>
  <c r="G146" i="13"/>
  <c r="M146" i="13" s="1"/>
  <c r="I146" i="13"/>
  <c r="K146" i="13"/>
  <c r="O146" i="13"/>
  <c r="Q146" i="13"/>
  <c r="V146" i="13"/>
  <c r="G149" i="13"/>
  <c r="M149" i="13" s="1"/>
  <c r="I149" i="13"/>
  <c r="K149" i="13"/>
  <c r="O149" i="13"/>
  <c r="Q149" i="13"/>
  <c r="V149" i="13"/>
  <c r="G154" i="13"/>
  <c r="I154" i="13"/>
  <c r="K154" i="13"/>
  <c r="M154" i="13"/>
  <c r="O154" i="13"/>
  <c r="Q154" i="13"/>
  <c r="V154" i="13"/>
  <c r="G157" i="13"/>
  <c r="M157" i="13" s="1"/>
  <c r="I157" i="13"/>
  <c r="K157" i="13"/>
  <c r="O157" i="13"/>
  <c r="Q157" i="13"/>
  <c r="V157" i="13"/>
  <c r="G160" i="13"/>
  <c r="I160" i="13"/>
  <c r="K160" i="13"/>
  <c r="M160" i="13"/>
  <c r="O160" i="13"/>
  <c r="Q160" i="13"/>
  <c r="V160" i="13"/>
  <c r="G174" i="13"/>
  <c r="M174" i="13" s="1"/>
  <c r="I174" i="13"/>
  <c r="K174" i="13"/>
  <c r="O174" i="13"/>
  <c r="Q174" i="13"/>
  <c r="V174" i="13"/>
  <c r="G180" i="13"/>
  <c r="M180" i="13" s="1"/>
  <c r="I180" i="13"/>
  <c r="K180" i="13"/>
  <c r="O180" i="13"/>
  <c r="Q180" i="13"/>
  <c r="V180" i="13"/>
  <c r="G183" i="13"/>
  <c r="M183" i="13" s="1"/>
  <c r="I183" i="13"/>
  <c r="K183" i="13"/>
  <c r="O183" i="13"/>
  <c r="Q183" i="13"/>
  <c r="V183" i="13"/>
  <c r="G186" i="13"/>
  <c r="M186" i="13" s="1"/>
  <c r="I186" i="13"/>
  <c r="K186" i="13"/>
  <c r="O186" i="13"/>
  <c r="Q186" i="13"/>
  <c r="V186" i="13"/>
  <c r="G191" i="13"/>
  <c r="M191" i="13" s="1"/>
  <c r="I191" i="13"/>
  <c r="K191" i="13"/>
  <c r="O191" i="13"/>
  <c r="Q191" i="13"/>
  <c r="V191" i="13"/>
  <c r="G194" i="13"/>
  <c r="I194" i="13"/>
  <c r="K194" i="13"/>
  <c r="M194" i="13"/>
  <c r="O194" i="13"/>
  <c r="Q194" i="13"/>
  <c r="V194" i="13"/>
  <c r="G207" i="13"/>
  <c r="M207" i="13" s="1"/>
  <c r="I207" i="13"/>
  <c r="K207" i="13"/>
  <c r="O207" i="13"/>
  <c r="Q207" i="13"/>
  <c r="V207" i="13"/>
  <c r="G218" i="13"/>
  <c r="I218" i="13"/>
  <c r="K218" i="13"/>
  <c r="M218" i="13"/>
  <c r="O218" i="13"/>
  <c r="Q218" i="13"/>
  <c r="V218" i="13"/>
  <c r="G231" i="13"/>
  <c r="M231" i="13" s="1"/>
  <c r="I231" i="13"/>
  <c r="K231" i="13"/>
  <c r="O231" i="13"/>
  <c r="Q231" i="13"/>
  <c r="V231" i="13"/>
  <c r="G236" i="13"/>
  <c r="M236" i="13" s="1"/>
  <c r="I236" i="13"/>
  <c r="K236" i="13"/>
  <c r="O236" i="13"/>
  <c r="Q236" i="13"/>
  <c r="V236" i="13"/>
  <c r="G238" i="13"/>
  <c r="M238" i="13" s="1"/>
  <c r="I238" i="13"/>
  <c r="K238" i="13"/>
  <c r="O238" i="13"/>
  <c r="Q238" i="13"/>
  <c r="V238" i="13"/>
  <c r="G242" i="13"/>
  <c r="M242" i="13" s="1"/>
  <c r="I242" i="13"/>
  <c r="K242" i="13"/>
  <c r="O242" i="13"/>
  <c r="Q242" i="13"/>
  <c r="V242" i="13"/>
  <c r="G243" i="13"/>
  <c r="M243" i="13"/>
  <c r="G244" i="13"/>
  <c r="I244" i="13"/>
  <c r="I243" i="13" s="1"/>
  <c r="K244" i="13"/>
  <c r="K243" i="13" s="1"/>
  <c r="M244" i="13"/>
  <c r="O244" i="13"/>
  <c r="O243" i="13" s="1"/>
  <c r="Q244" i="13"/>
  <c r="Q243" i="13" s="1"/>
  <c r="V244" i="13"/>
  <c r="V243" i="13" s="1"/>
  <c r="G249" i="13"/>
  <c r="G248" i="13" s="1"/>
  <c r="I71" i="1" s="1"/>
  <c r="I249" i="13"/>
  <c r="I248" i="13" s="1"/>
  <c r="K249" i="13"/>
  <c r="K248" i="13" s="1"/>
  <c r="O249" i="13"/>
  <c r="O248" i="13" s="1"/>
  <c r="Q249" i="13"/>
  <c r="Q248" i="13" s="1"/>
  <c r="V249" i="13"/>
  <c r="V248" i="13" s="1"/>
  <c r="G262" i="13"/>
  <c r="I262" i="13"/>
  <c r="I261" i="13" s="1"/>
  <c r="K262" i="13"/>
  <c r="O262" i="13"/>
  <c r="Q262" i="13"/>
  <c r="V262" i="13"/>
  <c r="G305" i="13"/>
  <c r="M305" i="13" s="1"/>
  <c r="I305" i="13"/>
  <c r="K305" i="13"/>
  <c r="O305" i="13"/>
  <c r="Q305" i="13"/>
  <c r="V305" i="13"/>
  <c r="G308" i="13"/>
  <c r="M308" i="13" s="1"/>
  <c r="I308" i="13"/>
  <c r="K308" i="13"/>
  <c r="O308" i="13"/>
  <c r="Q308" i="13"/>
  <c r="V308" i="13"/>
  <c r="G349" i="13"/>
  <c r="I349" i="13"/>
  <c r="K349" i="13"/>
  <c r="O349" i="13"/>
  <c r="Q349" i="13"/>
  <c r="V349" i="13"/>
  <c r="G356" i="13"/>
  <c r="M356" i="13" s="1"/>
  <c r="I356" i="13"/>
  <c r="K356" i="13"/>
  <c r="O356" i="13"/>
  <c r="Q356" i="13"/>
  <c r="V356" i="13"/>
  <c r="G360" i="13"/>
  <c r="M360" i="13" s="1"/>
  <c r="I360" i="13"/>
  <c r="K360" i="13"/>
  <c r="O360" i="13"/>
  <c r="Q360" i="13"/>
  <c r="V360" i="13"/>
  <c r="G365" i="13"/>
  <c r="M365" i="13" s="1"/>
  <c r="I365" i="13"/>
  <c r="K365" i="13"/>
  <c r="O365" i="13"/>
  <c r="Q365" i="13"/>
  <c r="V365" i="13"/>
  <c r="G368" i="13"/>
  <c r="I368" i="13"/>
  <c r="K368" i="13"/>
  <c r="M368" i="13"/>
  <c r="O368" i="13"/>
  <c r="Q368" i="13"/>
  <c r="V368" i="13"/>
  <c r="G376" i="13"/>
  <c r="M376" i="13" s="1"/>
  <c r="I376" i="13"/>
  <c r="K376" i="13"/>
  <c r="O376" i="13"/>
  <c r="Q376" i="13"/>
  <c r="V376" i="13"/>
  <c r="G386" i="13"/>
  <c r="I386" i="13"/>
  <c r="K386" i="13"/>
  <c r="M386" i="13"/>
  <c r="O386" i="13"/>
  <c r="Q386" i="13"/>
  <c r="V386" i="13"/>
  <c r="G388" i="13"/>
  <c r="M388" i="13" s="1"/>
  <c r="I388" i="13"/>
  <c r="K388" i="13"/>
  <c r="O388" i="13"/>
  <c r="Q388" i="13"/>
  <c r="V388" i="13"/>
  <c r="G393" i="13"/>
  <c r="M393" i="13" s="1"/>
  <c r="I393" i="13"/>
  <c r="K393" i="13"/>
  <c r="O393" i="13"/>
  <c r="Q393" i="13"/>
  <c r="V393" i="13"/>
  <c r="G404" i="13"/>
  <c r="M404" i="13" s="1"/>
  <c r="I404" i="13"/>
  <c r="K404" i="13"/>
  <c r="O404" i="13"/>
  <c r="Q404" i="13"/>
  <c r="V404" i="13"/>
  <c r="G411" i="13"/>
  <c r="M411" i="13" s="1"/>
  <c r="I411" i="13"/>
  <c r="K411" i="13"/>
  <c r="O411" i="13"/>
  <c r="Q411" i="13"/>
  <c r="V411" i="13"/>
  <c r="G418" i="13"/>
  <c r="M418" i="13" s="1"/>
  <c r="I418" i="13"/>
  <c r="K418" i="13"/>
  <c r="O418" i="13"/>
  <c r="Q418" i="13"/>
  <c r="V418" i="13"/>
  <c r="G420" i="13"/>
  <c r="I420" i="13"/>
  <c r="K420" i="13"/>
  <c r="M420" i="13"/>
  <c r="O420" i="13"/>
  <c r="Q420" i="13"/>
  <c r="V420" i="13"/>
  <c r="G422" i="13"/>
  <c r="M422" i="13" s="1"/>
  <c r="I422" i="13"/>
  <c r="K422" i="13"/>
  <c r="O422" i="13"/>
  <c r="Q422" i="13"/>
  <c r="V422" i="13"/>
  <c r="G424" i="13"/>
  <c r="I424" i="13"/>
  <c r="K424" i="13"/>
  <c r="M424" i="13"/>
  <c r="O424" i="13"/>
  <c r="Q424" i="13"/>
  <c r="V424" i="13"/>
  <c r="G425" i="13"/>
  <c r="M425" i="13" s="1"/>
  <c r="I425" i="13"/>
  <c r="K425" i="13"/>
  <c r="O425" i="13"/>
  <c r="Q425" i="13"/>
  <c r="V425" i="13"/>
  <c r="G427" i="13"/>
  <c r="M427" i="13" s="1"/>
  <c r="I427" i="13"/>
  <c r="K427" i="13"/>
  <c r="O427" i="13"/>
  <c r="Q427" i="13"/>
  <c r="V427" i="13"/>
  <c r="G429" i="13"/>
  <c r="M429" i="13" s="1"/>
  <c r="I429" i="13"/>
  <c r="K429" i="13"/>
  <c r="O429" i="13"/>
  <c r="Q429" i="13"/>
  <c r="V429" i="13"/>
  <c r="G431" i="13"/>
  <c r="M431" i="13" s="1"/>
  <c r="I431" i="13"/>
  <c r="K431" i="13"/>
  <c r="O431" i="13"/>
  <c r="Q431" i="13"/>
  <c r="V431" i="13"/>
  <c r="G437" i="13"/>
  <c r="I437" i="13"/>
  <c r="K437" i="13"/>
  <c r="O437" i="13"/>
  <c r="O436" i="13" s="1"/>
  <c r="Q437" i="13"/>
  <c r="V437" i="13"/>
  <c r="G448" i="13"/>
  <c r="M448" i="13" s="1"/>
  <c r="I448" i="13"/>
  <c r="K448" i="13"/>
  <c r="O448" i="13"/>
  <c r="Q448" i="13"/>
  <c r="V448" i="13"/>
  <c r="G459" i="13"/>
  <c r="I459" i="13"/>
  <c r="K459" i="13"/>
  <c r="K436" i="13" s="1"/>
  <c r="M459" i="13"/>
  <c r="O459" i="13"/>
  <c r="Q459" i="13"/>
  <c r="V459" i="13"/>
  <c r="G473" i="13"/>
  <c r="M473" i="13" s="1"/>
  <c r="I473" i="13"/>
  <c r="K473" i="13"/>
  <c r="O473" i="13"/>
  <c r="Q473" i="13"/>
  <c r="V473" i="13"/>
  <c r="G478" i="13"/>
  <c r="M478" i="13" s="1"/>
  <c r="I478" i="13"/>
  <c r="K478" i="13"/>
  <c r="K477" i="13" s="1"/>
  <c r="O478" i="13"/>
  <c r="Q478" i="13"/>
  <c r="V478" i="13"/>
  <c r="G480" i="13"/>
  <c r="M480" i="13" s="1"/>
  <c r="I480" i="13"/>
  <c r="K480" i="13"/>
  <c r="O480" i="13"/>
  <c r="Q480" i="13"/>
  <c r="V480" i="13"/>
  <c r="G482" i="13"/>
  <c r="I482" i="13"/>
  <c r="K482" i="13"/>
  <c r="O482" i="13"/>
  <c r="Q482" i="13"/>
  <c r="V482" i="13"/>
  <c r="V477" i="13" s="1"/>
  <c r="G487" i="13"/>
  <c r="I487" i="13"/>
  <c r="K487" i="13"/>
  <c r="M487" i="13"/>
  <c r="O487" i="13"/>
  <c r="Q487" i="13"/>
  <c r="V487" i="13"/>
  <c r="G492" i="13"/>
  <c r="M492" i="13" s="1"/>
  <c r="I492" i="13"/>
  <c r="K492" i="13"/>
  <c r="O492" i="13"/>
  <c r="Q492" i="13"/>
  <c r="V492" i="13"/>
  <c r="G496" i="13"/>
  <c r="M496" i="13" s="1"/>
  <c r="I496" i="13"/>
  <c r="K496" i="13"/>
  <c r="O496" i="13"/>
  <c r="Q496" i="13"/>
  <c r="V496" i="13"/>
  <c r="G498" i="13"/>
  <c r="M498" i="13" s="1"/>
  <c r="I498" i="13"/>
  <c r="K498" i="13"/>
  <c r="O498" i="13"/>
  <c r="Q498" i="13"/>
  <c r="V498" i="13"/>
  <c r="G503" i="13"/>
  <c r="I503" i="13"/>
  <c r="K503" i="13"/>
  <c r="O503" i="13"/>
  <c r="Q503" i="13"/>
  <c r="V503" i="13"/>
  <c r="G505" i="13"/>
  <c r="I505" i="13"/>
  <c r="K505" i="13"/>
  <c r="M505" i="13"/>
  <c r="O505" i="13"/>
  <c r="Q505" i="13"/>
  <c r="V505" i="13"/>
  <c r="G506" i="13"/>
  <c r="M506" i="13" s="1"/>
  <c r="I506" i="13"/>
  <c r="K506" i="13"/>
  <c r="O506" i="13"/>
  <c r="Q506" i="13"/>
  <c r="V506" i="13"/>
  <c r="G508" i="13"/>
  <c r="I508" i="13"/>
  <c r="K508" i="13"/>
  <c r="M508" i="13"/>
  <c r="O508" i="13"/>
  <c r="Q508" i="13"/>
  <c r="V508" i="13"/>
  <c r="G511" i="13"/>
  <c r="M511" i="13" s="1"/>
  <c r="I511" i="13"/>
  <c r="K511" i="13"/>
  <c r="O511" i="13"/>
  <c r="Q511" i="13"/>
  <c r="V511" i="13"/>
  <c r="G512" i="13"/>
  <c r="M512" i="13" s="1"/>
  <c r="I512" i="13"/>
  <c r="K512" i="13"/>
  <c r="O512" i="13"/>
  <c r="Q512" i="13"/>
  <c r="V512" i="13"/>
  <c r="G513" i="13"/>
  <c r="M513" i="13" s="1"/>
  <c r="I513" i="13"/>
  <c r="K513" i="13"/>
  <c r="O513" i="13"/>
  <c r="Q513" i="13"/>
  <c r="V513" i="13"/>
  <c r="G515" i="13"/>
  <c r="M515" i="13" s="1"/>
  <c r="I515" i="13"/>
  <c r="K515" i="13"/>
  <c r="O515" i="13"/>
  <c r="Q515" i="13"/>
  <c r="V515" i="13"/>
  <c r="G517" i="13"/>
  <c r="I517" i="13"/>
  <c r="K517" i="13"/>
  <c r="M517" i="13"/>
  <c r="O517" i="13"/>
  <c r="Q517" i="13"/>
  <c r="V517" i="13"/>
  <c r="G519" i="13"/>
  <c r="I519" i="13"/>
  <c r="K519" i="13"/>
  <c r="M519" i="13"/>
  <c r="O519" i="13"/>
  <c r="Q519" i="13"/>
  <c r="V519" i="13"/>
  <c r="G523" i="13"/>
  <c r="M523" i="13" s="1"/>
  <c r="I523" i="13"/>
  <c r="K523" i="13"/>
  <c r="O523" i="13"/>
  <c r="Q523" i="13"/>
  <c r="V523" i="13"/>
  <c r="G525" i="13"/>
  <c r="M525" i="13" s="1"/>
  <c r="I525" i="13"/>
  <c r="K525" i="13"/>
  <c r="O525" i="13"/>
  <c r="Q525" i="13"/>
  <c r="V525" i="13"/>
  <c r="G527" i="13"/>
  <c r="M527" i="13" s="1"/>
  <c r="I527" i="13"/>
  <c r="K527" i="13"/>
  <c r="O527" i="13"/>
  <c r="Q527" i="13"/>
  <c r="V527" i="13"/>
  <c r="I528" i="13"/>
  <c r="O528" i="13"/>
  <c r="G529" i="13"/>
  <c r="G528" i="13" s="1"/>
  <c r="I529" i="13"/>
  <c r="K529" i="13"/>
  <c r="K528" i="13" s="1"/>
  <c r="M529" i="13"/>
  <c r="M528" i="13" s="1"/>
  <c r="O529" i="13"/>
  <c r="Q529" i="13"/>
  <c r="Q528" i="13" s="1"/>
  <c r="V529" i="13"/>
  <c r="V528" i="13" s="1"/>
  <c r="G534" i="13"/>
  <c r="G533" i="13" s="1"/>
  <c r="I534" i="13"/>
  <c r="I533" i="13" s="1"/>
  <c r="K534" i="13"/>
  <c r="K533" i="13" s="1"/>
  <c r="M534" i="13"/>
  <c r="M533" i="13" s="1"/>
  <c r="O534" i="13"/>
  <c r="O533" i="13" s="1"/>
  <c r="Q534" i="13"/>
  <c r="Q533" i="13" s="1"/>
  <c r="V534" i="13"/>
  <c r="V533" i="13" s="1"/>
  <c r="G536" i="13"/>
  <c r="M536" i="13" s="1"/>
  <c r="I536" i="13"/>
  <c r="K536" i="13"/>
  <c r="O536" i="13"/>
  <c r="Q536" i="13"/>
  <c r="V536" i="13"/>
  <c r="V535" i="13" s="1"/>
  <c r="G541" i="13"/>
  <c r="M541" i="13" s="1"/>
  <c r="I541" i="13"/>
  <c r="K541" i="13"/>
  <c r="O541" i="13"/>
  <c r="Q541" i="13"/>
  <c r="V541" i="13"/>
  <c r="G547" i="13"/>
  <c r="M547" i="13" s="1"/>
  <c r="I547" i="13"/>
  <c r="K547" i="13"/>
  <c r="O547" i="13"/>
  <c r="Q547" i="13"/>
  <c r="V547" i="13"/>
  <c r="G555" i="13"/>
  <c r="I555" i="13"/>
  <c r="K555" i="13"/>
  <c r="M555" i="13"/>
  <c r="O555" i="13"/>
  <c r="Q555" i="13"/>
  <c r="V555" i="13"/>
  <c r="G557" i="13"/>
  <c r="I557" i="13"/>
  <c r="K557" i="13"/>
  <c r="O557" i="13"/>
  <c r="Q557" i="13"/>
  <c r="V557" i="13"/>
  <c r="G561" i="13"/>
  <c r="M561" i="13" s="1"/>
  <c r="I561" i="13"/>
  <c r="K561" i="13"/>
  <c r="O561" i="13"/>
  <c r="Q561" i="13"/>
  <c r="V561" i="13"/>
  <c r="G568" i="13"/>
  <c r="M568" i="13" s="1"/>
  <c r="I568" i="13"/>
  <c r="K568" i="13"/>
  <c r="O568" i="13"/>
  <c r="Q568" i="13"/>
  <c r="V568" i="13"/>
  <c r="G579" i="13"/>
  <c r="M579" i="13" s="1"/>
  <c r="I579" i="13"/>
  <c r="K579" i="13"/>
  <c r="O579" i="13"/>
  <c r="Q579" i="13"/>
  <c r="V579" i="13"/>
  <c r="G592" i="13"/>
  <c r="I592" i="13"/>
  <c r="K592" i="13"/>
  <c r="M592" i="13"/>
  <c r="O592" i="13"/>
  <c r="Q592" i="13"/>
  <c r="V592" i="13"/>
  <c r="G598" i="13"/>
  <c r="I598" i="13"/>
  <c r="K598" i="13"/>
  <c r="M598" i="13"/>
  <c r="O598" i="13"/>
  <c r="Q598" i="13"/>
  <c r="V598" i="13"/>
  <c r="G600" i="13"/>
  <c r="M600" i="13" s="1"/>
  <c r="I600" i="13"/>
  <c r="K600" i="13"/>
  <c r="O600" i="13"/>
  <c r="Q600" i="13"/>
  <c r="V600" i="13"/>
  <c r="G611" i="13"/>
  <c r="M611" i="13" s="1"/>
  <c r="I611" i="13"/>
  <c r="K611" i="13"/>
  <c r="O611" i="13"/>
  <c r="Q611" i="13"/>
  <c r="V611" i="13"/>
  <c r="G613" i="13"/>
  <c r="M613" i="13" s="1"/>
  <c r="I613" i="13"/>
  <c r="K613" i="13"/>
  <c r="O613" i="13"/>
  <c r="Q613" i="13"/>
  <c r="V613" i="13"/>
  <c r="G616" i="13"/>
  <c r="I616" i="13"/>
  <c r="K616" i="13"/>
  <c r="M616" i="13"/>
  <c r="O616" i="13"/>
  <c r="Q616" i="13"/>
  <c r="V616" i="13"/>
  <c r="G622" i="13"/>
  <c r="I622" i="13"/>
  <c r="K622" i="13"/>
  <c r="M622" i="13"/>
  <c r="O622" i="13"/>
  <c r="Q622" i="13"/>
  <c r="V622" i="13"/>
  <c r="G626" i="13"/>
  <c r="M626" i="13" s="1"/>
  <c r="I626" i="13"/>
  <c r="K626" i="13"/>
  <c r="O626" i="13"/>
  <c r="Q626" i="13"/>
  <c r="V626" i="13"/>
  <c r="G629" i="13"/>
  <c r="M629" i="13" s="1"/>
  <c r="I629" i="13"/>
  <c r="K629" i="13"/>
  <c r="O629" i="13"/>
  <c r="Q629" i="13"/>
  <c r="V629" i="13"/>
  <c r="G632" i="13"/>
  <c r="I632" i="13"/>
  <c r="K632" i="13"/>
  <c r="M632" i="13"/>
  <c r="O632" i="13"/>
  <c r="Q632" i="13"/>
  <c r="V632" i="13"/>
  <c r="G634" i="13"/>
  <c r="M634" i="13" s="1"/>
  <c r="I634" i="13"/>
  <c r="K634" i="13"/>
  <c r="O634" i="13"/>
  <c r="Q634" i="13"/>
  <c r="V634" i="13"/>
  <c r="G643" i="13"/>
  <c r="I643" i="13"/>
  <c r="K643" i="13"/>
  <c r="M643" i="13"/>
  <c r="O643" i="13"/>
  <c r="Q643" i="13"/>
  <c r="V643" i="13"/>
  <c r="G648" i="13"/>
  <c r="I648" i="13"/>
  <c r="K648" i="13"/>
  <c r="M648" i="13"/>
  <c r="O648" i="13"/>
  <c r="Q648" i="13"/>
  <c r="V648" i="13"/>
  <c r="G653" i="13"/>
  <c r="M653" i="13" s="1"/>
  <c r="I653" i="13"/>
  <c r="K653" i="13"/>
  <c r="O653" i="13"/>
  <c r="Q653" i="13"/>
  <c r="V653" i="13"/>
  <c r="G655" i="13"/>
  <c r="I655" i="13"/>
  <c r="K655" i="13"/>
  <c r="O655" i="13"/>
  <c r="Q655" i="13"/>
  <c r="V655" i="13"/>
  <c r="G659" i="13"/>
  <c r="M659" i="13" s="1"/>
  <c r="I659" i="13"/>
  <c r="K659" i="13"/>
  <c r="O659" i="13"/>
  <c r="Q659" i="13"/>
  <c r="V659" i="13"/>
  <c r="G661" i="13"/>
  <c r="M661" i="13" s="1"/>
  <c r="I661" i="13"/>
  <c r="K661" i="13"/>
  <c r="O661" i="13"/>
  <c r="Q661" i="13"/>
  <c r="V661" i="13"/>
  <c r="G663" i="13"/>
  <c r="M663" i="13" s="1"/>
  <c r="I663" i="13"/>
  <c r="K663" i="13"/>
  <c r="O663" i="13"/>
  <c r="Q663" i="13"/>
  <c r="V663" i="13"/>
  <c r="G668" i="13"/>
  <c r="I668" i="13"/>
  <c r="K668" i="13"/>
  <c r="M668" i="13"/>
  <c r="O668" i="13"/>
  <c r="Q668" i="13"/>
  <c r="V668" i="13"/>
  <c r="G670" i="13"/>
  <c r="M670" i="13" s="1"/>
  <c r="I670" i="13"/>
  <c r="K670" i="13"/>
  <c r="O670" i="13"/>
  <c r="Q670" i="13"/>
  <c r="V670" i="13"/>
  <c r="G672" i="13"/>
  <c r="M672" i="13" s="1"/>
  <c r="I672" i="13"/>
  <c r="K672" i="13"/>
  <c r="O672" i="13"/>
  <c r="Q672" i="13"/>
  <c r="V672" i="13"/>
  <c r="G677" i="13"/>
  <c r="M677" i="13" s="1"/>
  <c r="I677" i="13"/>
  <c r="K677" i="13"/>
  <c r="O677" i="13"/>
  <c r="Q677" i="13"/>
  <c r="V677" i="13"/>
  <c r="G679" i="13"/>
  <c r="M679" i="13" s="1"/>
  <c r="I679" i="13"/>
  <c r="K679" i="13"/>
  <c r="O679" i="13"/>
  <c r="Q679" i="13"/>
  <c r="V679" i="13"/>
  <c r="G681" i="13"/>
  <c r="I681" i="13"/>
  <c r="K681" i="13"/>
  <c r="M681" i="13"/>
  <c r="O681" i="13"/>
  <c r="Q681" i="13"/>
  <c r="V681" i="13"/>
  <c r="G692" i="13"/>
  <c r="I692" i="13"/>
  <c r="K692" i="13"/>
  <c r="M692" i="13"/>
  <c r="O692" i="13"/>
  <c r="Q692" i="13"/>
  <c r="V692" i="13"/>
  <c r="G698" i="13"/>
  <c r="M698" i="13" s="1"/>
  <c r="I698" i="13"/>
  <c r="K698" i="13"/>
  <c r="O698" i="13"/>
  <c r="Q698" i="13"/>
  <c r="V698" i="13"/>
  <c r="G700" i="13"/>
  <c r="M700" i="13" s="1"/>
  <c r="I700" i="13"/>
  <c r="K700" i="13"/>
  <c r="O700" i="13"/>
  <c r="Q700" i="13"/>
  <c r="V700" i="13"/>
  <c r="G703" i="13"/>
  <c r="M703" i="13" s="1"/>
  <c r="I703" i="13"/>
  <c r="K703" i="13"/>
  <c r="O703" i="13"/>
  <c r="Q703" i="13"/>
  <c r="V703" i="13"/>
  <c r="G710" i="13"/>
  <c r="M710" i="13" s="1"/>
  <c r="I710" i="13"/>
  <c r="K710" i="13"/>
  <c r="O710" i="13"/>
  <c r="Q710" i="13"/>
  <c r="V710" i="13"/>
  <c r="G714" i="13"/>
  <c r="I714" i="13"/>
  <c r="K714" i="13"/>
  <c r="M714" i="13"/>
  <c r="O714" i="13"/>
  <c r="Q714" i="13"/>
  <c r="V714" i="13"/>
  <c r="G718" i="13"/>
  <c r="M718" i="13" s="1"/>
  <c r="I718" i="13"/>
  <c r="K718" i="13"/>
  <c r="O718" i="13"/>
  <c r="Q718" i="13"/>
  <c r="V718" i="13"/>
  <c r="G721" i="13"/>
  <c r="M721" i="13" s="1"/>
  <c r="I721" i="13"/>
  <c r="K721" i="13"/>
  <c r="O721" i="13"/>
  <c r="Q721" i="13"/>
  <c r="V721" i="13"/>
  <c r="G723" i="13"/>
  <c r="I723" i="13"/>
  <c r="K723" i="13"/>
  <c r="M723" i="13"/>
  <c r="O723" i="13"/>
  <c r="Q723" i="13"/>
  <c r="V723" i="13"/>
  <c r="G729" i="13"/>
  <c r="M729" i="13" s="1"/>
  <c r="I729" i="13"/>
  <c r="K729" i="13"/>
  <c r="O729" i="13"/>
  <c r="Q729" i="13"/>
  <c r="V729" i="13"/>
  <c r="G730" i="13"/>
  <c r="M730" i="13" s="1"/>
  <c r="I730" i="13"/>
  <c r="K730" i="13"/>
  <c r="O730" i="13"/>
  <c r="Q730" i="13"/>
  <c r="V730" i="13"/>
  <c r="G731" i="13"/>
  <c r="M731" i="13" s="1"/>
  <c r="I731" i="13"/>
  <c r="K731" i="13"/>
  <c r="O731" i="13"/>
  <c r="Q731" i="13"/>
  <c r="V731" i="13"/>
  <c r="G732" i="13"/>
  <c r="M732" i="13" s="1"/>
  <c r="I732" i="13"/>
  <c r="K732" i="13"/>
  <c r="O732" i="13"/>
  <c r="Q732" i="13"/>
  <c r="V732" i="13"/>
  <c r="G733" i="13"/>
  <c r="M733" i="13" s="1"/>
  <c r="I733" i="13"/>
  <c r="K733" i="13"/>
  <c r="O733" i="13"/>
  <c r="O722" i="13" s="1"/>
  <c r="Q733" i="13"/>
  <c r="V733" i="13"/>
  <c r="G735" i="13"/>
  <c r="M735" i="13" s="1"/>
  <c r="I735" i="13"/>
  <c r="K735" i="13"/>
  <c r="O735" i="13"/>
  <c r="Q735" i="13"/>
  <c r="V735" i="13"/>
  <c r="G737" i="13"/>
  <c r="I737" i="13"/>
  <c r="K737" i="13"/>
  <c r="O737" i="13"/>
  <c r="Q737" i="13"/>
  <c r="V737" i="13"/>
  <c r="G739" i="13"/>
  <c r="M739" i="13" s="1"/>
  <c r="I739" i="13"/>
  <c r="K739" i="13"/>
  <c r="O739" i="13"/>
  <c r="Q739" i="13"/>
  <c r="V739" i="13"/>
  <c r="G740" i="13"/>
  <c r="M740" i="13" s="1"/>
  <c r="I740" i="13"/>
  <c r="K740" i="13"/>
  <c r="O740" i="13"/>
  <c r="Q740" i="13"/>
  <c r="V740" i="13"/>
  <c r="G742" i="13"/>
  <c r="M742" i="13" s="1"/>
  <c r="I742" i="13"/>
  <c r="K742" i="13"/>
  <c r="O742" i="13"/>
  <c r="Q742" i="13"/>
  <c r="V742" i="13"/>
  <c r="G743" i="13"/>
  <c r="M743" i="13" s="1"/>
  <c r="I743" i="13"/>
  <c r="K743" i="13"/>
  <c r="O743" i="13"/>
  <c r="Q743" i="13"/>
  <c r="V743" i="13"/>
  <c r="G744" i="13"/>
  <c r="M744" i="13" s="1"/>
  <c r="I744" i="13"/>
  <c r="K744" i="13"/>
  <c r="O744" i="13"/>
  <c r="Q744" i="13"/>
  <c r="V744" i="13"/>
  <c r="G746" i="13"/>
  <c r="I746" i="13"/>
  <c r="K746" i="13"/>
  <c r="M746" i="13"/>
  <c r="O746" i="13"/>
  <c r="Q746" i="13"/>
  <c r="V746" i="13"/>
  <c r="G748" i="13"/>
  <c r="M748" i="13" s="1"/>
  <c r="I748" i="13"/>
  <c r="K748" i="13"/>
  <c r="O748" i="13"/>
  <c r="Q748" i="13"/>
  <c r="V748" i="13"/>
  <c r="G750" i="13"/>
  <c r="M750" i="13" s="1"/>
  <c r="I750" i="13"/>
  <c r="K750" i="13"/>
  <c r="O750" i="13"/>
  <c r="Q750" i="13"/>
  <c r="V750" i="13"/>
  <c r="G752" i="13"/>
  <c r="G751" i="13" s="1"/>
  <c r="I752" i="13"/>
  <c r="K752" i="13"/>
  <c r="O752" i="13"/>
  <c r="Q752" i="13"/>
  <c r="V752" i="13"/>
  <c r="G755" i="13"/>
  <c r="M755" i="13" s="1"/>
  <c r="I755" i="13"/>
  <c r="K755" i="13"/>
  <c r="O755" i="13"/>
  <c r="Q755" i="13"/>
  <c r="V755" i="13"/>
  <c r="G757" i="13"/>
  <c r="M757" i="13" s="1"/>
  <c r="I757" i="13"/>
  <c r="K757" i="13"/>
  <c r="O757" i="13"/>
  <c r="Q757" i="13"/>
  <c r="V757" i="13"/>
  <c r="G759" i="13"/>
  <c r="M759" i="13" s="1"/>
  <c r="I759" i="13"/>
  <c r="K759" i="13"/>
  <c r="O759" i="13"/>
  <c r="Q759" i="13"/>
  <c r="V759" i="13"/>
  <c r="G767" i="13"/>
  <c r="M767" i="13" s="1"/>
  <c r="I767" i="13"/>
  <c r="K767" i="13"/>
  <c r="O767" i="13"/>
  <c r="Q767" i="13"/>
  <c r="V767" i="13"/>
  <c r="G768" i="13"/>
  <c r="M768" i="13" s="1"/>
  <c r="I768" i="13"/>
  <c r="K768" i="13"/>
  <c r="O768" i="13"/>
  <c r="Q768" i="13"/>
  <c r="V768" i="13"/>
  <c r="G769" i="13"/>
  <c r="M769" i="13" s="1"/>
  <c r="I769" i="13"/>
  <c r="K769" i="13"/>
  <c r="O769" i="13"/>
  <c r="Q769" i="13"/>
  <c r="V769" i="13"/>
  <c r="G770" i="13"/>
  <c r="I770" i="13"/>
  <c r="K770" i="13"/>
  <c r="M770" i="13"/>
  <c r="O770" i="13"/>
  <c r="Q770" i="13"/>
  <c r="V770" i="13"/>
  <c r="G771" i="13"/>
  <c r="M771" i="13" s="1"/>
  <c r="I771" i="13"/>
  <c r="K771" i="13"/>
  <c r="O771" i="13"/>
  <c r="Q771" i="13"/>
  <c r="V771" i="13"/>
  <c r="G772" i="13"/>
  <c r="M772" i="13" s="1"/>
  <c r="I772" i="13"/>
  <c r="K772" i="13"/>
  <c r="O772" i="13"/>
  <c r="Q772" i="13"/>
  <c r="V772" i="13"/>
  <c r="G773" i="13"/>
  <c r="M773" i="13" s="1"/>
  <c r="I773" i="13"/>
  <c r="K773" i="13"/>
  <c r="O773" i="13"/>
  <c r="Q773" i="13"/>
  <c r="V773" i="13"/>
  <c r="G774" i="13"/>
  <c r="M774" i="13" s="1"/>
  <c r="I774" i="13"/>
  <c r="K774" i="13"/>
  <c r="O774" i="13"/>
  <c r="Q774" i="13"/>
  <c r="V774" i="13"/>
  <c r="G775" i="13"/>
  <c r="M775" i="13" s="1"/>
  <c r="I775" i="13"/>
  <c r="K775" i="13"/>
  <c r="O775" i="13"/>
  <c r="Q775" i="13"/>
  <c r="V775" i="13"/>
  <c r="G776" i="13"/>
  <c r="I776" i="13"/>
  <c r="K776" i="13"/>
  <c r="M776" i="13"/>
  <c r="O776" i="13"/>
  <c r="Q776" i="13"/>
  <c r="V776" i="13"/>
  <c r="G782" i="13"/>
  <c r="M782" i="13" s="1"/>
  <c r="I782" i="13"/>
  <c r="K782" i="13"/>
  <c r="O782" i="13"/>
  <c r="Q782" i="13"/>
  <c r="V782" i="13"/>
  <c r="G784" i="13"/>
  <c r="M784" i="13" s="1"/>
  <c r="I784" i="13"/>
  <c r="K784" i="13"/>
  <c r="O784" i="13"/>
  <c r="Q784" i="13"/>
  <c r="V784" i="13"/>
  <c r="G787" i="13"/>
  <c r="M787" i="13" s="1"/>
  <c r="I787" i="13"/>
  <c r="K787" i="13"/>
  <c r="O787" i="13"/>
  <c r="Q787" i="13"/>
  <c r="V787" i="13"/>
  <c r="G791" i="13"/>
  <c r="M791" i="13" s="1"/>
  <c r="I791" i="13"/>
  <c r="K791" i="13"/>
  <c r="O791" i="13"/>
  <c r="Q791" i="13"/>
  <c r="V791" i="13"/>
  <c r="G794" i="13"/>
  <c r="M794" i="13" s="1"/>
  <c r="I794" i="13"/>
  <c r="K794" i="13"/>
  <c r="O794" i="13"/>
  <c r="Q794" i="13"/>
  <c r="V794" i="13"/>
  <c r="G796" i="13"/>
  <c r="I796" i="13"/>
  <c r="K796" i="13"/>
  <c r="O796" i="13"/>
  <c r="Q796" i="13"/>
  <c r="V796" i="13"/>
  <c r="G799" i="13"/>
  <c r="M799" i="13" s="1"/>
  <c r="I799" i="13"/>
  <c r="K799" i="13"/>
  <c r="O799" i="13"/>
  <c r="Q799" i="13"/>
  <c r="V799" i="13"/>
  <c r="G813" i="13"/>
  <c r="M813" i="13" s="1"/>
  <c r="I813" i="13"/>
  <c r="K813" i="13"/>
  <c r="O813" i="13"/>
  <c r="Q813" i="13"/>
  <c r="V813" i="13"/>
  <c r="G829" i="13"/>
  <c r="M829" i="13" s="1"/>
  <c r="I829" i="13"/>
  <c r="K829" i="13"/>
  <c r="O829" i="13"/>
  <c r="Q829" i="13"/>
  <c r="V829" i="13"/>
  <c r="G838" i="13"/>
  <c r="I838" i="13"/>
  <c r="K838" i="13"/>
  <c r="M838" i="13"/>
  <c r="O838" i="13"/>
  <c r="Q838" i="13"/>
  <c r="V838" i="13"/>
  <c r="G848" i="13"/>
  <c r="M848" i="13" s="1"/>
  <c r="I848" i="13"/>
  <c r="K848" i="13"/>
  <c r="O848" i="13"/>
  <c r="Q848" i="13"/>
  <c r="V848" i="13"/>
  <c r="G851" i="13"/>
  <c r="M851" i="13" s="1"/>
  <c r="I851" i="13"/>
  <c r="K851" i="13"/>
  <c r="O851" i="13"/>
  <c r="Q851" i="13"/>
  <c r="V851" i="13"/>
  <c r="G884" i="13"/>
  <c r="M884" i="13" s="1"/>
  <c r="I884" i="13"/>
  <c r="K884" i="13"/>
  <c r="O884" i="13"/>
  <c r="Q884" i="13"/>
  <c r="V884" i="13"/>
  <c r="I885" i="13"/>
  <c r="G886" i="13"/>
  <c r="G885" i="13" s="1"/>
  <c r="I102" i="1" s="1"/>
  <c r="I886" i="13"/>
  <c r="K886" i="13"/>
  <c r="K885" i="13" s="1"/>
  <c r="O886" i="13"/>
  <c r="O885" i="13" s="1"/>
  <c r="Q886" i="13"/>
  <c r="Q885" i="13" s="1"/>
  <c r="V886" i="13"/>
  <c r="V885" i="13" s="1"/>
  <c r="G893" i="13"/>
  <c r="I893" i="13"/>
  <c r="K893" i="13"/>
  <c r="M893" i="13"/>
  <c r="O893" i="13"/>
  <c r="Q893" i="13"/>
  <c r="V893" i="13"/>
  <c r="G909" i="13"/>
  <c r="M909" i="13" s="1"/>
  <c r="I909" i="13"/>
  <c r="K909" i="13"/>
  <c r="O909" i="13"/>
  <c r="Q909" i="13"/>
  <c r="Q892" i="13" s="1"/>
  <c r="V909" i="13"/>
  <c r="G914" i="13"/>
  <c r="M914" i="13" s="1"/>
  <c r="I914" i="13"/>
  <c r="K914" i="13"/>
  <c r="O914" i="13"/>
  <c r="Q914" i="13"/>
  <c r="V914" i="13"/>
  <c r="G933" i="13"/>
  <c r="M933" i="13" s="1"/>
  <c r="I933" i="13"/>
  <c r="K933" i="13"/>
  <c r="O933" i="13"/>
  <c r="Q933" i="13"/>
  <c r="V933" i="13"/>
  <c r="G934" i="13"/>
  <c r="V934" i="13"/>
  <c r="G935" i="13"/>
  <c r="I935" i="13"/>
  <c r="I934" i="13" s="1"/>
  <c r="K935" i="13"/>
  <c r="K934" i="13" s="1"/>
  <c r="M935" i="13"/>
  <c r="M934" i="13" s="1"/>
  <c r="O935" i="13"/>
  <c r="O934" i="13" s="1"/>
  <c r="Q935" i="13"/>
  <c r="Q934" i="13" s="1"/>
  <c r="V935" i="13"/>
  <c r="G990" i="13"/>
  <c r="M990" i="13" s="1"/>
  <c r="I990" i="13"/>
  <c r="K990" i="13"/>
  <c r="O990" i="13"/>
  <c r="Q990" i="13"/>
  <c r="V990" i="13"/>
  <c r="G991" i="13"/>
  <c r="M991" i="13" s="1"/>
  <c r="I991" i="13"/>
  <c r="K991" i="13"/>
  <c r="O991" i="13"/>
  <c r="Q991" i="13"/>
  <c r="V991" i="13"/>
  <c r="G992" i="13"/>
  <c r="M992" i="13" s="1"/>
  <c r="I992" i="13"/>
  <c r="K992" i="13"/>
  <c r="O992" i="13"/>
  <c r="Q992" i="13"/>
  <c r="V992" i="13"/>
  <c r="G993" i="13"/>
  <c r="M993" i="13" s="1"/>
  <c r="I993" i="13"/>
  <c r="K993" i="13"/>
  <c r="O993" i="13"/>
  <c r="Q993" i="13"/>
  <c r="V993" i="13"/>
  <c r="G994" i="13"/>
  <c r="I994" i="13"/>
  <c r="K994" i="13"/>
  <c r="M994" i="13"/>
  <c r="O994" i="13"/>
  <c r="Q994" i="13"/>
  <c r="V994" i="13"/>
  <c r="G995" i="13"/>
  <c r="M995" i="13" s="1"/>
  <c r="I995" i="13"/>
  <c r="K995" i="13"/>
  <c r="O995" i="13"/>
  <c r="O989" i="13" s="1"/>
  <c r="Q995" i="13"/>
  <c r="V995" i="13"/>
  <c r="G996" i="13"/>
  <c r="V996" i="13"/>
  <c r="G997" i="13"/>
  <c r="M997" i="13" s="1"/>
  <c r="M996" i="13" s="1"/>
  <c r="I997" i="13"/>
  <c r="I996" i="13" s="1"/>
  <c r="K997" i="13"/>
  <c r="K996" i="13" s="1"/>
  <c r="O997" i="13"/>
  <c r="O996" i="13" s="1"/>
  <c r="Q997" i="13"/>
  <c r="Q996" i="13" s="1"/>
  <c r="V997" i="13"/>
  <c r="G999" i="13"/>
  <c r="M999" i="13" s="1"/>
  <c r="M998" i="13" s="1"/>
  <c r="I999" i="13"/>
  <c r="K999" i="13"/>
  <c r="O999" i="13"/>
  <c r="Q999" i="13"/>
  <c r="Q998" i="13" s="1"/>
  <c r="V999" i="13"/>
  <c r="G1000" i="13"/>
  <c r="M1000" i="13" s="1"/>
  <c r="I1000" i="13"/>
  <c r="I998" i="13" s="1"/>
  <c r="K1000" i="13"/>
  <c r="O1000" i="13"/>
  <c r="Q1000" i="13"/>
  <c r="V1000" i="13"/>
  <c r="G1001" i="13"/>
  <c r="I1001" i="13"/>
  <c r="K1001" i="13"/>
  <c r="M1001" i="13"/>
  <c r="O1001" i="13"/>
  <c r="Q1001" i="13"/>
  <c r="V1001" i="13"/>
  <c r="AF1004" i="13"/>
  <c r="G42" i="1" s="1"/>
  <c r="I8" i="12"/>
  <c r="G9" i="12"/>
  <c r="M9" i="12" s="1"/>
  <c r="M8" i="12" s="1"/>
  <c r="I9" i="12"/>
  <c r="K9" i="12"/>
  <c r="K8" i="12" s="1"/>
  <c r="O9" i="12"/>
  <c r="O8" i="12" s="1"/>
  <c r="Q9" i="12"/>
  <c r="Q8" i="12" s="1"/>
  <c r="V9" i="12"/>
  <c r="V8" i="12" s="1"/>
  <c r="Q12" i="12"/>
  <c r="G13" i="12"/>
  <c r="M13" i="12" s="1"/>
  <c r="M12" i="12" s="1"/>
  <c r="I13" i="12"/>
  <c r="I12" i="12" s="1"/>
  <c r="K13" i="12"/>
  <c r="K12" i="12" s="1"/>
  <c r="O13" i="12"/>
  <c r="O12" i="12" s="1"/>
  <c r="Q13" i="12"/>
  <c r="V13" i="12"/>
  <c r="V12" i="12" s="1"/>
  <c r="G17" i="12"/>
  <c r="M17" i="12" s="1"/>
  <c r="I17" i="12"/>
  <c r="K17" i="12"/>
  <c r="O17" i="12"/>
  <c r="Q17" i="12"/>
  <c r="V17" i="12"/>
  <c r="G20" i="12"/>
  <c r="M20" i="12" s="1"/>
  <c r="I20" i="12"/>
  <c r="K20" i="12"/>
  <c r="O20" i="12"/>
  <c r="Q20" i="12"/>
  <c r="V20" i="12"/>
  <c r="G31" i="12"/>
  <c r="M31" i="12" s="1"/>
  <c r="I31" i="12"/>
  <c r="K31" i="12"/>
  <c r="O31" i="12"/>
  <c r="Q31" i="12"/>
  <c r="V31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G39" i="12"/>
  <c r="M39" i="12" s="1"/>
  <c r="I39" i="12"/>
  <c r="K39" i="12"/>
  <c r="O39" i="12"/>
  <c r="Q39" i="12"/>
  <c r="V39" i="12"/>
  <c r="G41" i="12"/>
  <c r="I41" i="12"/>
  <c r="K41" i="12"/>
  <c r="M41" i="12"/>
  <c r="O41" i="12"/>
  <c r="Q41" i="12"/>
  <c r="V41" i="12"/>
  <c r="G44" i="12"/>
  <c r="M44" i="12" s="1"/>
  <c r="I44" i="12"/>
  <c r="K44" i="12"/>
  <c r="O44" i="12"/>
  <c r="Q44" i="12"/>
  <c r="V44" i="12"/>
  <c r="G47" i="12"/>
  <c r="I47" i="12"/>
  <c r="K47" i="12"/>
  <c r="M47" i="12"/>
  <c r="O47" i="12"/>
  <c r="Q47" i="12"/>
  <c r="V47" i="12"/>
  <c r="G52" i="12"/>
  <c r="M52" i="12" s="1"/>
  <c r="I52" i="12"/>
  <c r="K52" i="12"/>
  <c r="O52" i="12"/>
  <c r="Q52" i="12"/>
  <c r="V52" i="12"/>
  <c r="G56" i="12"/>
  <c r="M56" i="12" s="1"/>
  <c r="I56" i="12"/>
  <c r="K56" i="12"/>
  <c r="O56" i="12"/>
  <c r="Q56" i="12"/>
  <c r="V56" i="12"/>
  <c r="G59" i="12"/>
  <c r="M59" i="12" s="1"/>
  <c r="I59" i="12"/>
  <c r="K59" i="12"/>
  <c r="O59" i="12"/>
  <c r="Q59" i="12"/>
  <c r="V59" i="12"/>
  <c r="G62" i="12"/>
  <c r="M62" i="12" s="1"/>
  <c r="I62" i="12"/>
  <c r="K62" i="12"/>
  <c r="O62" i="12"/>
  <c r="Q62" i="12"/>
  <c r="V62" i="12"/>
  <c r="G64" i="12"/>
  <c r="I64" i="12"/>
  <c r="K64" i="12"/>
  <c r="M64" i="12"/>
  <c r="O64" i="12"/>
  <c r="Q64" i="12"/>
  <c r="V64" i="12"/>
  <c r="G77" i="12"/>
  <c r="M77" i="12" s="1"/>
  <c r="I77" i="12"/>
  <c r="K77" i="12"/>
  <c r="O77" i="12"/>
  <c r="Q77" i="12"/>
  <c r="V77" i="12"/>
  <c r="G90" i="12"/>
  <c r="M90" i="12" s="1"/>
  <c r="I90" i="12"/>
  <c r="K90" i="12"/>
  <c r="O90" i="12"/>
  <c r="Q90" i="12"/>
  <c r="V90" i="12"/>
  <c r="G92" i="12"/>
  <c r="M92" i="12" s="1"/>
  <c r="I92" i="12"/>
  <c r="K92" i="12"/>
  <c r="O92" i="12"/>
  <c r="Q92" i="12"/>
  <c r="V92" i="12"/>
  <c r="G94" i="12"/>
  <c r="M94" i="12" s="1"/>
  <c r="I94" i="12"/>
  <c r="K94" i="12"/>
  <c r="O94" i="12"/>
  <c r="Q94" i="12"/>
  <c r="V94" i="12"/>
  <c r="G96" i="12"/>
  <c r="I96" i="12"/>
  <c r="K96" i="12"/>
  <c r="M96" i="12"/>
  <c r="O96" i="12"/>
  <c r="Q96" i="12"/>
  <c r="V96" i="12"/>
  <c r="G98" i="12"/>
  <c r="M98" i="12" s="1"/>
  <c r="I98" i="12"/>
  <c r="K98" i="12"/>
  <c r="O98" i="12"/>
  <c r="Q98" i="12"/>
  <c r="V98" i="12"/>
  <c r="G100" i="12"/>
  <c r="M100" i="12" s="1"/>
  <c r="I100" i="12"/>
  <c r="K100" i="12"/>
  <c r="O100" i="12"/>
  <c r="Q100" i="12"/>
  <c r="V100" i="12"/>
  <c r="G102" i="12"/>
  <c r="M102" i="12" s="1"/>
  <c r="I102" i="12"/>
  <c r="K102" i="12"/>
  <c r="O102" i="12"/>
  <c r="Q102" i="12"/>
  <c r="V102" i="12"/>
  <c r="G105" i="12"/>
  <c r="M105" i="12" s="1"/>
  <c r="I105" i="12"/>
  <c r="K105" i="12"/>
  <c r="O105" i="12"/>
  <c r="Q105" i="12"/>
  <c r="V105" i="12"/>
  <c r="G107" i="12"/>
  <c r="M107" i="12" s="1"/>
  <c r="I107" i="12"/>
  <c r="I104" i="12" s="1"/>
  <c r="K107" i="12"/>
  <c r="O107" i="12"/>
  <c r="Q107" i="12"/>
  <c r="V107" i="12"/>
  <c r="G108" i="12"/>
  <c r="M108" i="12" s="1"/>
  <c r="I108" i="12"/>
  <c r="K108" i="12"/>
  <c r="O108" i="12"/>
  <c r="Q108" i="12"/>
  <c r="V108" i="12"/>
  <c r="G111" i="12"/>
  <c r="I111" i="12"/>
  <c r="K111" i="12"/>
  <c r="M111" i="12"/>
  <c r="O111" i="12"/>
  <c r="Q111" i="12"/>
  <c r="V111" i="12"/>
  <c r="G114" i="12"/>
  <c r="G113" i="12" s="1"/>
  <c r="I103" i="1" s="1"/>
  <c r="I114" i="12"/>
  <c r="I113" i="12" s="1"/>
  <c r="K114" i="12"/>
  <c r="K113" i="12" s="1"/>
  <c r="O114" i="12"/>
  <c r="O113" i="12" s="1"/>
  <c r="Q114" i="12"/>
  <c r="Q113" i="12" s="1"/>
  <c r="V114" i="12"/>
  <c r="V113" i="12" s="1"/>
  <c r="G116" i="12"/>
  <c r="G117" i="12"/>
  <c r="I117" i="12"/>
  <c r="K117" i="12"/>
  <c r="M117" i="12"/>
  <c r="O117" i="12"/>
  <c r="Q117" i="12"/>
  <c r="V117" i="12"/>
  <c r="G118" i="12"/>
  <c r="M118" i="12" s="1"/>
  <c r="I118" i="12"/>
  <c r="K118" i="12"/>
  <c r="O118" i="12"/>
  <c r="Q118" i="12"/>
  <c r="V118" i="12"/>
  <c r="G119" i="12"/>
  <c r="M119" i="12" s="1"/>
  <c r="I119" i="12"/>
  <c r="K119" i="12"/>
  <c r="O119" i="12"/>
  <c r="Q119" i="12"/>
  <c r="V119" i="12"/>
  <c r="G120" i="12"/>
  <c r="M120" i="12" s="1"/>
  <c r="I120" i="12"/>
  <c r="K120" i="12"/>
  <c r="O120" i="12"/>
  <c r="Q120" i="12"/>
  <c r="V120" i="12"/>
  <c r="G121" i="12"/>
  <c r="M121" i="12" s="1"/>
  <c r="I121" i="12"/>
  <c r="K121" i="12"/>
  <c r="O121" i="12"/>
  <c r="Q121" i="12"/>
  <c r="V121" i="12"/>
  <c r="G122" i="12"/>
  <c r="M122" i="12" s="1"/>
  <c r="I122" i="12"/>
  <c r="K122" i="12"/>
  <c r="O122" i="12"/>
  <c r="Q122" i="12"/>
  <c r="V122" i="12"/>
  <c r="V116" i="12" s="1"/>
  <c r="AF124" i="12"/>
  <c r="M116" i="12" l="1"/>
  <c r="O795" i="13"/>
  <c r="Q795" i="13"/>
  <c r="G795" i="13"/>
  <c r="I101" i="1" s="1"/>
  <c r="M796" i="13"/>
  <c r="I783" i="13"/>
  <c r="M752" i="13"/>
  <c r="I535" i="13"/>
  <c r="G436" i="13"/>
  <c r="I74" i="1" s="1"/>
  <c r="M437" i="13"/>
  <c r="I138" i="13"/>
  <c r="I23" i="13"/>
  <c r="K81" i="14"/>
  <c r="K36" i="15"/>
  <c r="V65" i="17"/>
  <c r="I65" i="17"/>
  <c r="G989" i="13"/>
  <c r="O104" i="12"/>
  <c r="G16" i="12"/>
  <c r="K998" i="13"/>
  <c r="V989" i="13"/>
  <c r="K989" i="13"/>
  <c r="V736" i="13"/>
  <c r="I736" i="13"/>
  <c r="Q654" i="13"/>
  <c r="M655" i="13"/>
  <c r="G654" i="13"/>
  <c r="I95" i="1" s="1"/>
  <c r="O556" i="13"/>
  <c r="G23" i="13"/>
  <c r="M38" i="13"/>
  <c r="Q23" i="13"/>
  <c r="G41" i="1"/>
  <c r="V16" i="12"/>
  <c r="I989" i="13"/>
  <c r="M892" i="13"/>
  <c r="K783" i="13"/>
  <c r="I722" i="13"/>
  <c r="V495" i="13"/>
  <c r="V33" i="14"/>
  <c r="O33" i="14"/>
  <c r="Q18" i="14"/>
  <c r="Q115" i="15"/>
  <c r="V115" i="15"/>
  <c r="K116" i="12"/>
  <c r="K104" i="12"/>
  <c r="O16" i="12"/>
  <c r="AE1004" i="13"/>
  <c r="F42" i="1" s="1"/>
  <c r="H42" i="1" s="1"/>
  <c r="I42" i="1" s="1"/>
  <c r="Q116" i="12"/>
  <c r="I116" i="12"/>
  <c r="V104" i="12"/>
  <c r="I795" i="13"/>
  <c r="I751" i="13"/>
  <c r="O116" i="12"/>
  <c r="Q104" i="12"/>
  <c r="M104" i="12"/>
  <c r="K16" i="12"/>
  <c r="O998" i="13"/>
  <c r="O892" i="13"/>
  <c r="G892" i="13"/>
  <c r="I104" i="1" s="1"/>
  <c r="K736" i="13"/>
  <c r="Q736" i="13"/>
  <c r="K495" i="13"/>
  <c r="Q348" i="13"/>
  <c r="K261" i="13"/>
  <c r="G15" i="13"/>
  <c r="I64" i="1" s="1"/>
  <c r="AE159" i="15"/>
  <c r="F44" i="1" s="1"/>
  <c r="H44" i="1" s="1"/>
  <c r="I44" i="1" s="1"/>
  <c r="Q18" i="17"/>
  <c r="G18" i="17"/>
  <c r="V892" i="13"/>
  <c r="Q783" i="13"/>
  <c r="O751" i="13"/>
  <c r="V751" i="13"/>
  <c r="K751" i="13"/>
  <c r="O736" i="13"/>
  <c r="G736" i="13"/>
  <c r="I98" i="1" s="1"/>
  <c r="V722" i="13"/>
  <c r="K722" i="13"/>
  <c r="Q699" i="13"/>
  <c r="V699" i="13"/>
  <c r="I699" i="13"/>
  <c r="O654" i="13"/>
  <c r="K556" i="13"/>
  <c r="Q535" i="13"/>
  <c r="K514" i="13"/>
  <c r="O514" i="13"/>
  <c r="G495" i="13"/>
  <c r="I78" i="1" s="1"/>
  <c r="I495" i="13"/>
  <c r="G477" i="13"/>
  <c r="I75" i="1" s="1"/>
  <c r="I477" i="13"/>
  <c r="O348" i="13"/>
  <c r="G348" i="13"/>
  <c r="I73" i="1" s="1"/>
  <c r="O261" i="13"/>
  <c r="G261" i="13"/>
  <c r="I72" i="1" s="1"/>
  <c r="O138" i="13"/>
  <c r="G138" i="13"/>
  <c r="O23" i="13"/>
  <c r="K8" i="13"/>
  <c r="K94" i="14"/>
  <c r="O94" i="14"/>
  <c r="V81" i="14"/>
  <c r="I81" i="14"/>
  <c r="K40" i="14"/>
  <c r="K18" i="14"/>
  <c r="Q11" i="14"/>
  <c r="O8" i="15"/>
  <c r="V8" i="15"/>
  <c r="G60" i="16"/>
  <c r="I107" i="1" s="1"/>
  <c r="I60" i="16"/>
  <c r="G157" i="18"/>
  <c r="G67" i="18"/>
  <c r="M68" i="18"/>
  <c r="V63" i="19"/>
  <c r="Q16" i="12"/>
  <c r="I16" i="12"/>
  <c r="V998" i="13"/>
  <c r="Q989" i="13"/>
  <c r="K892" i="13"/>
  <c r="I892" i="13"/>
  <c r="V795" i="13"/>
  <c r="K795" i="13"/>
  <c r="V783" i="13"/>
  <c r="O783" i="13"/>
  <c r="Q751" i="13"/>
  <c r="M737" i="13"/>
  <c r="M736" i="13" s="1"/>
  <c r="Q722" i="13"/>
  <c r="V654" i="13"/>
  <c r="K654" i="13"/>
  <c r="I556" i="13"/>
  <c r="V556" i="13"/>
  <c r="O535" i="13"/>
  <c r="I81" i="1"/>
  <c r="Q495" i="13"/>
  <c r="Q477" i="13"/>
  <c r="Q436" i="13"/>
  <c r="V436" i="13"/>
  <c r="M349" i="13"/>
  <c r="M262" i="13"/>
  <c r="M261" i="13" s="1"/>
  <c r="M249" i="13"/>
  <c r="M248" i="13" s="1"/>
  <c r="K138" i="13"/>
  <c r="M139" i="13"/>
  <c r="V23" i="13"/>
  <c r="Q15" i="13"/>
  <c r="M15" i="13"/>
  <c r="V8" i="13"/>
  <c r="G81" i="14"/>
  <c r="I66" i="1" s="1"/>
  <c r="Q81" i="14"/>
  <c r="AF104" i="14"/>
  <c r="G43" i="1" s="1"/>
  <c r="H43" i="1" s="1"/>
  <c r="I43" i="1" s="1"/>
  <c r="V40" i="14"/>
  <c r="Q28" i="14"/>
  <c r="K28" i="14"/>
  <c r="I18" i="14"/>
  <c r="G65" i="15"/>
  <c r="Q8" i="15"/>
  <c r="G8" i="15"/>
  <c r="O16" i="16"/>
  <c r="Q16" i="16"/>
  <c r="M60" i="17"/>
  <c r="M59" i="17" s="1"/>
  <c r="M55" i="17"/>
  <c r="M54" i="17" s="1"/>
  <c r="K188" i="18"/>
  <c r="Q188" i="18"/>
  <c r="K157" i="18"/>
  <c r="O157" i="18"/>
  <c r="O67" i="18"/>
  <c r="I67" i="18"/>
  <c r="O40" i="18"/>
  <c r="G722" i="13"/>
  <c r="K699" i="13"/>
  <c r="O699" i="13"/>
  <c r="I654" i="13"/>
  <c r="Q556" i="13"/>
  <c r="G556" i="13"/>
  <c r="I85" i="1" s="1"/>
  <c r="K535" i="13"/>
  <c r="G535" i="13"/>
  <c r="I84" i="1" s="1"/>
  <c r="Q514" i="13"/>
  <c r="V514" i="13"/>
  <c r="I514" i="13"/>
  <c r="O495" i="13"/>
  <c r="O477" i="13"/>
  <c r="I436" i="13"/>
  <c r="I348" i="13"/>
  <c r="V348" i="13"/>
  <c r="K348" i="13"/>
  <c r="Q261" i="13"/>
  <c r="V261" i="13"/>
  <c r="Q138" i="13"/>
  <c r="V138" i="13"/>
  <c r="K23" i="13"/>
  <c r="O15" i="13"/>
  <c r="O8" i="13"/>
  <c r="Q8" i="13"/>
  <c r="G8" i="13"/>
  <c r="Q94" i="14"/>
  <c r="V94" i="14"/>
  <c r="I94" i="14"/>
  <c r="O81" i="14"/>
  <c r="Q33" i="14"/>
  <c r="V28" i="14"/>
  <c r="I28" i="14"/>
  <c r="O8" i="14"/>
  <c r="V36" i="15"/>
  <c r="O36" i="15"/>
  <c r="K16" i="16"/>
  <c r="K65" i="17"/>
  <c r="I18" i="17"/>
  <c r="G188" i="18"/>
  <c r="AF202" i="18"/>
  <c r="G48" i="1" s="1"/>
  <c r="H48" i="1" s="1"/>
  <c r="I48" i="1" s="1"/>
  <c r="Q67" i="18"/>
  <c r="M60" i="18"/>
  <c r="M59" i="18" s="1"/>
  <c r="G59" i="18"/>
  <c r="M35" i="20"/>
  <c r="M32" i="20" s="1"/>
  <c r="G32" i="20"/>
  <c r="G40" i="18"/>
  <c r="K40" i="18"/>
  <c r="Q40" i="18"/>
  <c r="Q11" i="18"/>
  <c r="G57" i="19"/>
  <c r="G25" i="20"/>
  <c r="I76" i="1" s="1"/>
  <c r="M26" i="20"/>
  <c r="M25" i="20" s="1"/>
  <c r="K14" i="20"/>
  <c r="Q70" i="22"/>
  <c r="G70" i="22"/>
  <c r="Q60" i="22"/>
  <c r="O40" i="14"/>
  <c r="K33" i="14"/>
  <c r="V18" i="14"/>
  <c r="M18" i="14"/>
  <c r="G8" i="14"/>
  <c r="K115" i="15"/>
  <c r="O115" i="15"/>
  <c r="I65" i="15"/>
  <c r="V65" i="15"/>
  <c r="Q36" i="15"/>
  <c r="K60" i="16"/>
  <c r="Q60" i="16"/>
  <c r="I16" i="16"/>
  <c r="O65" i="17"/>
  <c r="Q65" i="17"/>
  <c r="G65" i="17"/>
  <c r="I99" i="1" s="1"/>
  <c r="V59" i="17"/>
  <c r="Q157" i="18"/>
  <c r="G24" i="18"/>
  <c r="I63" i="19"/>
  <c r="O63" i="19"/>
  <c r="O57" i="19"/>
  <c r="V16" i="19"/>
  <c r="I40" i="14"/>
  <c r="Q40" i="14"/>
  <c r="I33" i="14"/>
  <c r="O28" i="14"/>
  <c r="O18" i="14"/>
  <c r="V11" i="14"/>
  <c r="I11" i="14"/>
  <c r="O11" i="14"/>
  <c r="K11" i="14"/>
  <c r="I8" i="14"/>
  <c r="G115" i="15"/>
  <c r="O65" i="15"/>
  <c r="K65" i="15"/>
  <c r="Q65" i="15"/>
  <c r="I36" i="15"/>
  <c r="I8" i="15"/>
  <c r="K8" i="15"/>
  <c r="G45" i="1"/>
  <c r="G46" i="1"/>
  <c r="O60" i="16"/>
  <c r="V16" i="16"/>
  <c r="I59" i="17"/>
  <c r="K18" i="17"/>
  <c r="O188" i="18"/>
  <c r="V188" i="18"/>
  <c r="I157" i="18"/>
  <c r="V157" i="18"/>
  <c r="I40" i="18"/>
  <c r="I57" i="19"/>
  <c r="K33" i="19"/>
  <c r="V33" i="19"/>
  <c r="G60" i="22"/>
  <c r="V67" i="18"/>
  <c r="K67" i="18"/>
  <c r="V62" i="18"/>
  <c r="K59" i="18"/>
  <c r="V40" i="18"/>
  <c r="Q24" i="18"/>
  <c r="V24" i="18"/>
  <c r="K24" i="18"/>
  <c r="I24" i="18"/>
  <c r="I11" i="18"/>
  <c r="O11" i="18"/>
  <c r="V8" i="18"/>
  <c r="O8" i="18"/>
  <c r="G63" i="19"/>
  <c r="K63" i="19"/>
  <c r="Q33" i="19"/>
  <c r="G33" i="19"/>
  <c r="G16" i="19"/>
  <c r="I60" i="1" s="1"/>
  <c r="I16" i="19"/>
  <c r="K8" i="19"/>
  <c r="Q32" i="20"/>
  <c r="I32" i="20"/>
  <c r="I14" i="20"/>
  <c r="O14" i="20"/>
  <c r="Q8" i="20"/>
  <c r="G8" i="20"/>
  <c r="O13" i="21"/>
  <c r="O70" i="22"/>
  <c r="O60" i="22"/>
  <c r="K38" i="22"/>
  <c r="I17" i="22"/>
  <c r="Q8" i="22"/>
  <c r="G8" i="22"/>
  <c r="O24" i="18"/>
  <c r="V11" i="18"/>
  <c r="K11" i="18"/>
  <c r="Q63" i="19"/>
  <c r="K57" i="19"/>
  <c r="V57" i="19"/>
  <c r="I33" i="19"/>
  <c r="O33" i="19"/>
  <c r="K16" i="19"/>
  <c r="Q16" i="19"/>
  <c r="O8" i="19"/>
  <c r="V8" i="19"/>
  <c r="I8" i="19"/>
  <c r="O32" i="20"/>
  <c r="Q14" i="20"/>
  <c r="I8" i="20"/>
  <c r="K70" i="22"/>
  <c r="I60" i="22"/>
  <c r="O8" i="22"/>
  <c r="I8" i="22"/>
  <c r="O16" i="19"/>
  <c r="Q8" i="19"/>
  <c r="G8" i="19"/>
  <c r="G101" i="19" s="1"/>
  <c r="M13" i="21"/>
  <c r="K13" i="21"/>
  <c r="V70" i="22"/>
  <c r="I70" i="22"/>
  <c r="V60" i="22"/>
  <c r="K60" i="22"/>
  <c r="M51" i="22"/>
  <c r="Q22" i="22"/>
  <c r="M22" i="22"/>
  <c r="M18" i="22"/>
  <c r="M17" i="22" s="1"/>
  <c r="K8" i="22"/>
  <c r="O51" i="22"/>
  <c r="M38" i="22"/>
  <c r="G35" i="22"/>
  <c r="K22" i="22"/>
  <c r="O22" i="22"/>
  <c r="V17" i="22"/>
  <c r="V8" i="22"/>
  <c r="M60" i="22"/>
  <c r="M59" i="22"/>
  <c r="M58" i="22" s="1"/>
  <c r="AE75" i="22"/>
  <c r="F52" i="1" s="1"/>
  <c r="H52" i="1" s="1"/>
  <c r="I52" i="1" s="1"/>
  <c r="M71" i="22"/>
  <c r="M70" i="22" s="1"/>
  <c r="M49" i="22"/>
  <c r="M48" i="22" s="1"/>
  <c r="M9" i="22"/>
  <c r="M8" i="22" s="1"/>
  <c r="G65" i="22"/>
  <c r="I106" i="1" s="1"/>
  <c r="I18" i="1" s="1"/>
  <c r="G51" i="22"/>
  <c r="I77" i="1" s="1"/>
  <c r="M9" i="21"/>
  <c r="M8" i="21" s="1"/>
  <c r="AE18" i="21"/>
  <c r="F51" i="1" s="1"/>
  <c r="H51" i="1" s="1"/>
  <c r="I51" i="1" s="1"/>
  <c r="G11" i="21"/>
  <c r="G18" i="21" s="1"/>
  <c r="M14" i="20"/>
  <c r="M9" i="20"/>
  <c r="M8" i="20" s="1"/>
  <c r="AE37" i="20"/>
  <c r="F50" i="1" s="1"/>
  <c r="H50" i="1" s="1"/>
  <c r="I50" i="1" s="1"/>
  <c r="G30" i="20"/>
  <c r="I108" i="1" s="1"/>
  <c r="I19" i="1" s="1"/>
  <c r="G22" i="20"/>
  <c r="I70" i="1" s="1"/>
  <c r="M16" i="19"/>
  <c r="M58" i="19"/>
  <c r="M57" i="19" s="1"/>
  <c r="M34" i="19"/>
  <c r="M33" i="19" s="1"/>
  <c r="M22" i="19"/>
  <c r="M69" i="19"/>
  <c r="M63" i="19" s="1"/>
  <c r="M9" i="19"/>
  <c r="M8" i="19" s="1"/>
  <c r="M24" i="18"/>
  <c r="M188" i="18"/>
  <c r="M11" i="18"/>
  <c r="M200" i="18"/>
  <c r="M199" i="18" s="1"/>
  <c r="M158" i="18"/>
  <c r="M157" i="18" s="1"/>
  <c r="M110" i="18"/>
  <c r="M67" i="18" s="1"/>
  <c r="M64" i="18"/>
  <c r="M62" i="18" s="1"/>
  <c r="M46" i="18"/>
  <c r="M40" i="18" s="1"/>
  <c r="M10" i="18"/>
  <c r="M8" i="18" s="1"/>
  <c r="G11" i="18"/>
  <c r="G202" i="18" s="1"/>
  <c r="G70" i="17"/>
  <c r="I105" i="1" s="1"/>
  <c r="M66" i="17"/>
  <c r="M65" i="17" s="1"/>
  <c r="M58" i="17"/>
  <c r="M57" i="17" s="1"/>
  <c r="M48" i="17"/>
  <c r="M47" i="17" s="1"/>
  <c r="M19" i="17"/>
  <c r="M18" i="17" s="1"/>
  <c r="M9" i="17"/>
  <c r="M8" i="17" s="1"/>
  <c r="AE89" i="17"/>
  <c r="F47" i="1" s="1"/>
  <c r="H47" i="1" s="1"/>
  <c r="I47" i="1" s="1"/>
  <c r="M16" i="16"/>
  <c r="M66" i="16"/>
  <c r="M60" i="16" s="1"/>
  <c r="M57" i="16"/>
  <c r="M56" i="16" s="1"/>
  <c r="G16" i="16"/>
  <c r="G68" i="16" s="1"/>
  <c r="M9" i="16"/>
  <c r="M8" i="16" s="1"/>
  <c r="AE68" i="16"/>
  <c r="M115" i="15"/>
  <c r="M36" i="15"/>
  <c r="M90" i="15"/>
  <c r="M65" i="15" s="1"/>
  <c r="M9" i="15"/>
  <c r="M8" i="15" s="1"/>
  <c r="G36" i="15"/>
  <c r="I61" i="1" s="1"/>
  <c r="M28" i="14"/>
  <c r="M11" i="14"/>
  <c r="M94" i="14"/>
  <c r="M33" i="14"/>
  <c r="G18" i="14"/>
  <c r="I91" i="1" s="1"/>
  <c r="M9" i="14"/>
  <c r="M8" i="14" s="1"/>
  <c r="G11" i="14"/>
  <c r="I90" i="1" s="1"/>
  <c r="G94" i="14"/>
  <c r="I69" i="1" s="1"/>
  <c r="G40" i="14"/>
  <c r="I65" i="1" s="1"/>
  <c r="G28" i="14"/>
  <c r="I92" i="1" s="1"/>
  <c r="M84" i="14"/>
  <c r="M81" i="14" s="1"/>
  <c r="M54" i="14"/>
  <c r="M40" i="14" s="1"/>
  <c r="G33" i="14"/>
  <c r="I93" i="1" s="1"/>
  <c r="M751" i="13"/>
  <c r="M348" i="13"/>
  <c r="M23" i="13"/>
  <c r="M436" i="13"/>
  <c r="M783" i="13"/>
  <c r="M989" i="13"/>
  <c r="M477" i="13"/>
  <c r="M722" i="13"/>
  <c r="M699" i="13"/>
  <c r="M654" i="13"/>
  <c r="M514" i="13"/>
  <c r="M138" i="13"/>
  <c r="M795" i="13"/>
  <c r="M535" i="13"/>
  <c r="M886" i="13"/>
  <c r="M885" i="13" s="1"/>
  <c r="M557" i="13"/>
  <c r="M556" i="13" s="1"/>
  <c r="M503" i="13"/>
  <c r="M495" i="13" s="1"/>
  <c r="M482" i="13"/>
  <c r="M9" i="13"/>
  <c r="M8" i="13" s="1"/>
  <c r="G699" i="13"/>
  <c r="I96" i="1" s="1"/>
  <c r="G514" i="13"/>
  <c r="G998" i="13"/>
  <c r="I109" i="1" s="1"/>
  <c r="I20" i="1" s="1"/>
  <c r="G783" i="13"/>
  <c r="I100" i="1" s="1"/>
  <c r="M16" i="12"/>
  <c r="M114" i="12"/>
  <c r="M113" i="12" s="1"/>
  <c r="G8" i="12"/>
  <c r="AE124" i="12"/>
  <c r="G104" i="12"/>
  <c r="I97" i="1" s="1"/>
  <c r="G12" i="12"/>
  <c r="I79" i="1" s="1"/>
  <c r="J28" i="1"/>
  <c r="J26" i="1"/>
  <c r="G38" i="1"/>
  <c r="F38" i="1"/>
  <c r="J23" i="1"/>
  <c r="J24" i="1"/>
  <c r="J25" i="1"/>
  <c r="J27" i="1"/>
  <c r="E24" i="1"/>
  <c r="E26" i="1"/>
  <c r="G1004" i="13" l="1"/>
  <c r="I87" i="1"/>
  <c r="G39" i="1"/>
  <c r="G53" i="1" s="1"/>
  <c r="G25" i="1" s="1"/>
  <c r="A25" i="1" s="1"/>
  <c r="A26" i="1" s="1"/>
  <c r="G26" i="1" s="1"/>
  <c r="F41" i="1"/>
  <c r="H41" i="1" s="1"/>
  <c r="I41" i="1" s="1"/>
  <c r="F39" i="1"/>
  <c r="F40" i="1"/>
  <c r="F45" i="1"/>
  <c r="F46" i="1"/>
  <c r="H46" i="1" s="1"/>
  <c r="I46" i="1" s="1"/>
  <c r="G37" i="20"/>
  <c r="I62" i="1"/>
  <c r="I16" i="1" s="1"/>
  <c r="I21" i="1" s="1"/>
  <c r="G89" i="17"/>
  <c r="I68" i="1"/>
  <c r="I67" i="1"/>
  <c r="G75" i="22"/>
  <c r="H45" i="1"/>
  <c r="I45" i="1" s="1"/>
  <c r="I89" i="1"/>
  <c r="G104" i="14"/>
  <c r="I17" i="1"/>
  <c r="I86" i="1"/>
  <c r="G159" i="15"/>
  <c r="I63" i="1"/>
  <c r="G124" i="12"/>
  <c r="G40" i="1"/>
  <c r="I80" i="1"/>
  <c r="H40" i="1" l="1"/>
  <c r="I40" i="1" s="1"/>
  <c r="F53" i="1"/>
  <c r="H39" i="1"/>
  <c r="H53" i="1" s="1"/>
  <c r="I110" i="1"/>
  <c r="G23" i="1" l="1"/>
  <c r="A23" i="1" s="1"/>
  <c r="A24" i="1" s="1"/>
  <c r="G24" i="1" s="1"/>
  <c r="A27" i="1" s="1"/>
  <c r="A29" i="1" s="1"/>
  <c r="G29" i="1" s="1"/>
  <c r="G27" i="1" s="1"/>
  <c r="G28" i="1"/>
  <c r="I39" i="1"/>
  <c r="I53" i="1" s="1"/>
  <c r="J109" i="1"/>
  <c r="J86" i="1"/>
  <c r="J91" i="1"/>
  <c r="J73" i="1"/>
  <c r="J65" i="1"/>
  <c r="J62" i="1"/>
  <c r="J66" i="1"/>
  <c r="J85" i="1"/>
  <c r="J63" i="1"/>
  <c r="J64" i="1"/>
  <c r="J92" i="1"/>
  <c r="J61" i="1"/>
  <c r="J89" i="1"/>
  <c r="J108" i="1"/>
  <c r="J94" i="1"/>
  <c r="J87" i="1"/>
  <c r="J69" i="1"/>
  <c r="J106" i="1"/>
  <c r="J77" i="1"/>
  <c r="J98" i="1"/>
  <c r="J67" i="1"/>
  <c r="J95" i="1"/>
  <c r="J96" i="1"/>
  <c r="J74" i="1"/>
  <c r="J93" i="1"/>
  <c r="J71" i="1"/>
  <c r="J104" i="1"/>
  <c r="J90" i="1"/>
  <c r="J76" i="1"/>
  <c r="J101" i="1"/>
  <c r="J70" i="1"/>
  <c r="J88" i="1"/>
  <c r="J80" i="1"/>
  <c r="J99" i="1"/>
  <c r="J100" i="1"/>
  <c r="J78" i="1"/>
  <c r="J97" i="1"/>
  <c r="J75" i="1"/>
  <c r="J105" i="1"/>
  <c r="J68" i="1"/>
  <c r="J72" i="1"/>
  <c r="J83" i="1"/>
  <c r="J84" i="1"/>
  <c r="J102" i="1"/>
  <c r="J103" i="1"/>
  <c r="J81" i="1"/>
  <c r="J82" i="1"/>
  <c r="J60" i="1"/>
  <c r="J79" i="1"/>
  <c r="J107" i="1"/>
  <c r="J110" i="1" l="1"/>
  <c r="J51" i="1"/>
  <c r="J48" i="1"/>
  <c r="J50" i="1"/>
  <c r="J41" i="1"/>
  <c r="J49" i="1"/>
  <c r="J46" i="1"/>
  <c r="J44" i="1"/>
  <c r="J40" i="1"/>
  <c r="J45" i="1"/>
  <c r="J39" i="1"/>
  <c r="J53" i="1" s="1"/>
  <c r="J52" i="1"/>
  <c r="J47" i="1"/>
  <c r="J43" i="1"/>
  <c r="J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Radka Krischková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<sst xmlns="http://schemas.openxmlformats.org/spreadsheetml/2006/main" count="8820" uniqueCount="2116">
  <si>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</si>
  <si>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</si>
  <si>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</si>
  <si>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</si>
  <si>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</si>
  <si>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</si>
  <si>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</si>
  <si>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</si>
  <si>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</si>
  <si>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</si>
  <si>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</si>
  <si>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</si>
  <si>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</si>
  <si>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</si>
  <si>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</si>
  <si>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</si>
  <si>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</si>
  <si>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</si>
  <si>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</si>
  <si>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</si>
  <si>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</si>
  <si>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</si>
  <si>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</si>
  <si>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</si>
  <si>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</si>
  <si>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</si>
  <si>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</si>
  <si>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</si>
  <si>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</si>
  <si>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</si>
  <si>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</si>
  <si>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</si>
  <si>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</si>
  <si>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</si>
  <si>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</si>
  <si>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</si>
  <si>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</si>
  <si>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</si>
  <si>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</si>
  <si>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</si>
  <si>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</si>
  <si>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</si>
  <si>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</si>
  <si>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1908075/Rc</t>
  </si>
  <si>
    <t>Stavební úpravy objektu č.p. 22 Nechvalice</t>
  </si>
  <si>
    <t>Stavba</t>
  </si>
  <si>
    <t>1</t>
  </si>
  <si>
    <t>Způsobilé výdaje</t>
  </si>
  <si>
    <t>SO01/1</t>
  </si>
  <si>
    <t>Výdaje související s realizací bytů - hlavní budova - bourací práce</t>
  </si>
  <si>
    <t>SO01/2</t>
  </si>
  <si>
    <t>Výdaje související s realizací bytů - hlavní budova - nový stav</t>
  </si>
  <si>
    <t>SO01/3</t>
  </si>
  <si>
    <t>Výdaje související s realizací bytů - hlavní budova - elektroinstalace</t>
  </si>
  <si>
    <t>SO01/4</t>
  </si>
  <si>
    <t>Výdaje související s realizací bytů - hlavní budova - kanalizace, vodovod, topení...</t>
  </si>
  <si>
    <t>2</t>
  </si>
  <si>
    <t>Nezpůsobilé výdaje</t>
  </si>
  <si>
    <t>SO02</t>
  </si>
  <si>
    <t>Výdaje související s realizací ostatních venkovních úprav a zeleně</t>
  </si>
  <si>
    <t>SO03</t>
  </si>
  <si>
    <t>Výdaje související s realizací zpevněných ploch - pro motorovou dopravu (parkoviště)</t>
  </si>
  <si>
    <t>SO04</t>
  </si>
  <si>
    <t>Výdaje související s realizací ostatních venkovních ploch a zeleně</t>
  </si>
  <si>
    <t>Celkem za stavbu</t>
  </si>
  <si>
    <t>CZK</t>
  </si>
  <si>
    <t>Rekapitulace dílů</t>
  </si>
  <si>
    <t>Typ dílu</t>
  </si>
  <si>
    <t>_2</t>
  </si>
  <si>
    <t>Venkovní kanalizace</t>
  </si>
  <si>
    <t>_3</t>
  </si>
  <si>
    <t>Vnitřní vodovod + přípojka</t>
  </si>
  <si>
    <t>_5</t>
  </si>
  <si>
    <t>Topení</t>
  </si>
  <si>
    <t>Zemní práce</t>
  </si>
  <si>
    <t>Základy a zvláštní zakládání</t>
  </si>
  <si>
    <t>21-M</t>
  </si>
  <si>
    <t>Elektromontáže</t>
  </si>
  <si>
    <t>22-M</t>
  </si>
  <si>
    <t>Montáže slaboproud</t>
  </si>
  <si>
    <t>3</t>
  </si>
  <si>
    <t>Svislé a kompletní konstrukce</t>
  </si>
  <si>
    <t>4</t>
  </si>
  <si>
    <t>Vodorovné konstrukce</t>
  </si>
  <si>
    <t>46-M</t>
  </si>
  <si>
    <t>Zemní práce při extr.mont.pracích</t>
  </si>
  <si>
    <t>5</t>
  </si>
  <si>
    <t>Komunikace</t>
  </si>
  <si>
    <t>6</t>
  </si>
  <si>
    <t>Úpravy povrchu, podlahy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</si>
  <si>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</si>
  <si>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</si>
  <si>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</si>
  <si>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</si>
  <si>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</si>
  <si>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</si>
  <si>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</si>
  <si>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</si>
  <si>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</si>
  <si>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</si>
  <si>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</si>
  <si>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</si>
  <si>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</si>
  <si>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</si>
  <si>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</si>
  <si>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</si>
  <si>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</si>
  <si>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</si>
  <si>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</si>
  <si>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</si>
  <si>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VRN1</t>
  </si>
  <si>
    <t>Průzkumné, geodetické a projektové práce</t>
  </si>
  <si>
    <t>VRN3</t>
  </si>
  <si>
    <t>Zařízení staveniště</t>
  </si>
  <si>
    <t>711</t>
  </si>
  <si>
    <t>Izolace proti vodě</t>
  </si>
  <si>
    <t>713</t>
  </si>
  <si>
    <t>Izolace tepelné</t>
  </si>
  <si>
    <t>721</t>
  </si>
  <si>
    <t>Vnitřní kanalizace</t>
  </si>
  <si>
    <t>725</t>
  </si>
  <si>
    <t>Zařizovací předměty</t>
  </si>
  <si>
    <t>740</t>
  </si>
  <si>
    <t>Elektromontáže - zkoušky a revize</t>
  </si>
  <si>
    <t>741</t>
  </si>
  <si>
    <t>Elektroinstalace - silnoproud</t>
  </si>
  <si>
    <t>742</t>
  </si>
  <si>
    <t>Elektromontáže - rozvodný systém</t>
  </si>
  <si>
    <t>743</t>
  </si>
  <si>
    <t>Elektromontáže - hrubá montáž</t>
  </si>
  <si>
    <t>747</t>
  </si>
  <si>
    <t>Elektromontáže - kompletace rozvodů</t>
  </si>
  <si>
    <t>748</t>
  </si>
  <si>
    <t>Elektromontáže - osvětlovací zařízení a svítidla</t>
  </si>
  <si>
    <t>749</t>
  </si>
  <si>
    <t>Elektromontáže - ostatní práce a konstrukce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</si>
  <si>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</si>
  <si>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</si>
  <si>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</si>
  <si>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</si>
  <si>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</si>
  <si>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</si>
  <si>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</si>
  <si>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</si>
  <si>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</si>
  <si>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</si>
  <si>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</si>
  <si>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</si>
  <si>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</si>
  <si>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</si>
  <si>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</si>
  <si>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</si>
  <si>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</si>
  <si>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</si>
  <si>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781</t>
  </si>
  <si>
    <t>Obklady keramické</t>
  </si>
  <si>
    <t>784</t>
  </si>
  <si>
    <t>Malby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</si>
  <si>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</si>
  <si>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</si>
  <si>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</si>
  <si>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</si>
  <si>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</si>
  <si>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</si>
  <si>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</si>
  <si>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</si>
  <si>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</si>
  <si>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</si>
  <si>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</si>
  <si>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</si>
  <si>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</si>
  <si>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</si>
  <si>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</si>
  <si>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</si>
  <si>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</si>
  <si>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</si>
  <si>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</si>
  <si>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</si>
  <si>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</si>
  <si>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</si>
  <si>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</si>
  <si>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</si>
  <si>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</si>
  <si>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</si>
  <si>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</si>
  <si>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</si>
  <si>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</si>
  <si>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</si>
  <si>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</si>
  <si>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</si>
  <si>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</si>
  <si>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</si>
  <si>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139600011</t>
  </si>
  <si>
    <t>Ruční výkop v hornině 1-2 hloubka do 1 m, odvoz kolečkem do 20 m</t>
  </si>
  <si>
    <t>m3</t>
  </si>
  <si>
    <t>RTS 20/ I</t>
  </si>
  <si>
    <t>RTS 19/ I</t>
  </si>
  <si>
    <t>Agregovaná položka</t>
  </si>
  <si>
    <t>POL2_</t>
  </si>
  <si>
    <t xml:space="preserve">odkop pro podlahy : </t>
  </si>
  <si>
    <t>VV</t>
  </si>
  <si>
    <t>1NP 1,01 : 21,42*0,25</t>
  </si>
  <si>
    <t>950900010</t>
  </si>
  <si>
    <t>Demontáž krovu s krytinou</t>
  </si>
  <si>
    <t>m2</t>
  </si>
  <si>
    <t>štíty : (7,02*5,2/2*2)*1,05*2</t>
  </si>
  <si>
    <t>(7,02*5,2/2*2+5,0*7,02)*1,05*2</t>
  </si>
  <si>
    <t>962065512</t>
  </si>
  <si>
    <t>Bourání dřev.podlah z prken ze dřeva tvrd.,zdivo</t>
  </si>
  <si>
    <t>Práce</t>
  </si>
  <si>
    <t>POL1_</t>
  </si>
  <si>
    <t>1NP : 7,32*0,05</t>
  </si>
  <si>
    <t>2NP : (30,17+21,47)*0,05</t>
  </si>
  <si>
    <t>962032241</t>
  </si>
  <si>
    <t>Bourání zdiva z cihel pálených na MC</t>
  </si>
  <si>
    <t>1NP : (1,28*3,0-0,6*1,97)*0,4</t>
  </si>
  <si>
    <t>(1,27*3,0-0,8*1,97)*0,12</t>
  </si>
  <si>
    <t>(0,185*3,0)*0,49</t>
  </si>
  <si>
    <t>(0,255*0,53*3,0+0,255*0,58*3,0)</t>
  </si>
  <si>
    <t>(0,9*0,22*3,0+2,5*0,12*3,0)</t>
  </si>
  <si>
    <t>2NP : (0,64+0,72+0,6)*3,0*0,37</t>
  </si>
  <si>
    <t>(1,54+1,36+0,98)*0,595*3,0-1,36*2,1*0,595</t>
  </si>
  <si>
    <t>(1,285+1,71)*0,35*3,0-1,0*1,97*0,35</t>
  </si>
  <si>
    <t>0,15*3,0*0,595</t>
  </si>
  <si>
    <t>0,625*3,0*0,515</t>
  </si>
  <si>
    <t>965024131</t>
  </si>
  <si>
    <t xml:space="preserve">Bourání kamenných podlah z desek </t>
  </si>
  <si>
    <t>1NP : 21,42</t>
  </si>
  <si>
    <t>965042231</t>
  </si>
  <si>
    <t>Bourání mazanin betonových tl. nad 10 cm, pl. 4 m2 ručně tl. mazaniny 15 - 20 cm</t>
  </si>
  <si>
    <t>1NP : (21,42+24,57+5,22+2,94+26,05+7,32+5,59+10,98)*0,2</t>
  </si>
  <si>
    <t>2NP : (25,71+13,54+3,61+30,17+21,47)*0,2</t>
  </si>
  <si>
    <t>965081713</t>
  </si>
  <si>
    <t>Bourání dlažeb keramických tl.10 mm, nad 1 m2 ručně, dlaždice keramické</t>
  </si>
  <si>
    <t>1NP : 24,57+5,22+2,94+26,05+5,59+10,98</t>
  </si>
  <si>
    <t>2NP : 13,54+3,61</t>
  </si>
  <si>
    <t>966031313</t>
  </si>
  <si>
    <t>Bourání říms cihelných tl. 30 cm, vyložení 25 cm</t>
  </si>
  <si>
    <t>m</t>
  </si>
  <si>
    <t>(14,78*2+9,52*2)*2</t>
  </si>
  <si>
    <t>968061112</t>
  </si>
  <si>
    <t>Vyvěšení dřevěných okenních křídel pl. do 1,5 m2</t>
  </si>
  <si>
    <t>kus</t>
  </si>
  <si>
    <t>1NP (obyčejné + kastlové) : 1*2+(2*2)*9+2*2</t>
  </si>
  <si>
    <t>2NP (kastlové) : 2*2*12</t>
  </si>
  <si>
    <t>968061125</t>
  </si>
  <si>
    <t>Vyvěšení dřevěných dveřních křídel pl. do 2 m2</t>
  </si>
  <si>
    <t>1NP : 1+1+1+2+2+1+2+1</t>
  </si>
  <si>
    <t>2NP : 2+2+1+1+2+2+2</t>
  </si>
  <si>
    <t>968062354</t>
  </si>
  <si>
    <t>Vybourání dřevěných rámů oken  pl. 1 m2</t>
  </si>
  <si>
    <t>1PP : 0,58*0,8</t>
  </si>
  <si>
    <t>0,74*0,8*2</t>
  </si>
  <si>
    <t>1NP : 1,3*1,42</t>
  </si>
  <si>
    <t>přístavek : 0,88*0,9*2</t>
  </si>
  <si>
    <t>968062355</t>
  </si>
  <si>
    <t>Vybourání dřevěných rámů oken dvojitých pl. 2 m2</t>
  </si>
  <si>
    <t>1NP : 0,9*1,42*8+1,11*0,65</t>
  </si>
  <si>
    <t>0,88*0,9*2</t>
  </si>
  <si>
    <t>2NP : 1,3*1,42+0,9*1,93*11</t>
  </si>
  <si>
    <t>968062455</t>
  </si>
  <si>
    <t>Vybourání dřevěných dveřních zárubní pl. do 2 m2</t>
  </si>
  <si>
    <t>1NP : 0,78*1,73+0,8*2,05+0,9*2,02+1,11*2,37+1,2*2,05+1,31*1,92+0,6*1,97</t>
  </si>
  <si>
    <t>2NP : 1,25*2,1+0,7*2,05+1,1*2,1+1,0*1,97+1,1*2,1+1,0*1,97+1,36*2,1</t>
  </si>
  <si>
    <t>968095002</t>
  </si>
  <si>
    <t>Bourání parapetů dřevěných š. do 50 cm</t>
  </si>
  <si>
    <t>1NP : 0,9*8+1,11+1,3</t>
  </si>
  <si>
    <t>2NP : 0,9*11+1,3</t>
  </si>
  <si>
    <t>978011191</t>
  </si>
  <si>
    <t>Otlučení omítek vnitřních vápenných stropů do 100%</t>
  </si>
  <si>
    <t>1NP - klenby : (24,57+5,22+2,94+26,05+7,32+5,59+10,98)*1,1</t>
  </si>
  <si>
    <t>978013191</t>
  </si>
  <si>
    <t>Otlučení omítek vnitřních stěn v rozsahu do 100 %</t>
  </si>
  <si>
    <t>1NP mimo chodby : 2,6*(4,9*2+4,5*2)</t>
  </si>
  <si>
    <t>-0,9*1,42*3-1,3*2,25</t>
  </si>
  <si>
    <t>2,6*(5,35*2+2,56*2)</t>
  </si>
  <si>
    <t>-1,1*0,65-0,7*1,0-1,29*2,6</t>
  </si>
  <si>
    <t>2,6*(4,8*2+5,07*2)</t>
  </si>
  <si>
    <t>-0,9*1,42*3-1,1*2,37-1,31*1,92</t>
  </si>
  <si>
    <t>2,6*(4,8*2+2,505*2)</t>
  </si>
  <si>
    <t>-1,31*1,92-0,9*1,42</t>
  </si>
  <si>
    <t>2NP : 3,12*(4,95*2+4,25*2-4,0)-0,9*1,93*3-1,0*1,97</t>
  </si>
  <si>
    <t>3,12*(2,55*2+1,235)-0,9*1,93-0,6*1,97</t>
  </si>
  <si>
    <t>3,12*(2,088+3,88+7,84)-0,9*1,93*4</t>
  </si>
  <si>
    <t>3,12*(5,25*2+4,1*2-1,285-1,71)-0,9*1,93*2-1,1*2,1</t>
  </si>
  <si>
    <t>978015291</t>
  </si>
  <si>
    <t>Otlučení omítek vnějších MVC v složit.1-4 do 100 %</t>
  </si>
  <si>
    <t>JV : 14,8*(7,09+8,035)/2</t>
  </si>
  <si>
    <t>-0,9*1,42*3</t>
  </si>
  <si>
    <t>-1,23*1,89</t>
  </si>
  <si>
    <t>-0,9*1,93*5</t>
  </si>
  <si>
    <t>JZ : 9,52*7,09</t>
  </si>
  <si>
    <t>-0,9*1,93*2-1,1*0,65-0,9*1,42</t>
  </si>
  <si>
    <t>SZ : 14,8*(7,09+8,035)/2</t>
  </si>
  <si>
    <t>-1,3*1,42-0,9*1,93*2</t>
  </si>
  <si>
    <t>-0,9*1,42-1,3*1,42-1,15*1,95</t>
  </si>
  <si>
    <t>SV : 9,52*8,035</t>
  </si>
  <si>
    <t>-3*0,9*1,24-0,9*1,93*2</t>
  </si>
  <si>
    <t>-0,74*0,8*2</t>
  </si>
  <si>
    <t>460680023</t>
  </si>
  <si>
    <t>Průraz zdivem v cihlové zdi tloušťky 45 cm</t>
  </si>
  <si>
    <t>orvory pro propojovací potrubí větrané fasády : 6+2</t>
  </si>
  <si>
    <t>460680025</t>
  </si>
  <si>
    <t>Průraz zdivem v cihlové zdi tloušťky 100 cm</t>
  </si>
  <si>
    <t>orvory pro propojovací potrubí větrané fasády : 4+4</t>
  </si>
  <si>
    <t>962300012</t>
  </si>
  <si>
    <t>Bourání komínů z cihel se dvěma průduchy</t>
  </si>
  <si>
    <t>krov : (4,725+0,585)*2</t>
  </si>
  <si>
    <t>(5,5)*2</t>
  </si>
  <si>
    <t>971100021</t>
  </si>
  <si>
    <t>Vybourání otvorů ve zdivu cihelném tloušťka 45 cm</t>
  </si>
  <si>
    <t>1NP 1,02 : 0,9*1,42</t>
  </si>
  <si>
    <t>Vybourání otvorů ve zdivu cihelném tloušťka 60 cm</t>
  </si>
  <si>
    <t>1NP : 1,02*2,02+1,132*2,02+ 1,11*2,02</t>
  </si>
  <si>
    <t>Vybourání otvorů ve zdivu cihelném tloušťka 90 cm</t>
  </si>
  <si>
    <t>1NP : 1,1*2,68</t>
  </si>
  <si>
    <t>764352800</t>
  </si>
  <si>
    <t>Demontáž žlabů půlkruh. rovných, rš 250 mm, do 30°</t>
  </si>
  <si>
    <t>(15,68*2+10,42*2)</t>
  </si>
  <si>
    <t>764361811</t>
  </si>
  <si>
    <t>Demontáž střešního okna ve vlnité krytině, do 45°</t>
  </si>
  <si>
    <t>764430810</t>
  </si>
  <si>
    <t>Demontáž oplechování zdí, rš do 250 mm</t>
  </si>
  <si>
    <t>komíny : (0,857*2+0,482*2)*2</t>
  </si>
  <si>
    <t>římsa : (14,78*2+9,52*2)</t>
  </si>
  <si>
    <t>764454803</t>
  </si>
  <si>
    <t>Demontáž odpadních trub kruhových</t>
  </si>
  <si>
    <t>včetně kolen : 2*(7,6+0,5+0,5+0,65)</t>
  </si>
  <si>
    <t>776511810</t>
  </si>
  <si>
    <t>Odstranění PVC a koberců lepených bez podložky</t>
  </si>
  <si>
    <t>2NP : 25,71</t>
  </si>
  <si>
    <t>979011111</t>
  </si>
  <si>
    <t>Svislá doprava suti a vybour. hmot za 2.NP a 1.PP</t>
  </si>
  <si>
    <t>t</t>
  </si>
  <si>
    <t>Přesun suti</t>
  </si>
  <si>
    <t>POL8_</t>
  </si>
  <si>
    <t>979086213</t>
  </si>
  <si>
    <t>Nakládání vybouraných hmot na dopravní prostředek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</si>
  <si>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</si>
  <si>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</si>
  <si>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</si>
  <si>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</si>
  <si>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</si>
  <si>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</si>
  <si>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979990107</t>
  </si>
  <si>
    <t>Poplatek za skládku suti - směs betonu,cihel,dřeva</t>
  </si>
  <si>
    <t>SUM</t>
  </si>
  <si>
    <t>Poznámky uchazeče k zadání</t>
  </si>
  <si>
    <t>POPUZIV</t>
  </si>
  <si>
    <t>END</t>
  </si>
  <si>
    <t>199000002</t>
  </si>
  <si>
    <t>Poplatek za skládku horniny 1- 4</t>
  </si>
  <si>
    <t>prům hl. i šířka 1m : (9,76*2+15,02*2)*1,0*0,7</t>
  </si>
  <si>
    <t xml:space="preserve">Ruční výkop v hornině 1-2 hloubka do 1 m, odvoz </t>
  </si>
  <si>
    <t>prům hl. i šířka : (9,76*2+15,02*2)*1,0*0,7</t>
  </si>
  <si>
    <t>175100020</t>
  </si>
  <si>
    <t>Obsyp potrubí štěrkopískem dovoz štěrkopísku ze vzdálenosti 10 km</t>
  </si>
  <si>
    <t>prům hl. i šířka : (9,76*2+15,02*2)*0,8*0,7</t>
  </si>
  <si>
    <t>281606214</t>
  </si>
  <si>
    <t>Nízkotlaká injektáž cihelného zdiva tl. do 100 cm</t>
  </si>
  <si>
    <t>rozsah dle PD : 15,0*2+9,72*2</t>
  </si>
  <si>
    <t>7,62+2,7+1,46</t>
  </si>
  <si>
    <t>4,85*2</t>
  </si>
  <si>
    <t>6,5*2</t>
  </si>
  <si>
    <t>212850002</t>
  </si>
  <si>
    <t>Drenáž podél základu objektu z dren. trub d 125 mm</t>
  </si>
  <si>
    <t>(9,76*2+15,02*2+1,5*4)</t>
  </si>
  <si>
    <t>310238411</t>
  </si>
  <si>
    <t>Zazdívka otvorů plochy do1 m2 cihlami na MC</t>
  </si>
  <si>
    <t>1NP : 1,4*0,862*0,662</t>
  </si>
  <si>
    <t>1,7*0,395*1,14</t>
  </si>
  <si>
    <t>0,7*0,5*0,5</t>
  </si>
  <si>
    <t>0,47*0,6*1,7</t>
  </si>
  <si>
    <t>1,3*2,25*0,604</t>
  </si>
  <si>
    <t>0,12*2,2*0,617+0,1*0,05*2*2</t>
  </si>
  <si>
    <t>2NP : 0,7*2,1*0,31</t>
  </si>
  <si>
    <t>0,3*1,28*2,2</t>
  </si>
  <si>
    <t>0,61*2,2*0,626</t>
  </si>
  <si>
    <t>311237422</t>
  </si>
  <si>
    <t>Zdivo z  broušených P 10, tl.20 cm, lepidlo</t>
  </si>
  <si>
    <t>1NP : 1,108*2,2</t>
  </si>
  <si>
    <t>(1,28*3,2-0,9*1,97)</t>
  </si>
  <si>
    <t>2NP : 3,0*1,9-1,1*2,2</t>
  </si>
  <si>
    <t>311237429</t>
  </si>
  <si>
    <t>Zdivo z brouš.,tl. 25 cm, lepidlo</t>
  </si>
  <si>
    <t>3NP : 2,5*(0,396+0,115+5,0+3,3)</t>
  </si>
  <si>
    <t>-0,8*1,97</t>
  </si>
  <si>
    <t>311237445</t>
  </si>
  <si>
    <t>Zdivo z  broušených, tl. 30 cm, lepidlo</t>
  </si>
  <si>
    <t>2NP : 3,0*1,25-0,8*1,97</t>
  </si>
  <si>
    <t>3,0*3,88</t>
  </si>
  <si>
    <t>311237462</t>
  </si>
  <si>
    <t>Zdivo z  brouš.P10, tl. 38 cm, lepidlo</t>
  </si>
  <si>
    <t>3NP : 0,5*14,78*2</t>
  </si>
  <si>
    <t>9,52*1,0+9,52*0,25</t>
  </si>
  <si>
    <t>317167133</t>
  </si>
  <si>
    <t>Překlad  plochý 14,5/7,1/150 cm</t>
  </si>
  <si>
    <t>1NP P8 : 2</t>
  </si>
  <si>
    <t>317167135</t>
  </si>
  <si>
    <t>Překlad  plochý 14,5/7,1/200 cm</t>
  </si>
  <si>
    <t>2NP P4 : 1</t>
  </si>
  <si>
    <t>317167211</t>
  </si>
  <si>
    <t>Překlad vysoký, nosný 23,8/7/125 cm</t>
  </si>
  <si>
    <t>2NP P7 : 6</t>
  </si>
  <si>
    <t>317167212</t>
  </si>
  <si>
    <t>Překlad  vysoký, nosný 23,8/7/150 cm</t>
  </si>
  <si>
    <t>1NP P4 : 2</t>
  </si>
  <si>
    <t>2NP P2 : 2</t>
  </si>
  <si>
    <t>317167213</t>
  </si>
  <si>
    <t>2NP : 6</t>
  </si>
  <si>
    <t>317167215</t>
  </si>
  <si>
    <t>Překlad  vysoký, nosný 23,8/7/225 cm</t>
  </si>
  <si>
    <t>2NP P5 : 1</t>
  </si>
  <si>
    <t>317998114</t>
  </si>
  <si>
    <t>Izolace mezi překlady polystyren tl. 90 mm</t>
  </si>
  <si>
    <t xml:space="preserve">celková tl. 180 mm : </t>
  </si>
  <si>
    <t>2NP P7 : 6*1,25*2</t>
  </si>
  <si>
    <t>P8 : 6*1,75*2</t>
  </si>
  <si>
    <t>317321321</t>
  </si>
  <si>
    <t xml:space="preserve">Beton překladů železový C 20/25 </t>
  </si>
  <si>
    <t>překlad strop nad 1NP : 2,17*0,5*0,5</t>
  </si>
  <si>
    <t>317351107</t>
  </si>
  <si>
    <t>Bednění překladů - zřízení</t>
  </si>
  <si>
    <t>překlad strop nad 1NP : 2,17*(0,5+0,5+0,5)</t>
  </si>
  <si>
    <t>317351108</t>
  </si>
  <si>
    <t>Bednění překladů - odstranění</t>
  </si>
  <si>
    <t>317941121</t>
  </si>
  <si>
    <t>Osazení ocelových válcovaných nosníků do č.12 včetně dodávky profilu I č.12</t>
  </si>
  <si>
    <t xml:space="preserve">1NP -11,1kg/m : </t>
  </si>
  <si>
    <t>Začátek provozního součtu</t>
  </si>
  <si>
    <t xml:space="preserve">  P1 : 3*1,5</t>
  </si>
  <si>
    <t xml:space="preserve">  P2 : 2*1,7</t>
  </si>
  <si>
    <t xml:space="preserve">  P3 : 3*1,4</t>
  </si>
  <si>
    <t xml:space="preserve">  P5 : 3*1,4</t>
  </si>
  <si>
    <t xml:space="preserve">  P6 : 3*1,5</t>
  </si>
  <si>
    <t xml:space="preserve">  P7 : 3*1,7</t>
  </si>
  <si>
    <t xml:space="preserve">  Pr1 : 2*1,6</t>
  </si>
  <si>
    <t xml:space="preserve">  Pr2 : 3*2,9</t>
  </si>
  <si>
    <t>Konec provozního součtu</t>
  </si>
  <si>
    <t>37,8*11,1/1000</t>
  </si>
  <si>
    <t>2NP P6 : 3*1,8*11,1/1000</t>
  </si>
  <si>
    <t>317941123</t>
  </si>
  <si>
    <t>Osazení ocelových válcovaných nosníků  č.14-22 včetně dodávky profilu I č.14</t>
  </si>
  <si>
    <t xml:space="preserve">14,3 kg/m : </t>
  </si>
  <si>
    <t>2NP P3 : 2*1,8*14,3/1000</t>
  </si>
  <si>
    <t>Osazení ocelových válcovaných nosníků  č.14-22 včetně dodávky profilu I č.16</t>
  </si>
  <si>
    <t xml:space="preserve">17,9 kg/m : </t>
  </si>
  <si>
    <t>2NP P1 : 3*2,1*17,9/1000</t>
  </si>
  <si>
    <t>Pr3 : 2*2,5*17,9/1000</t>
  </si>
  <si>
    <t>319201311</t>
  </si>
  <si>
    <t>Vyrovnání povrchu zdiva maltou tl.do 3 cm</t>
  </si>
  <si>
    <t xml:space="preserve">  52,539</t>
  </si>
  <si>
    <t xml:space="preserve">  300,594</t>
  </si>
  <si>
    <t xml:space="preserve">  římsy : (9,76*2+15,02*2)*(0,5+0,2)*2</t>
  </si>
  <si>
    <t>30% vyspravení : 422,517*0,3</t>
  </si>
  <si>
    <t>342013322</t>
  </si>
  <si>
    <t xml:space="preserve">Příčka SDK tl.150 mm,ocel.kce,2x oplášť.,RF 12,5mm tloušťka izolace 100 mm, </t>
  </si>
  <si>
    <t xml:space="preserve">St2 : </t>
  </si>
  <si>
    <t>3NP : 2,5*(3,657+4,15*2+1,0+1,5+3,072+2,05*2+3,6+1,8)</t>
  </si>
  <si>
    <t>-0,7*1,97*4-0,8*1,97*2-1,735*2,065</t>
  </si>
  <si>
    <t>342263991</t>
  </si>
  <si>
    <t>Příplatek k příčce sádrokarton. za desku tl. 15 mm</t>
  </si>
  <si>
    <t xml:space="preserve">po obvodu : </t>
  </si>
  <si>
    <t>St1 : 1,5*(4,837+8,112)</t>
  </si>
  <si>
    <t>2,0+(4,261+6,702+5,538)</t>
  </si>
  <si>
    <t xml:space="preserve">  St2 : </t>
  </si>
  <si>
    <t xml:space="preserve">  3NP : 2,5*(3,657+4,15*2+1,0+1,5+3,072+2,05*2+3,6+1,8)</t>
  </si>
  <si>
    <t xml:space="preserve">  -0,7*1,97*4-0,8*1,97*2-1,735*2,065</t>
  </si>
  <si>
    <t>55,32173*2</t>
  </si>
  <si>
    <t>342247542</t>
  </si>
  <si>
    <t>Příčky z cihel  broušených, lepidlo, tl.14 cm</t>
  </si>
  <si>
    <t>1NP : 2,2*1,02</t>
  </si>
  <si>
    <t>342255024</t>
  </si>
  <si>
    <t>Příčky z desek porobeton tl. 10 cm</t>
  </si>
  <si>
    <t>1NP : 3,0*1,28-0,7*1,97</t>
  </si>
  <si>
    <t>3,0*(0,6+2,0)</t>
  </si>
  <si>
    <t>3,0*1,97-1,0*1,97</t>
  </si>
  <si>
    <t>3,0*2,483</t>
  </si>
  <si>
    <t>3,0*(2,09+2,3)-0,9*1,97</t>
  </si>
  <si>
    <t>2NP : 3,15*(4,34+2,18+2,97)-1,735*1,97-0,8*1,97-1,5*1,97</t>
  </si>
  <si>
    <t>3,15*(1,89+3,1+3,0*2)-1,735*2,065-0,7*1,97</t>
  </si>
  <si>
    <t>3NP : 2,5*3,264-0,7*1,97</t>
  </si>
  <si>
    <t>342948111</t>
  </si>
  <si>
    <t>Ukotvení příček k cihel.konstr. kotvami na hmožd.</t>
  </si>
  <si>
    <t>3,0*9</t>
  </si>
  <si>
    <t>347015132</t>
  </si>
  <si>
    <t>Předstěna SDK,tl.115mm,oc.kce CW,1xRF 12,5mm,izol.</t>
  </si>
  <si>
    <t>349231811</t>
  </si>
  <si>
    <t>Přizdívka ostění s ozubem z cihel, kapsy do 15 cm</t>
  </si>
  <si>
    <t>1NP : 0,2*0,65*2</t>
  </si>
  <si>
    <t>0,1*2,2*0,1*2</t>
  </si>
  <si>
    <t>0,1*0,1*2,2*2</t>
  </si>
  <si>
    <t xml:space="preserve">913      </t>
  </si>
  <si>
    <t>Hzs - Stavební dělník</t>
  </si>
  <si>
    <t>h</t>
  </si>
  <si>
    <t>Prav.M</t>
  </si>
  <si>
    <t>HZS</t>
  </si>
  <si>
    <t>POL10_</t>
  </si>
  <si>
    <t>stavební přípomoce při osazovaní ocelových profilů : 10</t>
  </si>
  <si>
    <t>stavební přípomoce při provádění stropů : 16</t>
  </si>
  <si>
    <t>stavební přípomoce betonážích : 16</t>
  </si>
  <si>
    <t>411167141</t>
  </si>
  <si>
    <t xml:space="preserve">strop nad 2NP : </t>
  </si>
  <si>
    <t>N7 : 1,6*1,75</t>
  </si>
  <si>
    <t>411167142</t>
  </si>
  <si>
    <t>N5 : 1,0*2,0</t>
  </si>
  <si>
    <t>N6 : 3,0*2,52</t>
  </si>
  <si>
    <t>411167144</t>
  </si>
  <si>
    <t>N3 : 2,7*4,05</t>
  </si>
  <si>
    <t>411167145</t>
  </si>
  <si>
    <t>N1 : 4,09*5,25</t>
  </si>
  <si>
    <t>N2 : 3,88*6,0</t>
  </si>
  <si>
    <t>N4 : 4,95*5,2</t>
  </si>
  <si>
    <t>411351101</t>
  </si>
  <si>
    <t>Bednění stropů deskových, bednění vlastní -zřízení</t>
  </si>
  <si>
    <t>P6 - komora : (1,45*3,1)</t>
  </si>
  <si>
    <t>strop nad 2NP : (2,16*3,48)</t>
  </si>
  <si>
    <t>411351102</t>
  </si>
  <si>
    <t>Bednění stropů deskových, vlastní - odstranění</t>
  </si>
  <si>
    <t>413232211</t>
  </si>
  <si>
    <t xml:space="preserve">Zazdívka zhlaví válcovaných nosníků </t>
  </si>
  <si>
    <t xml:space="preserve">1NP : </t>
  </si>
  <si>
    <t xml:space="preserve">  P1 : 3</t>
  </si>
  <si>
    <t xml:space="preserve">  P2 : 2</t>
  </si>
  <si>
    <t xml:space="preserve">  P3 : 3</t>
  </si>
  <si>
    <t xml:space="preserve">  P5 : 3</t>
  </si>
  <si>
    <t xml:space="preserve">  P6 : 3</t>
  </si>
  <si>
    <t xml:space="preserve">  P7 : 3</t>
  </si>
  <si>
    <t xml:space="preserve">  Pr1 : 2</t>
  </si>
  <si>
    <t xml:space="preserve">  Pr2 : 3</t>
  </si>
  <si>
    <t>22*2</t>
  </si>
  <si>
    <t>2NP : 10*2</t>
  </si>
  <si>
    <t>413361821</t>
  </si>
  <si>
    <t xml:space="preserve">Výztuž nosníků z betonářské oceli </t>
  </si>
  <si>
    <t>překlad strop nad 1NP : 2,17*5*1,21/1000</t>
  </si>
  <si>
    <t xml:space="preserve">  (2,17/0,15)</t>
  </si>
  <si>
    <t>třmínky : 15*(0,4*4)*0,22/1000</t>
  </si>
  <si>
    <t>416021126</t>
  </si>
  <si>
    <t>Podhledy SDK, kovová.kce CD. 1x deska RF 15 mm</t>
  </si>
  <si>
    <t>1NP : 3,05+5,04</t>
  </si>
  <si>
    <t>2NP : 3,94+4,93+3,83</t>
  </si>
  <si>
    <t>416021128</t>
  </si>
  <si>
    <t>Podhledy SDK, kovová.kce CD. 1x deska RFI 15 mm</t>
  </si>
  <si>
    <t>1NP : 5,6+6,12</t>
  </si>
  <si>
    <t>2NP : 5,67+4,93</t>
  </si>
  <si>
    <t>417237114</t>
  </si>
  <si>
    <t>V1 : 15,8</t>
  </si>
  <si>
    <t>V1a : 23,2</t>
  </si>
  <si>
    <t>V2 : 7,6</t>
  </si>
  <si>
    <t>V2a : 5,8</t>
  </si>
  <si>
    <t>417321315</t>
  </si>
  <si>
    <t>Ztužující pásy a věnce z betonu železového C 20/25</t>
  </si>
  <si>
    <t>VM-včetně stykování : 39,5*0,075*1,05</t>
  </si>
  <si>
    <t>417321414</t>
  </si>
  <si>
    <t>Ztužující pásy a věnce z betonu železového C 25/30</t>
  </si>
  <si>
    <t>V1 : 0,25*15,8*0,4</t>
  </si>
  <si>
    <t>V1a : 0,25*23,2*0,4</t>
  </si>
  <si>
    <t>V2 : 0,25*0,35*3,8</t>
  </si>
  <si>
    <t>V2a : 0,25*0,2*5,8</t>
  </si>
  <si>
    <t>V3 : 0,25*0,625*4,7</t>
  </si>
  <si>
    <t>V4 : 0,25*0,3*4,2</t>
  </si>
  <si>
    <t>V5 : 0,25*0,25*6,7</t>
  </si>
  <si>
    <t>V6 : 0,25*0,33*2,2</t>
  </si>
  <si>
    <t>ZŽ : 0,25*0,5*42,3</t>
  </si>
  <si>
    <t xml:space="preserve">krov+věnec : </t>
  </si>
  <si>
    <t>V7 : 0,2*0,2*48,8</t>
  </si>
  <si>
    <t>417351111</t>
  </si>
  <si>
    <t>Bednění ztužujících věnců - zřízení</t>
  </si>
  <si>
    <t>V2 : 3,8</t>
  </si>
  <si>
    <t>V3 : 4,7</t>
  </si>
  <si>
    <t>V4 : 4,2</t>
  </si>
  <si>
    <t>V5 : 6,7</t>
  </si>
  <si>
    <t>V6 : 2,2</t>
  </si>
  <si>
    <t>ZŽ : 42,3</t>
  </si>
  <si>
    <t>417361721</t>
  </si>
  <si>
    <t xml:space="preserve">Výztuž ztuž. pásů a věnců, ocel </t>
  </si>
  <si>
    <t xml:space="preserve">strop nad 2NP - 14 - 1,21kg/m, 6-0,22 kg/m, 12-0,89 kg/m : </t>
  </si>
  <si>
    <t>V1 : 63,2*0,89/1000+1,22*0,22/1000</t>
  </si>
  <si>
    <t>V1a : 92,8*0,89/1000+1,1*0,22/1000</t>
  </si>
  <si>
    <t>V2 : 15,2*0,89/1000+1,12*0,22/1000</t>
  </si>
  <si>
    <t>V2a : 23,2*0,89/1000+0,84*0,22/1000</t>
  </si>
  <si>
    <t>V3 : 28,2*0,89/1000+1,4*0,22/1000</t>
  </si>
  <si>
    <t>V4 : 16,8*0,89/1000+0,9*0,22/1000</t>
  </si>
  <si>
    <t>V5 : 26,8*0,89/1000+0,8*0,22/1000</t>
  </si>
  <si>
    <t>V6 : 8,8*0,89/1000+0,9*0,22/1000</t>
  </si>
  <si>
    <t>ZŽ : 338,4*1,21/1000+1,14*0,22/1000</t>
  </si>
  <si>
    <t>V7 : 48,8*0,89/1000+0,74*0,22/1000</t>
  </si>
  <si>
    <t>447113132</t>
  </si>
  <si>
    <t>Podkroví SDK,OK CD, záv.krokv.izolace,desky dle PD a PO bez dodávky a montáže izolace</t>
  </si>
  <si>
    <t xml:space="preserve">vodorovná část : </t>
  </si>
  <si>
    <t>S2 : 4,0*9,0</t>
  </si>
  <si>
    <t>S1 : 3,85*(15,19-1,0*2)*2</t>
  </si>
  <si>
    <t>2,8*(9,76-1,0*2)*2</t>
  </si>
  <si>
    <t>342265991R0x</t>
  </si>
  <si>
    <t>Příplatek k úpravě podkroví za desku RFI</t>
  </si>
  <si>
    <t>Vlastní</t>
  </si>
  <si>
    <t>WC+KOupelna : (2,25+4,82)*1,5</t>
  </si>
  <si>
    <t>417351215RT2x</t>
  </si>
  <si>
    <t>Bednění věnců věncovkou bez izolantu</t>
  </si>
  <si>
    <t>Indiv</t>
  </si>
  <si>
    <t>V7 : 48,8*2</t>
  </si>
  <si>
    <t>4175214Rxx</t>
  </si>
  <si>
    <t>Provázání výztuže (věnce)</t>
  </si>
  <si>
    <t>soubor</t>
  </si>
  <si>
    <t>564851111</t>
  </si>
  <si>
    <t>Podklad ze štěrkodrti po zhutnění tloušťky 15 cm štěrkodrť frakce 0-32 mm</t>
  </si>
  <si>
    <t>P2 : 3,83+5,6+6,12</t>
  </si>
  <si>
    <t>P3 : 3,05+9,02</t>
  </si>
  <si>
    <t>602011112</t>
  </si>
  <si>
    <t>Omítka jádrová , ručně</t>
  </si>
  <si>
    <t xml:space="preserve">pod obklad : </t>
  </si>
  <si>
    <t>1,05 : 2,2*(2,63*2+2,824*2+0,1*2)-0,7*1,97-0,9*0,65</t>
  </si>
  <si>
    <t>1,04 : 1,7*3,0</t>
  </si>
  <si>
    <t>1,08 : 1,7*(1,108+0,45+2,7)</t>
  </si>
  <si>
    <t>1,07 : 2,2*(2,178*2+2,4*2+0,5*2+0,15*2)-1,13*2,2</t>
  </si>
  <si>
    <t xml:space="preserve">2NP : </t>
  </si>
  <si>
    <t>2,03 : 2,2*(1,95*2+2,18*2+0,1*2)-0,9*1,87-0,8*1,97</t>
  </si>
  <si>
    <t>2,09 : 1,7*(0,6+4,0)</t>
  </si>
  <si>
    <t>2,07 : 2,2*(2,9*2+1,89*2+0,1*2)-0,7*1,97-0,9*1,87</t>
  </si>
  <si>
    <t>2,04 : 1,7*(0,6+2,97+2,5)</t>
  </si>
  <si>
    <t>611424491</t>
  </si>
  <si>
    <t>Příplatek za další 1cm tl.vápen.vnitř.omítky -50%</t>
  </si>
  <si>
    <t>1NP mimo SDK : (3,83+18,17+23,84+21,32+9,02)*1,02</t>
  </si>
  <si>
    <t>2NP : (13,07+22,02+9,19+18,69)</t>
  </si>
  <si>
    <t/>
  </si>
  <si>
    <t>1NP : 3,0*(2,63*2+2,824*2+0,1*2+0,4*2)-0,7*1,97-0,9*0,65</t>
  </si>
  <si>
    <t>3,0*(2,38*2+1,28*2)-0,7*1,97-0,9*1,97-0,8*1,97</t>
  </si>
  <si>
    <t>3,0*(4,5*2+4,9*2)-0,8*1,97-0,9*1,42*4+0,5*2,5*2*4</t>
  </si>
  <si>
    <t>3,0*(0,6*2+2,0*2)</t>
  </si>
  <si>
    <t>3,0*(5,068*2+4,77*2)+0,5*2,5*2*3</t>
  </si>
  <si>
    <t>-0,9*1,42*3-0,9*1,97</t>
  </si>
  <si>
    <t>3,0*(2,2*2+1,99*2)+0,4*2,2-0,9*1,97*2</t>
  </si>
  <si>
    <t>3,0*(2,178*2+2,4*2+0,15*2)-0,9*1,97</t>
  </si>
  <si>
    <t>3,0*(2,928*2+2,483*2)+0,4*2,5*2*2</t>
  </si>
  <si>
    <t>-0,9*1,42*2-0,9*1,97</t>
  </si>
  <si>
    <t>2NP 2,10 : 3,25*(3,075*2+1,24*2)-0,9*1,87-0,8*1,97</t>
  </si>
  <si>
    <t>2,09 : 3,25*(5,22*2+4,95*2+0,506*2)</t>
  </si>
  <si>
    <t>-0,8*1,97*2-0,9*1,87*2</t>
  </si>
  <si>
    <t>2,08 : 3,25*(3,1*2+2,9*2)-0,8*1,97-0,9*1,87</t>
  </si>
  <si>
    <t>2,06 : 3,25*(2,021*2+1,9*2)-0,8*1,97-0,7*1,97+0,9*1,97</t>
  </si>
  <si>
    <t>2,03 : 3,25*(1,95*2+2,18*2)+2,85*0,15*2-0,9*1,87-0,8*1,97</t>
  </si>
  <si>
    <t>2,02 : 3,25*(2,04*2+2,18*2)-0,8*1,97-0,8*1,97+2,2*0,35*2</t>
  </si>
  <si>
    <t>2,04 : 3,25*(2,97*2+4,34*2)-0,8*1,97-1,5*1,97-0,9*1,87+2,85*0,3*2</t>
  </si>
  <si>
    <t>2,05 : 3,25*(5,576*2+3,88*2)-1,5*1,97-0,9*1,87*3+2,85*0,35*2*3</t>
  </si>
  <si>
    <t>2,07 : 3,25*(1,89*2+2,9*2)-0,7*1,97-0,9*1,87+2,25*0,35*2</t>
  </si>
  <si>
    <t>3NP : 2,5*(0,396+0,115+5,0+3,3)*2</t>
  </si>
  <si>
    <t>-0,8*1,97*2</t>
  </si>
  <si>
    <t xml:space="preserve">-obklady : </t>
  </si>
  <si>
    <t xml:space="preserve">  1NP : </t>
  </si>
  <si>
    <t xml:space="preserve">  1,05 : 2,2*(2,63*2+2,824*2+0,1*2)-0,7*1,97-0,9*0,65</t>
  </si>
  <si>
    <t xml:space="preserve">  1,04 : 1,7*3,0</t>
  </si>
  <si>
    <t xml:space="preserve">  1,08 : 1,7*(1,108+0,45+2,7)</t>
  </si>
  <si>
    <t xml:space="preserve">  1,07 : 2,2*(2,178*2+2,4*2+0,5*2+0,15*2)-1,13*2,2</t>
  </si>
  <si>
    <t xml:space="preserve">  2NP : </t>
  </si>
  <si>
    <t xml:space="preserve">  2,03 : 2,2*(1,95*2+2,18*2+0,1*2)-0,9*1,87-0,8*1,97</t>
  </si>
  <si>
    <t xml:space="preserve">  2,09 : 1,7*(0,6+4,0)</t>
  </si>
  <si>
    <t xml:space="preserve">  2,07 : 2,2*(2,9*2+1,89*2+0,1*2)-0,7*1,97-0,9*1,87</t>
  </si>
  <si>
    <t xml:space="preserve">  2,04 : 1,7*(0,6+2,97+2,5)</t>
  </si>
  <si>
    <t>-107,2754</t>
  </si>
  <si>
    <t>detaily, ostění a pod : 30</t>
  </si>
  <si>
    <t>611474611</t>
  </si>
  <si>
    <t>Omítka stropů vnitřní, VPC jádro,vápen.štuk, ručně  jádro 15 mm</t>
  </si>
  <si>
    <t>612474611</t>
  </si>
  <si>
    <t>Omítka stěn vnitřní, VPC jádro, vápen.štuk, ručně jádro 2,5 cm</t>
  </si>
  <si>
    <t>3,0*(2,2*2+7,99*2)+0,4*2,2-0,9*1,97*2</t>
  </si>
  <si>
    <t>schodiště : 2,5*(2,7*2+1,46+1,1)</t>
  </si>
  <si>
    <t>2NP : 3,25*(3,075*2+1,24*2)-0,9*1,87-0,8*1,97</t>
  </si>
  <si>
    <t>3,25*(5,22*2+4,95*2+0,506*2)</t>
  </si>
  <si>
    <t>3,25*(3,1*2+2,9*2)-0,8*1,97-0,9*1,87</t>
  </si>
  <si>
    <t>3,25*(2,021*2+1,9*2)-0,8*1,97-0,7*1,97+0,9*1,97</t>
  </si>
  <si>
    <t>3,25*(1,95*2+2,18*2)+2,85*0,15*2-0,9*1,87-0,8*1,97</t>
  </si>
  <si>
    <t>3,25*(2,04*2+2,18*2)-0,8*1,97-0,8*1,97+2,2*0,35*2</t>
  </si>
  <si>
    <t>3,25*(2,97*2+4,34*2)-0,8*1,97-1,5*1,97-0,9*1,87+2,85*0,3*2</t>
  </si>
  <si>
    <t>3,25*(5,576*2+3,88*2)-1,5*1,97-0,9*1,87*3+2,85*0,35*2*3</t>
  </si>
  <si>
    <t>3,25*(1,89*2+2,9*2)-0,7*1,97-0,9*1,87+2,25*0,35*2</t>
  </si>
  <si>
    <t>620991005</t>
  </si>
  <si>
    <t>Začišťovací okenní lišta s tkaninou</t>
  </si>
  <si>
    <t>(1,3+1,42*2)*2</t>
  </si>
  <si>
    <t>(0,9+1,42*2)*9</t>
  </si>
  <si>
    <t>(0,9+0,65*2)*1</t>
  </si>
  <si>
    <t>(0,9+1,87*2)*11</t>
  </si>
  <si>
    <t>(0,74+0,35*2)*2</t>
  </si>
  <si>
    <t>(1,0+2,5*2)*2</t>
  </si>
  <si>
    <t>622323041</t>
  </si>
  <si>
    <t xml:space="preserve">Penetrace podkladu </t>
  </si>
  <si>
    <t>52,539</t>
  </si>
  <si>
    <t>300,594</t>
  </si>
  <si>
    <t>římsy : (9,76*2+15,02*2)*(0,5+0,2)*2</t>
  </si>
  <si>
    <t>622311512</t>
  </si>
  <si>
    <t>Izolace suterénu XPS tl. 100 mm, bez PÚ</t>
  </si>
  <si>
    <t>1,8*9,72</t>
  </si>
  <si>
    <t>9,72*0,6</t>
  </si>
  <si>
    <t>14,98*(0,5+(0,1+1,5)/2)</t>
  </si>
  <si>
    <t>14,98*0,65</t>
  </si>
  <si>
    <t>622319514</t>
  </si>
  <si>
    <t>Izolace suterénu  XPS tl. 140 mm, bez PÚ</t>
  </si>
  <si>
    <t>1PP : 1,2*2,0*0,15</t>
  </si>
  <si>
    <t>1NP : 1,02*2,2</t>
  </si>
  <si>
    <t>622311833</t>
  </si>
  <si>
    <t xml:space="preserve">Zatepl.syst.t, fasáda, miner.desky PV 120 mm s omítkou </t>
  </si>
  <si>
    <t xml:space="preserve">dle skladby St3, St4 : </t>
  </si>
  <si>
    <t>(15,02*2+9,76*2)*6,85</t>
  </si>
  <si>
    <t>-1,3*1,42*2</t>
  </si>
  <si>
    <t>-0,9*1,42*9</t>
  </si>
  <si>
    <t>-0,9*0,65*1</t>
  </si>
  <si>
    <t>-0,9*1,87*11</t>
  </si>
  <si>
    <t>-1,0*2,3*2</t>
  </si>
  <si>
    <t>622311853</t>
  </si>
  <si>
    <t xml:space="preserve">Zatepl.syst. , ostění, miner.desky PV 30 mm s omítkou </t>
  </si>
  <si>
    <t xml:space="preserve">  (1,3+1,42*2)*2</t>
  </si>
  <si>
    <t xml:space="preserve">  (0,9+1,42*2)*9</t>
  </si>
  <si>
    <t xml:space="preserve">  (0,9+0,65*2)*1</t>
  </si>
  <si>
    <t xml:space="preserve">  (0,9+1,87*2)*11</t>
  </si>
  <si>
    <t xml:space="preserve">  (0,74+0,35*2)*2</t>
  </si>
  <si>
    <t xml:space="preserve">  (1,0+2,5*2)*2</t>
  </si>
  <si>
    <t>110,06*0,25</t>
  </si>
  <si>
    <t>622319021</t>
  </si>
  <si>
    <t>Zakládací sada ETICS,,zaklád+okap.profil PVC</t>
  </si>
  <si>
    <t>(9,76*2+15,02*2)</t>
  </si>
  <si>
    <t>622392913</t>
  </si>
  <si>
    <t>Šambrána z EPS tl. do 30 mm, výzt.stěrka, omítka šířky 150 mm</t>
  </si>
  <si>
    <t>šambrány : (1,3*2+1,42*2)*2</t>
  </si>
  <si>
    <t>(0,9*2+1,42*2)*9</t>
  </si>
  <si>
    <t>(0,9*2+0,65*2)*1</t>
  </si>
  <si>
    <t>(0,9*2+1,87*2)*11</t>
  </si>
  <si>
    <t>622412313</t>
  </si>
  <si>
    <t>Nátěr stěn vnějších, slož.1-2 , silikonový</t>
  </si>
  <si>
    <t xml:space="preserve">dekorační prvky : </t>
  </si>
  <si>
    <t>bosáž : 0,33*0,4*200</t>
  </si>
  <si>
    <t>římsy : (9,76*2+15,02*2)*0,5*2</t>
  </si>
  <si>
    <t xml:space="preserve">  šambrány : (1,3*2+1,42*2)*2</t>
  </si>
  <si>
    <t xml:space="preserve">  (0,9*2+1,42*2)*9</t>
  </si>
  <si>
    <t xml:space="preserve">  (0,9*2+0,65*2)*1</t>
  </si>
  <si>
    <t xml:space="preserve">  (0,9*2+1,87*2)*11</t>
  </si>
  <si>
    <t>116,68*0,2</t>
  </si>
  <si>
    <t>622421491</t>
  </si>
  <si>
    <t>Doplňky zatepl. systémů, rohová lišta s okapničkou</t>
  </si>
  <si>
    <t>(1,3)*2</t>
  </si>
  <si>
    <t>(0,9)*9</t>
  </si>
  <si>
    <t>(0,9)*1</t>
  </si>
  <si>
    <t>(0,9)*11</t>
  </si>
  <si>
    <t>(0,74)*2</t>
  </si>
  <si>
    <t>(1,0)*2</t>
  </si>
  <si>
    <t>622421492</t>
  </si>
  <si>
    <t>Doplňky zatepl. systémů, okenní lišta s tkaninou</t>
  </si>
  <si>
    <t>(1,42*2)*2</t>
  </si>
  <si>
    <t>(1,42*2)*9</t>
  </si>
  <si>
    <t>(0,65*2)*1</t>
  </si>
  <si>
    <t>(1,87*2)*11</t>
  </si>
  <si>
    <t>(0,35*2)*2</t>
  </si>
  <si>
    <t>(2,5*2)*2</t>
  </si>
  <si>
    <t>622713213</t>
  </si>
  <si>
    <t xml:space="preserve">Lepení dekorač.fasád.profilu, podstřešní římsy </t>
  </si>
  <si>
    <t>622714313</t>
  </si>
  <si>
    <t xml:space="preserve">Lepení dekorač.fasád.profilu, římsy </t>
  </si>
  <si>
    <t>622715111</t>
  </si>
  <si>
    <t xml:space="preserve">Lepení dekoračního fasád.profilu, bosážní kameny </t>
  </si>
  <si>
    <t>6,5*0,5*2*4</t>
  </si>
  <si>
    <t>622904112</t>
  </si>
  <si>
    <t>Očištění fasád tlakovou vodou složitost 1 - 2</t>
  </si>
  <si>
    <t>622311153RT3x</t>
  </si>
  <si>
    <t xml:space="preserve">Zateplovací systém  EPS F tl. 30 mm s omítkou </t>
  </si>
  <si>
    <t>28374371Rx</t>
  </si>
  <si>
    <t>Profil dekorační fasádní  -  dle spicifikace v PD</t>
  </si>
  <si>
    <t>Specifikace</t>
  </si>
  <si>
    <t>POL3_</t>
  </si>
  <si>
    <t>(9,76*2+15,02*2)*1,15</t>
  </si>
  <si>
    <t>28374372Rx</t>
  </si>
  <si>
    <t>Profil dekorační fasádní podstřešní -  dle spicifikace v PD</t>
  </si>
  <si>
    <t>283743811</t>
  </si>
  <si>
    <t xml:space="preserve">Profil dekorační fasádní bosáž </t>
  </si>
  <si>
    <t>SPCM</t>
  </si>
  <si>
    <t xml:space="preserve">  6,5*0,5*2*4/(0,33*0,4)</t>
  </si>
  <si>
    <t>200</t>
  </si>
  <si>
    <t>631313621</t>
  </si>
  <si>
    <t>Mazanina betonová tl. 8 - 12 cm C 20/25</t>
  </si>
  <si>
    <t>P2 : (3,83+5,6+6,12)*0,1</t>
  </si>
  <si>
    <t>P3 : (3,05+9,02)*0,1</t>
  </si>
  <si>
    <t>P11 - vyrovnávací : (18,17+5,04)*0,075</t>
  </si>
  <si>
    <t>P12 - vyrovnávací : (23,84+21,32)*0,075</t>
  </si>
  <si>
    <t xml:space="preserve">strop nad 1 NP (podlaha 2NP) : </t>
  </si>
  <si>
    <t>D1 : (5,1*4,7)*0,09</t>
  </si>
  <si>
    <t>D2 : (2,17*8,1)*0,09</t>
  </si>
  <si>
    <t>P6 - komora : (1,45*3,1)*0,06</t>
  </si>
  <si>
    <t>strop nad 2NP : (2,16*3,48)*0,06</t>
  </si>
  <si>
    <t>631312621</t>
  </si>
  <si>
    <t>Mazanina betonová tl. 5 - 8 cm C 20/25 s polypropylénovými vlákny 0,6 kg / m3</t>
  </si>
  <si>
    <t>P2 : (3,83+5,6+6,12)*0,05</t>
  </si>
  <si>
    <t>P3 : (3,05+9,02)*0,06</t>
  </si>
  <si>
    <t>P11 - : (18,17+5,04)*0,05</t>
  </si>
  <si>
    <t>P12 : (23,84+21,32)*0,06</t>
  </si>
  <si>
    <t>P4 : (17,87+3,83+5,67)*0,045</t>
  </si>
  <si>
    <t>P5 : (9,19+18,69)*0,055</t>
  </si>
  <si>
    <t>P9 : (17,8+8,14+3,59+2,25+4,82+5,65)*0,055</t>
  </si>
  <si>
    <t>P10 : (3,43+18,39+33,18)*0,065</t>
  </si>
  <si>
    <t>631361921</t>
  </si>
  <si>
    <t>Výztuž mazanin svařovanou sítí průměr drátu  6,0, oka 100/100 mm KH30</t>
  </si>
  <si>
    <t>P3 : (3,05+9,02)*4,44/1000</t>
  </si>
  <si>
    <t>P2 - 4,44kg/m2 : (3,83+5,6+6,12)*4,44/1000</t>
  </si>
  <si>
    <t>P11 - vyrovnávací : (18,17+5,04)*4,44/1000</t>
  </si>
  <si>
    <t>P12 - vyrovnávací : (23,84+21,32)*4,44/1000</t>
  </si>
  <si>
    <t>D1 : (5,1*4,7)*4,44/1000</t>
  </si>
  <si>
    <t>D2 : (2,17*8,1)*4,44/1000</t>
  </si>
  <si>
    <t>P6 - komora : (1,45*3,1)*4,44/1000</t>
  </si>
  <si>
    <t>VM-včetně stykování : 39,5*4,44/1000</t>
  </si>
  <si>
    <t>strop nad 2NP : (2,16*3,48)*4,44/1000</t>
  </si>
  <si>
    <t>strop nad 2NP - nad miako : (2,8+9,56+10,935+70,4925)*4,44/1000</t>
  </si>
  <si>
    <t>Výztuž mazanin svařovanou sítí průměr drátu  8,0, oka 100/100 mm KY81</t>
  </si>
  <si>
    <t>7,9 kg/m2 : (19,45+9,89)*7,9/1000</t>
  </si>
  <si>
    <t>P4 : (17,87+3,83+5,67)*7,9/1000</t>
  </si>
  <si>
    <t>642941111</t>
  </si>
  <si>
    <t>Pouzdro pro posuvné dveře jednostranné, do zdiva</t>
  </si>
  <si>
    <t>D9 - : 2</t>
  </si>
  <si>
    <t>642941211</t>
  </si>
  <si>
    <t>Pouzdro pro posuvné dveře jednostranné, do SDK jednostranné pouzdro 800/1970 mm</t>
  </si>
  <si>
    <t>D9 : 1</t>
  </si>
  <si>
    <t>642942111</t>
  </si>
  <si>
    <t>Osazení zárubní dveřních ocelových, pl. do 2,5 m2</t>
  </si>
  <si>
    <t xml:space="preserve">dodávka zárubně - započteno v dodávce dveří : </t>
  </si>
  <si>
    <t>1NP : 8-1</t>
  </si>
  <si>
    <t>2NP : 3</t>
  </si>
  <si>
    <t>3NP : 1</t>
  </si>
  <si>
    <t>642942212</t>
  </si>
  <si>
    <t>Osazení zárubně do sádrokarton. příčky tl. 100 mm</t>
  </si>
  <si>
    <t>1NP : 3</t>
  </si>
  <si>
    <t>642942214</t>
  </si>
  <si>
    <t>Osazení zárubně do sádrokarton. příčky tl. 150 mm</t>
  </si>
  <si>
    <t>3NP : 5</t>
  </si>
  <si>
    <t>941941032</t>
  </si>
  <si>
    <t>Montáž lešení leh.řad.s podlahami,š.do 1 m, H 30 m</t>
  </si>
  <si>
    <t>(9,76*2+15,02*2)*(8,0-1,8)</t>
  </si>
  <si>
    <t>941941502</t>
  </si>
  <si>
    <t xml:space="preserve">Doprava lešení pronaj-dovoz a odvoz sady do 250m2 </t>
  </si>
  <si>
    <t>km</t>
  </si>
  <si>
    <t xml:space="preserve">  307,272/250</t>
  </si>
  <si>
    <t>2*15</t>
  </si>
  <si>
    <t>941941192</t>
  </si>
  <si>
    <t>Příplatek za každý měsíc použití lešení k pol.1032</t>
  </si>
  <si>
    <t>307,272*2,5</t>
  </si>
  <si>
    <t>941941832</t>
  </si>
  <si>
    <t>Demontáž lešení leh.řad.s podlahami,š.1 m, H 30 m</t>
  </si>
  <si>
    <t>941955001</t>
  </si>
  <si>
    <t>Lešení lehké pomocné, výška podlahy do 1,2 m</t>
  </si>
  <si>
    <t>17,8+8,14+3,59+2,25+4,82+3,43+18,39+33,18+5,65</t>
  </si>
  <si>
    <t>941955002</t>
  </si>
  <si>
    <t>Lešení lehké pomocné, výška podlahy do 1,9 m</t>
  </si>
  <si>
    <t>3,83+18,17+3,05+23,84+5,6+5,04+6,12+21,32+9,02</t>
  </si>
  <si>
    <t>17,87+4,93+4,25+13,07+22,02+3,83+5,67+9,19+18,69+3,94</t>
  </si>
  <si>
    <t>944944011</t>
  </si>
  <si>
    <t>Montáž ochranné sítě z umělých vláken</t>
  </si>
  <si>
    <t>944944031</t>
  </si>
  <si>
    <t>Příplatek za každý měsíc použití sítí k pol. 4011</t>
  </si>
  <si>
    <t>944944081</t>
  </si>
  <si>
    <t>Demontáž ochranné sítě z umělých vláken</t>
  </si>
  <si>
    <t>95123Rxx</t>
  </si>
  <si>
    <t>Propojovací potrubí pro větrané podlahy</t>
  </si>
  <si>
    <t>rozsah dle výkresu č. 11 : 1</t>
  </si>
  <si>
    <t>95124Rxx</t>
  </si>
  <si>
    <t>Vyvložkování komínových těles</t>
  </si>
  <si>
    <t>95125Rxx</t>
  </si>
  <si>
    <t>Schodiště - čištění, případné broušení, lokální opravy</t>
  </si>
  <si>
    <t>1PP - vyčištění schodiště dle poznámky v PD : 1</t>
  </si>
  <si>
    <t>1NP - vyčištění schodiště dle poznámky v PD : 1</t>
  </si>
  <si>
    <t>2 NP - vyčištění schodiště dle poznámky v PD : 1</t>
  </si>
  <si>
    <t>95126Rxx</t>
  </si>
  <si>
    <t>Zabotonování stávajících průduchů D</t>
  </si>
  <si>
    <t>95127Rxx</t>
  </si>
  <si>
    <t>Připojovací potrubí digestoře Di</t>
  </si>
  <si>
    <t>jednotlivé podlaží Di : 1</t>
  </si>
  <si>
    <t>95128Rxx</t>
  </si>
  <si>
    <t>Dodávka a montáž - větrací mžížky - měď - se síťkou proti hmyzu</t>
  </si>
  <si>
    <t>974031153</t>
  </si>
  <si>
    <t>Vysekání rýh ve zdi cihelné 10 x 10 cm</t>
  </si>
  <si>
    <t>pro uložení desek - strop nad 1NP : (5,1*2+4,7*2)</t>
  </si>
  <si>
    <t>(2,17*2+8,1*2-1,4)</t>
  </si>
  <si>
    <t>(3,1*2)</t>
  </si>
  <si>
    <t>999281108</t>
  </si>
  <si>
    <t>Přesun hmot pro opravy a údržbu do výšky 12 m</t>
  </si>
  <si>
    <t>Přesun hmot</t>
  </si>
  <si>
    <t>POL7_</t>
  </si>
  <si>
    <t>711132311</t>
  </si>
  <si>
    <t>Prov. izolace nopovou fólií svisle, vč.uchyc.prvků</t>
  </si>
  <si>
    <t>711141559</t>
  </si>
  <si>
    <t xml:space="preserve">Izolace proti vlhk. vodorovná pásy přitavením 2 vrstvy - včetně dodávky </t>
  </si>
  <si>
    <t>P11 - : (18,17+5,04)</t>
  </si>
  <si>
    <t>P12 : (23,84+21,32)</t>
  </si>
  <si>
    <t>28323115</t>
  </si>
  <si>
    <t>Fólie nopová tl. 0,6 mm š. 1000 mm</t>
  </si>
  <si>
    <t xml:space="preserve">  1,8*9,72</t>
  </si>
  <si>
    <t xml:space="preserve">  9,72*0,6</t>
  </si>
  <si>
    <t xml:space="preserve">  14,98*(0,5+(0,1+1,5)/2)</t>
  </si>
  <si>
    <t xml:space="preserve">  14,98*0,65</t>
  </si>
  <si>
    <t>52,539*1,1</t>
  </si>
  <si>
    <t>998711101</t>
  </si>
  <si>
    <t>Přesun hmot pro izolace proti vodě, výšky do 6 m</t>
  </si>
  <si>
    <t>713111121</t>
  </si>
  <si>
    <t>Izolace tepelné stropů rovných spodem, drátem 1 vrstva - materiál ve specifikaci</t>
  </si>
  <si>
    <t>2NP P6 : 3,94</t>
  </si>
  <si>
    <t>713111130</t>
  </si>
  <si>
    <t>Izolace tepelné stropů, vložená mezi krokve 1 vrstva - materiál ve specifikaci</t>
  </si>
  <si>
    <t>S2 - 180+160 : 4,0*9,0*2</t>
  </si>
  <si>
    <t>S1 : (3,85*(15,19-1,0*2)*2)*2</t>
  </si>
  <si>
    <t>(2,8*(9,76-1,0*2)*2)*2</t>
  </si>
  <si>
    <t>713134211</t>
  </si>
  <si>
    <t>Montáž parozábrany na stěny s přelepením spojů parotěsná fólie alu</t>
  </si>
  <si>
    <t>S1 : (3,85*(15,19-1,0*2)*2)</t>
  </si>
  <si>
    <t>(2,8*(9,76-1,0*2)*2)</t>
  </si>
  <si>
    <t>713121111</t>
  </si>
  <si>
    <t>Izolace tepelná podlah na sucho, jednovrstvá</t>
  </si>
  <si>
    <t>P2 - iglu : 3,83+5,6+6,12</t>
  </si>
  <si>
    <t>P4 kročejová izolace : (17,87+3,83+5,67)</t>
  </si>
  <si>
    <t>P5 kročejová izolace : (9,19+18,69)</t>
  </si>
  <si>
    <t>P6 kročejová - : 3,94</t>
  </si>
  <si>
    <t>P7 kročejová 2x : (4,93+4,25)*2</t>
  </si>
  <si>
    <t>P8 kročejová 2x : (13,07+22,02)*2</t>
  </si>
  <si>
    <t>P7 akustická mezi trámy : (4,93+4,25)</t>
  </si>
  <si>
    <t>P8 akustická mezi trámy : (13,07+22,02)</t>
  </si>
  <si>
    <t>P9 kročejová : (17,8+8,14+3,59+2,25+4,82+5,65)</t>
  </si>
  <si>
    <t>P10 kročejová : (3,43+18,39+33,18)</t>
  </si>
  <si>
    <t>713121121</t>
  </si>
  <si>
    <t>Izolace tepelná podlah na sucho, dvouvrstvá</t>
  </si>
  <si>
    <t>713131131</t>
  </si>
  <si>
    <t>Izolace tepelná stěn lepením</t>
  </si>
  <si>
    <t>3NP minerál : 1,5*2,0*2</t>
  </si>
  <si>
    <t>713191100</t>
  </si>
  <si>
    <t>Položení separační fólie včetně dodávky PE fólie</t>
  </si>
  <si>
    <t>P4 : (17,87+3,83+5,67)</t>
  </si>
  <si>
    <t>P5 : (9,19+18,69)</t>
  </si>
  <si>
    <t>P9 : (17,8+8,14+3,59+2,25+4,82+5,65)</t>
  </si>
  <si>
    <t>P10 : (3,43+18,39+33,18)</t>
  </si>
  <si>
    <t>764292639</t>
  </si>
  <si>
    <t>Strukturní odděl.vrstva s pojist.hydroizol š.1,4 m</t>
  </si>
  <si>
    <t>28375300.A</t>
  </si>
  <si>
    <t xml:space="preserve"> izolační podložka pod podlahy tl. 5 mm kročejová izolace</t>
  </si>
  <si>
    <t>RTS 19/ II</t>
  </si>
  <si>
    <t>P7 kročejová : (4,93+4,25)*1,1</t>
  </si>
  <si>
    <t>P8 kročejová : (13,07+22,02)*1,1</t>
  </si>
  <si>
    <t>283754601</t>
  </si>
  <si>
    <t xml:space="preserve">Polystyren extrudovaný XPS </t>
  </si>
  <si>
    <t>P2 - XPS 50 mm ve 2 vrstvách : (3,83+5,6+6,12)*0,05*2*1,1</t>
  </si>
  <si>
    <t>P3 : (3,05+9,02)*0,05*2*1,1</t>
  </si>
  <si>
    <t>P11 - : (18,17+5,04)*0,05*2*1,1</t>
  </si>
  <si>
    <t>P12 : (23,84+21,32)*0,05*2*1,1</t>
  </si>
  <si>
    <t>56240004</t>
  </si>
  <si>
    <t>odvětrávací díl modulární  výška 8 cm</t>
  </si>
  <si>
    <t>P2 - iglu : (3,83+5,6+6,12)*1,1</t>
  </si>
  <si>
    <t>P3 : (3,05+9,02)*1,1</t>
  </si>
  <si>
    <t>63140589</t>
  </si>
  <si>
    <t>Deska izolační 200 mm akustická, protipožární</t>
  </si>
  <si>
    <t>P7 akustická mezi trámy : (4,93+4,25)*1,05</t>
  </si>
  <si>
    <t>P8 akustická mezi trámy : (13,07+22,02)*1,05</t>
  </si>
  <si>
    <t>63151371.A</t>
  </si>
  <si>
    <t>Deska z minerální plsti 50 mm</t>
  </si>
  <si>
    <t>P9 kročejová : (17,8+8,14+3,59+2,25+4,82+5,65)*1,1</t>
  </si>
  <si>
    <t>P10 kročejová : (3,43+18,39+33,18)*1,1</t>
  </si>
  <si>
    <t>63151375.A</t>
  </si>
  <si>
    <t>Deska z minerální plsti 120 mm</t>
  </si>
  <si>
    <t>3NP minerál : 1,5*2,0*2*1,1</t>
  </si>
  <si>
    <t>63151400.A</t>
  </si>
  <si>
    <t>Deska z minerální plsti tl. 40 mm</t>
  </si>
  <si>
    <t>2NP P6 : 3,94*1,05</t>
  </si>
  <si>
    <t>P4 kročejová izolace : (17,87+3,83+5,67)*1,05</t>
  </si>
  <si>
    <t>P5 kročejová izolace : (9,19+18,69)*1,05</t>
  </si>
  <si>
    <t>P6 kročejová : 3,94*1,05</t>
  </si>
  <si>
    <t>P7 kročejová : (4,93+4,25)*1,05</t>
  </si>
  <si>
    <t>P8 kročejová : (13,07+22,02)*1,05</t>
  </si>
  <si>
    <t>S2 : 4,0*9,0*1,05</t>
  </si>
  <si>
    <t>63151412</t>
  </si>
  <si>
    <t>Deska z minerální plsti tl. 160 mm</t>
  </si>
  <si>
    <t>S2 - 160 : 4,0*9,0*1,05</t>
  </si>
  <si>
    <t>S1 : (3,85*(15,19-1,0*2)*2)*1,05</t>
  </si>
  <si>
    <t>(2,8*(9,76-1,0*2)*2)*1,05</t>
  </si>
  <si>
    <t>63151413.A</t>
  </si>
  <si>
    <t>Deska z minerální plsti  tl. 180 mm</t>
  </si>
  <si>
    <t>S2 - 180 : 4,0*9,0*1,05</t>
  </si>
  <si>
    <t>998713103</t>
  </si>
  <si>
    <t>Přesun hmot pro izolace tepelné, výšky do 24 m</t>
  </si>
  <si>
    <t>762332140</t>
  </si>
  <si>
    <t>Montáž vázaných krovů pravidelných do 450 cm2</t>
  </si>
  <si>
    <t xml:space="preserve">výpis krovu - výpis pozic : </t>
  </si>
  <si>
    <t>krov-ramenát : 461,642-25,013</t>
  </si>
  <si>
    <t>stěna : 11,19</t>
  </si>
  <si>
    <t>762342203</t>
  </si>
  <si>
    <t>Montáž laťování střech, vzdálenost latí 22 - 36 cm včetně dodávky řeziva, latě 4/6 cm</t>
  </si>
  <si>
    <t>latě, kontralatě : 230*2</t>
  </si>
  <si>
    <t>762371111</t>
  </si>
  <si>
    <t>5,696+4,188+3,54+3,033+2,409+1,441+4,706</t>
  </si>
  <si>
    <t>762795000</t>
  </si>
  <si>
    <t>Spojovací prostředky pro vázané konstrukce</t>
  </si>
  <si>
    <t>příložky - strop nad 1NP : 5,8*15*0,08*0,2*1,05</t>
  </si>
  <si>
    <t>krov : 12,497*1,05</t>
  </si>
  <si>
    <t>stěna : 0,112*1,05</t>
  </si>
  <si>
    <t>762811210</t>
  </si>
  <si>
    <t>Montáž záklopu, vrchní na sraz, hrubá prkna včetně dodávky řeziva, prkna tl. 24 mm</t>
  </si>
  <si>
    <t>762822110</t>
  </si>
  <si>
    <t>Montáž stropnic hraněných pl. do 144 cm2</t>
  </si>
  <si>
    <t>příložky - strop nad 1NP : 5,8*15</t>
  </si>
  <si>
    <t>762911121</t>
  </si>
  <si>
    <t>Impregnace řeziva tlakovakuová</t>
  </si>
  <si>
    <t>příložky - strop nad 1NP : 5,8*15*0,08*0,2*1,1</t>
  </si>
  <si>
    <t>krov : 12,497*1,1</t>
  </si>
  <si>
    <t>stěna : 0,112*1,1</t>
  </si>
  <si>
    <t>762313113R00x</t>
  </si>
  <si>
    <t>Montáž svorníků, šroubů délky 450 mm včetně dodávky svorník M14</t>
  </si>
  <si>
    <t>strop nad 1NP : 180</t>
  </si>
  <si>
    <t xml:space="preserve">900      </t>
  </si>
  <si>
    <t>HZS Práce v tarifní třídě 5 (např. tesař)</t>
  </si>
  <si>
    <t>pžípomoce při provádění krovu : 24</t>
  </si>
  <si>
    <t>60515895</t>
  </si>
  <si>
    <t>Hranol lepený vrstvený</t>
  </si>
  <si>
    <t xml:space="preserve">  1,19*0,1*5,696</t>
  </si>
  <si>
    <t xml:space="preserve">  0,95*0,05*4,188</t>
  </si>
  <si>
    <t xml:space="preserve">  0,75*0,058*3,54</t>
  </si>
  <si>
    <t xml:space="preserve">  0,55*0,05*3,033</t>
  </si>
  <si>
    <t xml:space="preserve">  0,34*0,05*2,409</t>
  </si>
  <si>
    <t xml:space="preserve">  0,14*0,05*1,441</t>
  </si>
  <si>
    <t xml:space="preserve">  5,694*0,06*4,706</t>
  </si>
  <si>
    <t>2,77295*1,15</t>
  </si>
  <si>
    <t>60596002</t>
  </si>
  <si>
    <t>Řezivo - hranoly</t>
  </si>
  <si>
    <t>příložky - strop nad 1NP : 5,8*15*0,08*0,2*1,15</t>
  </si>
  <si>
    <t>krov : 12,497*1,15</t>
  </si>
  <si>
    <t>stěna : 0,112*1,15</t>
  </si>
  <si>
    <t>- ramenát : -3,188</t>
  </si>
  <si>
    <t>998762103</t>
  </si>
  <si>
    <t>Přesun hmot pro tesařské konstrukce, výšky do 24 m</t>
  </si>
  <si>
    <t>763613232</t>
  </si>
  <si>
    <t>M.záklopu stropů z desek nad tl.18 mm,P+D,šroubov.</t>
  </si>
  <si>
    <t>P7 OSB 25mm : 4,93+4,25</t>
  </si>
  <si>
    <t>P8 OSB 25mm : 13,07+22,02</t>
  </si>
  <si>
    <t>763614211</t>
  </si>
  <si>
    <t>M.podlahy z desek nad tl.18 mm,na sraz, přibíjením</t>
  </si>
  <si>
    <t>P6 deska dřevovláknitá : 3,94</t>
  </si>
  <si>
    <t>P7 deska dřevovláknitá : 4,93+4,25</t>
  </si>
  <si>
    <t>P8 deska dřevovláknitá : 13,07+22,02</t>
  </si>
  <si>
    <t>P6 deska sádrovláknitá - 2x12,5 : 3,94*2</t>
  </si>
  <si>
    <t>P7 deska sádrovláknitá - 2x12,5 : (4,93+4,25)*2</t>
  </si>
  <si>
    <t>P8 deska sádrovláknitá - 2x12,5 : (13,07+22,02)*2</t>
  </si>
  <si>
    <t>59592011</t>
  </si>
  <si>
    <t>Deska sádrovláknitá  12,5 mm</t>
  </si>
  <si>
    <t>P6 deska sádrovláknitá : (3,94)*1,1*2</t>
  </si>
  <si>
    <t>P7 deska sádrovláknitá : (4,93+4,25)*1,1*2</t>
  </si>
  <si>
    <t>P8 deska sádrovláknitá : (13,07+22,02)*1,1*2</t>
  </si>
  <si>
    <t>607153018</t>
  </si>
  <si>
    <t>Deska dřevovláknitá 20 mm</t>
  </si>
  <si>
    <t>P6 deska dřevovláknitá : (3,94)*1,1</t>
  </si>
  <si>
    <t>P7 deska dřevovláknitá : (4,93+4,25)*1,1</t>
  </si>
  <si>
    <t>P8 deska dřevovláknitá : (13,07+22,02)*1,1</t>
  </si>
  <si>
    <t>607250361</t>
  </si>
  <si>
    <t>Deska dřevoštěpková OSB ECO 3 N tl. 25 mm</t>
  </si>
  <si>
    <t>P7 OSB : (4,93+4,25)*1,1</t>
  </si>
  <si>
    <t>P8 OSB : (13,07+22,02)*1,1</t>
  </si>
  <si>
    <t>998763101</t>
  </si>
  <si>
    <t>Přesun hmot pro dřevostavby, výšky do 12 m</t>
  </si>
  <si>
    <t>764510250</t>
  </si>
  <si>
    <t>Oplechování parapetů včetně rohů z Cu, rš do 330 mm</t>
  </si>
  <si>
    <t>o2 : 1,3*2</t>
  </si>
  <si>
    <t>O3 : 0,74*2</t>
  </si>
  <si>
    <t>O4 : 0,9*9</t>
  </si>
  <si>
    <t>O5 : 0,9*1</t>
  </si>
  <si>
    <t>O6 : 0,9*11</t>
  </si>
  <si>
    <t>764819212</t>
  </si>
  <si>
    <t>Odpadní trouby kruhové z lak.Pz plechu,  vč. objímek, kolen....</t>
  </si>
  <si>
    <t>764815212</t>
  </si>
  <si>
    <t>Žlab podokapní půlkruh.z lak.Pz plechu,  vč. objímek, apod...</t>
  </si>
  <si>
    <t>764892324</t>
  </si>
  <si>
    <t>Classic komínek odvětrávací, DN 110mm, neizolovaný</t>
  </si>
  <si>
    <t>764238611R00x</t>
  </si>
  <si>
    <t xml:space="preserve">Lemování střešního okna </t>
  </si>
  <si>
    <t>764510280R00x</t>
  </si>
  <si>
    <t>Oplechování parapetů včetně rohů z Cu, rš 720 mm</t>
  </si>
  <si>
    <t>O1 : 3,32</t>
  </si>
  <si>
    <t>998764203</t>
  </si>
  <si>
    <t>Přesun hmot pro klempířské konstr., výšky do 24 m</t>
  </si>
  <si>
    <t>765311511</t>
  </si>
  <si>
    <t>Krytina z bobrovek, střech jedn.,šupinová,na sucho</t>
  </si>
  <si>
    <t>230-30</t>
  </si>
  <si>
    <t>765311529</t>
  </si>
  <si>
    <t>Krytina vikýře z bobrovek (volské oko)</t>
  </si>
  <si>
    <t>765311583</t>
  </si>
  <si>
    <t>Bobrovka -  přiřezání a uchycení tašek</t>
  </si>
  <si>
    <t>nároží + hřeben : 41</t>
  </si>
  <si>
    <t>765314197</t>
  </si>
  <si>
    <t>Mřížka ochranná větrací 100 cm univerzální</t>
  </si>
  <si>
    <t>765314893</t>
  </si>
  <si>
    <t xml:space="preserve">Pás ochranný větrací okapní </t>
  </si>
  <si>
    <t>765311534</t>
  </si>
  <si>
    <t xml:space="preserve">Hřeben bobrovka, hřebenáči </t>
  </si>
  <si>
    <t>41</t>
  </si>
  <si>
    <t>765799311</t>
  </si>
  <si>
    <t xml:space="preserve">Montáž fólie na krokve přibitím se slepením spojů difúzní pojistná hydroizolace </t>
  </si>
  <si>
    <t>230</t>
  </si>
  <si>
    <t>přípomoc při pokládání krytiny - detaily, volské oko apod : 20</t>
  </si>
  <si>
    <t>998765103</t>
  </si>
  <si>
    <t>Přesun hmot pro krytiny tvrdé, výšky do 24 m</t>
  </si>
  <si>
    <t>766211100</t>
  </si>
  <si>
    <t>Montáž madel schodišťových dřevěných dílčích</t>
  </si>
  <si>
    <t xml:space="preserve">včetně příslušenství : </t>
  </si>
  <si>
    <t>Z1-Z8 : 3,0+3,8+9,9+9,9+3,8+6,5+3,8+1,5</t>
  </si>
  <si>
    <t>766620051RA0x</t>
  </si>
  <si>
    <t>viz výpis oken - dodávka a montáž včetně příslušenství : 2</t>
  </si>
  <si>
    <t>766620052RA0x</t>
  </si>
  <si>
    <t>viz výpis prvků - dodávka a montáž včetně příslušnství : 4</t>
  </si>
  <si>
    <t>766670029RA0x</t>
  </si>
  <si>
    <t>Okno plastové atyp</t>
  </si>
  <si>
    <t xml:space="preserve">přesná specifikace dle výpisu oken - nutno dodržet, včetně vnitřních parapetů : </t>
  </si>
  <si>
    <t>o1 : 1,1*3,32</t>
  </si>
  <si>
    <t>o2 : 1,3*1,42*2</t>
  </si>
  <si>
    <t>o3 : 0,74*0,35*2</t>
  </si>
  <si>
    <t>o4 : 0,9*1,42*9</t>
  </si>
  <si>
    <t>o5 : 0,9*0,65*1</t>
  </si>
  <si>
    <t>o6 : 0,9*1,87*11</t>
  </si>
  <si>
    <t>7666701</t>
  </si>
  <si>
    <t>Dodávka a montáž vstupních dveří do bytu - včetně veškerého příslušenství a dodávka zárubně  dle výpisu dveřních výplní - D3</t>
  </si>
  <si>
    <t>76667012</t>
  </si>
  <si>
    <t>Dodávka a montáž vstupních dveří do bytu - včetně veškerého příslušenství a dodávka zárubně  dle výpisu dveřních výplní - D6</t>
  </si>
  <si>
    <t>7666702</t>
  </si>
  <si>
    <t>Dodávka a montáž inter. dveří - včetně veškerého příslušenství a dodávka zárubně  dle výpisu dveřních výplní - D4</t>
  </si>
  <si>
    <t>7666703</t>
  </si>
  <si>
    <t>Dodávka a montáž inter. dveří - včetně veškerého příslušenství a dodávka zárubně  dle výpisu dveřních výplní - D5</t>
  </si>
  <si>
    <t>7666704</t>
  </si>
  <si>
    <t>Dodávka a montáž inter. dveří - včetně veškerého příslušenství a dodávka zárubně  dle výpisu dveřních výplní - D7</t>
  </si>
  <si>
    <t>7666705</t>
  </si>
  <si>
    <t>Dodávka a montáž inter. dveří - včetně veškerého příslušenství a dodávka zárubně  dle výpisu dveřních výplní - D8</t>
  </si>
  <si>
    <t>7666706</t>
  </si>
  <si>
    <t>Dodávka a montáž inter. dveří - včetně veškerého příslušenství (pouzdro zvlášť) dle výpisu dveřních výplní - D9</t>
  </si>
  <si>
    <t>7666707</t>
  </si>
  <si>
    <t>Dodávka a montáž inter. dveří - včetně veškerého příslušenství (včetně pouzdra) dle výpisu dveřních výplní - D10</t>
  </si>
  <si>
    <t>7666709</t>
  </si>
  <si>
    <t>Dodávka a montáž inter. dveří - včetně veškerého příslušenství a dodávka zárubně  dle výpisu dveřních výplní - D12</t>
  </si>
  <si>
    <t>61191425Rx</t>
  </si>
  <si>
    <t>Madla kotvené na stěnu, průměr 40 mm, včetně příslušenství</t>
  </si>
  <si>
    <t xml:space="preserve">  Z1-Z8 : 3,0+3,8+9,9+9,9+3,8+6,5+3,8+1,5</t>
  </si>
  <si>
    <t>42,2*1,05</t>
  </si>
  <si>
    <t>998766203</t>
  </si>
  <si>
    <t>Přesun hmot pro truhlářské konstr., výšky do 24 m</t>
  </si>
  <si>
    <t>76713321xx</t>
  </si>
  <si>
    <t>Montáž plechu do podlahy</t>
  </si>
  <si>
    <t>767995104R00x</t>
  </si>
  <si>
    <t xml:space="preserve">Výroba a montáž kov. atypických konstr. </t>
  </si>
  <si>
    <t>kg</t>
  </si>
  <si>
    <t xml:space="preserve">včetně povrchové úpravy, kompletní dodávka a montáž : </t>
  </si>
  <si>
    <t>ocelový rám - krov : 2882,76</t>
  </si>
  <si>
    <t>táhlo pro ocelový rám : 4*9,5*3</t>
  </si>
  <si>
    <t>15484111Rx</t>
  </si>
  <si>
    <t xml:space="preserve">Profil trapézový  TR  40/183x0,75mm </t>
  </si>
  <si>
    <t>2NP P6 : 3,94*1,1</t>
  </si>
  <si>
    <t>strop nad 2NP : (2,16*3,48)*1,1</t>
  </si>
  <si>
    <t>998767203</t>
  </si>
  <si>
    <t>Přesun hmot pro zámečnické konstr., výšky do 24 m</t>
  </si>
  <si>
    <t>771445034</t>
  </si>
  <si>
    <t>Obklad soklíků hutných,schod.stupň.,tmel</t>
  </si>
  <si>
    <t>1NP : (2,7*2+1,46+0,25+1,0)*1,05</t>
  </si>
  <si>
    <t>2NP : (4,16+1,818+1,231+0,9*2+16*0,3)*1,05</t>
  </si>
  <si>
    <t>771475014</t>
  </si>
  <si>
    <t>Obklad soklíků keram.rovných, tmel,</t>
  </si>
  <si>
    <t>1,01 : (2,0*2+1,97*2-1,23-1,0)</t>
  </si>
  <si>
    <t>1,06 : (1,99*2+2,2*2+0,5*2-1,1-0,9*2)</t>
  </si>
  <si>
    <t>1,02 : (5,82*2+1,97*2-0,9*2-1,0*2+0,5*2)</t>
  </si>
  <si>
    <t>2,01 : (2,0+3,05+2,0-0,9*2)</t>
  </si>
  <si>
    <t>2,02 : (2,04*2+2,18*2+0,5*2-0,8*2)</t>
  </si>
  <si>
    <t>2,06 : (2,021*2+1,9*2-1,1-0,7-0,8)</t>
  </si>
  <si>
    <t>2,10 : (1,24*2+3,075*2-0,8)</t>
  </si>
  <si>
    <t>3NP 3,01 : (1,449*2+1,22)-0,8</t>
  </si>
  <si>
    <t>3,02 : (4,15*2+1,35*2)-1,0-0,7*2-0,8*2</t>
  </si>
  <si>
    <t>3,03 : (1,8*2+1,993*2)-0,7</t>
  </si>
  <si>
    <t>3,09 : (1,68*2+1,79*2)-0,7</t>
  </si>
  <si>
    <t>771479001</t>
  </si>
  <si>
    <t>Řezání dlaždic keramických pro soklíky</t>
  </si>
  <si>
    <t>771575109</t>
  </si>
  <si>
    <t>Montáž podlah keram.,hladké, tmel,</t>
  </si>
  <si>
    <t>P6 : 3,94</t>
  </si>
  <si>
    <t>P7 : (4,93+4,25)</t>
  </si>
  <si>
    <t>771579793</t>
  </si>
  <si>
    <t>Příplatek za spárovací hmotu - plošně,keram.dlažba</t>
  </si>
  <si>
    <t>621481211RU3x</t>
  </si>
  <si>
    <t xml:space="preserve">Montáž výztužné sítě (perlinky) do stěrky včetně výztužné sítě a stěrkového tmelu </t>
  </si>
  <si>
    <t>75214m</t>
  </si>
  <si>
    <t>DLažba - dle výběru investora včetně dovozu na stavbu</t>
  </si>
  <si>
    <t xml:space="preserve">  P2 : 3,83+5,6+6,12</t>
  </si>
  <si>
    <t xml:space="preserve">  P11 - : (18,17+5,04)</t>
  </si>
  <si>
    <t xml:space="preserve">  P4 : (17,87+3,83+5,67)</t>
  </si>
  <si>
    <t xml:space="preserve">  P6 : 3,94</t>
  </si>
  <si>
    <t xml:space="preserve">  P7 : (4,93+4,25)</t>
  </si>
  <si>
    <t xml:space="preserve">  P9 : (17,8+8,14+3,59+2,25+4,82+5,65)</t>
  </si>
  <si>
    <t>121,5*1,1</t>
  </si>
  <si>
    <t xml:space="preserve">  1NP : (2,7*2+1,46+0,25+1,0)*1,05</t>
  </si>
  <si>
    <t xml:space="preserve">  2NP : (4,16+1,818+1,231+0,9*2+16*0,3)*1,05</t>
  </si>
  <si>
    <t>23,01495*0,05*1,1</t>
  </si>
  <si>
    <t xml:space="preserve">  1,01 : (2,0*2+1,97*2-1,23-1,0)</t>
  </si>
  <si>
    <t xml:space="preserve">  1,06 : (1,99*2+2,2*2+0,5*2-1,1-0,9*2)</t>
  </si>
  <si>
    <t xml:space="preserve">  1,02 : (5,82*2+1,97*2-0,9*2-1,0*2+0,5*2)</t>
  </si>
  <si>
    <t xml:space="preserve">  2,01 : (2,0+3,05+2,0-0,9*2)</t>
  </si>
  <si>
    <t xml:space="preserve">  2,02 : (2,04*2+2,18*2+0,5*2-0,8*2)</t>
  </si>
  <si>
    <t xml:space="preserve">  2,06 : (2,021*2+1,9*2-1,1-0,7-0,8)</t>
  </si>
  <si>
    <t xml:space="preserve">  2,10 : (1,24*2+3,075*2-0,8)</t>
  </si>
  <si>
    <t xml:space="preserve">  3NP 3,01 : (1,449*2+1,22)-0,8</t>
  </si>
  <si>
    <t xml:space="preserve">  3,02 : (4,15*2+1,35*2)-1,0-0,7*2-0,8*2</t>
  </si>
  <si>
    <t xml:space="preserve">  3,03 : (1,8*2+1,993*2)-0,7</t>
  </si>
  <si>
    <t xml:space="preserve">  3,09 : (1,68*2+1,79*2)-0,7</t>
  </si>
  <si>
    <t>74,576*0,05*1,1</t>
  </si>
  <si>
    <t>998771103</t>
  </si>
  <si>
    <t>Přesun hmot pro podlahy z dlaždic, výšky do 24 m</t>
  </si>
  <si>
    <t>775540040</t>
  </si>
  <si>
    <t xml:space="preserve">Podlaha lamelová, nášlap vinyl, podložka </t>
  </si>
  <si>
    <t>P3 : (3,05+9,02)</t>
  </si>
  <si>
    <t>P8 : (13,07+22,02)</t>
  </si>
  <si>
    <t>781475116</t>
  </si>
  <si>
    <t>Obklad vnitřní stěn keramický, do tmele</t>
  </si>
  <si>
    <t xml:space="preserve">3NP : </t>
  </si>
  <si>
    <t>3,04 : 2,2*(1,1*2+2,05*2)-0,7*1,97</t>
  </si>
  <si>
    <t>3,05 : 2,2*(2,05*2+2,35*2)-0,7*1,97</t>
  </si>
  <si>
    <t>3,08 : 1,7*(2,0+3,675)</t>
  </si>
  <si>
    <t>3,09 : 1,2*(3,264*2+1,679*2)</t>
  </si>
  <si>
    <t>781770110RAx</t>
  </si>
  <si>
    <t>Obklad vnější  z umělého kamene</t>
  </si>
  <si>
    <t>1,0*9,72</t>
  </si>
  <si>
    <t>9,72*0,3</t>
  </si>
  <si>
    <t>14,98*((0,1+1,5)/2)</t>
  </si>
  <si>
    <t>14,98*0,5</t>
  </si>
  <si>
    <t>75214</t>
  </si>
  <si>
    <t>Obklad - dle výběru investora včetně dovozu na stavbu</t>
  </si>
  <si>
    <t xml:space="preserve">  3NP : </t>
  </si>
  <si>
    <t xml:space="preserve">  3,04 : 2,2*(1,1*2+2,05*2)-0,7*1,97</t>
  </si>
  <si>
    <t xml:space="preserve">  3,05 : 2,2*(2,05*2+2,35*2)-0,7*1,97</t>
  </si>
  <si>
    <t xml:space="preserve">  3,08 : 1,7*(2,0+3,675)</t>
  </si>
  <si>
    <t xml:space="preserve">  3,09 : 1,2*(3,264*2+1,679*2)</t>
  </si>
  <si>
    <t>159,2481*1,1</t>
  </si>
  <si>
    <t>998781103</t>
  </si>
  <si>
    <t>Přesun hmot pro obklady keramické, výšky do 24 m</t>
  </si>
  <si>
    <t>784442001</t>
  </si>
  <si>
    <t>Malba disperzní interiér,výška do 3,8 m 1barevná, 2x nátěr, 1x penetrace</t>
  </si>
  <si>
    <t xml:space="preserve">stropy štuky : </t>
  </si>
  <si>
    <t xml:space="preserve">stěny štuky : </t>
  </si>
  <si>
    <t>-0,74*0,8</t>
  </si>
  <si>
    <t>SKD podhledy : 20,79+22,32+73,07+22,02+181,019</t>
  </si>
  <si>
    <t>SDK příčky : 37,9245+55,32*2</t>
  </si>
  <si>
    <t>-51,9727</t>
  </si>
  <si>
    <t>005121010R</t>
  </si>
  <si>
    <t>zařízení staveniště</t>
  </si>
  <si>
    <t>Soubor</t>
  </si>
  <si>
    <t>VRN</t>
  </si>
  <si>
    <t>POL99_8</t>
  </si>
  <si>
    <t>005211080R</t>
  </si>
  <si>
    <t xml:space="preserve">Bezpečnostní a hygienická opatření na staveništi </t>
  </si>
  <si>
    <t>005211010R</t>
  </si>
  <si>
    <t>Předání a převzetí staveniště</t>
  </si>
  <si>
    <t>005261030R</t>
  </si>
  <si>
    <t xml:space="preserve">Finanční rezerva </t>
  </si>
  <si>
    <t>nezmeritelne či nepředvídatelné naklady spojene s rekonstrukci stareho objektu : 1</t>
  </si>
  <si>
    <t>741130001</t>
  </si>
  <si>
    <t>Ukončení vodič izolovaný do 2,5mm2 v rozváděči nebo na přístroji</t>
  </si>
  <si>
    <t>URS</t>
  </si>
  <si>
    <t>ÚRS 17 02</t>
  </si>
  <si>
    <t>POL1_7</t>
  </si>
  <si>
    <t>741810003</t>
  </si>
  <si>
    <t>Celková prohlídka elektrického rozvodu a zařízení do 1 milionu Kč</t>
  </si>
  <si>
    <t>220331002</t>
  </si>
  <si>
    <t>Montáž součástí pro EPS hlásiče, tlačítka, sirény nebo majáku, relé</t>
  </si>
  <si>
    <t>ÚRS 16 01</t>
  </si>
  <si>
    <t>33580730</t>
  </si>
  <si>
    <t>Autonomní požární hlásič -vč. patice</t>
  </si>
  <si>
    <t>ks</t>
  </si>
  <si>
    <t>POL3_0</t>
  </si>
  <si>
    <t>742111100</t>
  </si>
  <si>
    <t>Montáž rozvodnice oceloplechová nebo plastová běžná do 20 kg</t>
  </si>
  <si>
    <t>ÚRS 15 02</t>
  </si>
  <si>
    <t>10.044.057</t>
  </si>
  <si>
    <t>Sádra balená á 30 kg</t>
  </si>
  <si>
    <t>10.052.825</t>
  </si>
  <si>
    <t>Rozvaděč RB1 -  kompletní včetně zapojení</t>
  </si>
  <si>
    <t>KS</t>
  </si>
  <si>
    <t>10.052.8251</t>
  </si>
  <si>
    <t>Rozvaděč RB2,RB3,RB4,RB5 -  kompletní včetně zapojení</t>
  </si>
  <si>
    <t>743111315</t>
  </si>
  <si>
    <t>Montáž trubka plastová tuhá D 23 mm uložená pod omítku</t>
  </si>
  <si>
    <t>345711540</t>
  </si>
  <si>
    <t>trubka elektroinstalační ohebná Monoflex z PH 1423/1</t>
  </si>
  <si>
    <t>743111315.1</t>
  </si>
  <si>
    <t>Montáž trubka plastová tuhá D 16 mm</t>
  </si>
  <si>
    <t>345711540.1</t>
  </si>
  <si>
    <t>trubka elektroinstalační ohebná Monoflex z PH 1416/1</t>
  </si>
  <si>
    <t>743411111</t>
  </si>
  <si>
    <t>Montáž krabice zapuštěná plastová kruhová typ KU68/2-1902, KO125</t>
  </si>
  <si>
    <t>10.079.363</t>
  </si>
  <si>
    <t>Krabice KU 68-1902</t>
  </si>
  <si>
    <t>743411311</t>
  </si>
  <si>
    <t>Montáž krabice nástěnná plastová kruhová typ KU68/2-1902, KO97</t>
  </si>
  <si>
    <t>10.074.803</t>
  </si>
  <si>
    <t>Krabice KU 68-1903</t>
  </si>
  <si>
    <t>743419130</t>
  </si>
  <si>
    <t>Otevření nebo uzavření krabice víčkem na 4 šrouby</t>
  </si>
  <si>
    <t>747131400</t>
  </si>
  <si>
    <t>Montáž přípojka sporáková s doutnavkou se zapojením vodičů</t>
  </si>
  <si>
    <t>10.027.402</t>
  </si>
  <si>
    <t>Kombinace 3425A-0344 S2 sporáková</t>
  </si>
  <si>
    <t>747512161</t>
  </si>
  <si>
    <t>Montáž bytové dorozumívací zařízení 1 až 3 tlačítkové se zapojením vodičů</t>
  </si>
  <si>
    <t>11.021.529</t>
  </si>
  <si>
    <t>Domovní videotelefon - nástěnný vč. držáku</t>
  </si>
  <si>
    <t>748121112</t>
  </si>
  <si>
    <t>Montáž svítidlo zářivkové bytové stropní přisazené 1 zdroj s krytem</t>
  </si>
  <si>
    <t>10.022.469</t>
  </si>
  <si>
    <t>Bytové svítidla, cena svítidel pouze orientační, cenu upřesnit podle výběru investora nebo architekta</t>
  </si>
  <si>
    <t>348121120</t>
  </si>
  <si>
    <t>svítidlo zářivkové nástěnné BÍGL-S- s vypínačem 1x11W, IP20, svítidlo pod linku</t>
  </si>
  <si>
    <t>749913110</t>
  </si>
  <si>
    <t>Montáž tabulka výstražná a označovací pro rozvodny</t>
  </si>
  <si>
    <t>210100019</t>
  </si>
  <si>
    <t>Připojení ventilátoru</t>
  </si>
  <si>
    <t>POL1_1</t>
  </si>
  <si>
    <t>10.902.152</t>
  </si>
  <si>
    <t>100 MTK Ventilátory domovní axiální</t>
  </si>
  <si>
    <t>210110031</t>
  </si>
  <si>
    <t>Montáž zapuštěný vypínač nn jednopólový bezšroubové připojení</t>
  </si>
  <si>
    <t>345355150</t>
  </si>
  <si>
    <t>spínač jednopólový 10A bílý, slonová kost</t>
  </si>
  <si>
    <t>210110039</t>
  </si>
  <si>
    <t>Montáž zapuštěný přepínač nn 7-křížový bezšroubové připojení</t>
  </si>
  <si>
    <t>345357130</t>
  </si>
  <si>
    <t>spínač řazení 7 10A bílý, slonová kost</t>
  </si>
  <si>
    <t>210110043</t>
  </si>
  <si>
    <t>Montáž zapuštěný přepínač nn 5-sériový šroubové připojení</t>
  </si>
  <si>
    <t>345355750</t>
  </si>
  <si>
    <t>spínač řazení 5 10A bílý, slonová kost</t>
  </si>
  <si>
    <t>210110045</t>
  </si>
  <si>
    <t>Montáž zapuštěný přepínač nn 6-střídavý šroubové připojení</t>
  </si>
  <si>
    <t>345355550</t>
  </si>
  <si>
    <t>spínač řazení 6 10A bílý, slonová kost</t>
  </si>
  <si>
    <t>210110142</t>
  </si>
  <si>
    <t>Montáž ovladač nn 1/0 -tlačítkový zapínací bezšroubové připojení</t>
  </si>
  <si>
    <t>10.706.950.25</t>
  </si>
  <si>
    <t>Tlačítko řazení 1/0, čistě bílá</t>
  </si>
  <si>
    <t>10.706.950.2</t>
  </si>
  <si>
    <t>412104 Tlačítko řazení 1/0, čistě bílá - zvonek vč. popisovacího pole</t>
  </si>
  <si>
    <t>210111002</t>
  </si>
  <si>
    <t>Montáž zásuvka vestavná šroubové připojení 2P+PE se zapojením vodičů</t>
  </si>
  <si>
    <t>345551030</t>
  </si>
  <si>
    <t>zásuvka 1násobná 16A bílý, slonová kost</t>
  </si>
  <si>
    <t>345626930</t>
  </si>
  <si>
    <t>345626940</t>
  </si>
  <si>
    <t>345626950</t>
  </si>
  <si>
    <t>345626960</t>
  </si>
  <si>
    <t>210140532.1</t>
  </si>
  <si>
    <t>Montáž termostatu</t>
  </si>
  <si>
    <t>10.027.213.1</t>
  </si>
  <si>
    <t>TERMOSTAT nástěnný programovatelný</t>
  </si>
  <si>
    <t>210160011</t>
  </si>
  <si>
    <t>Montáž spínačů časových</t>
  </si>
  <si>
    <t>61100009</t>
  </si>
  <si>
    <t>DOBEHOVE RELE DT3</t>
  </si>
  <si>
    <t>210220451</t>
  </si>
  <si>
    <t>Montáž vedení hromosvodné - ochranného pospojování volně nebo pod omítku</t>
  </si>
  <si>
    <t>10100175</t>
  </si>
  <si>
    <t>VODIC CYY 2,5 ZELENOZLUTA</t>
  </si>
  <si>
    <t>210810015</t>
  </si>
  <si>
    <t>Montáž měděných kabelů CYKY, CYKYD, CYKYDY, NYM, NYY, YSLY 750 V 5x1,5 mm2 uložených volně</t>
  </si>
  <si>
    <t>ÚRS 17 01</t>
  </si>
  <si>
    <t>341110900</t>
  </si>
  <si>
    <t>kabel silový s Cu jádrem CYKY 5x1,5 mm2</t>
  </si>
  <si>
    <t>210810045</t>
  </si>
  <si>
    <t>Montáž měděných kabelů CYKY, CYKYD, CYKYDY, NYM, NYY, YSLY 750 V 3x1,5 mm2 uložených pevně</t>
  </si>
  <si>
    <t>341110300</t>
  </si>
  <si>
    <t>kabel silový s Cu jádrem CYKY 3x1,5 mm2</t>
  </si>
  <si>
    <t>210810046</t>
  </si>
  <si>
    <t>Montáž měděných kabelů CYKY, CYKYD, CYKYDY, NYM, NYY, YSLY 750 V 3x2,5 mm2 uložených pevně</t>
  </si>
  <si>
    <t>341110360</t>
  </si>
  <si>
    <t>kabel silový s Cu jádrem CYKY 3x2,5 mm2</t>
  </si>
  <si>
    <t>210810049</t>
  </si>
  <si>
    <t>Montáž měděných kabelů CYKY, CYKYD, CYKYDY, NYM, NYY, YSLY 750 V 4x1,5 mm2 uložených pevně</t>
  </si>
  <si>
    <t>341110600</t>
  </si>
  <si>
    <t>kabel silový s Cu jádrem CYKY 4x1,5 mm2</t>
  </si>
  <si>
    <t>210810056</t>
  </si>
  <si>
    <t>Montáž měděných kabelů CYKY, CYKYD, CYKYDY, NYM, NYY, YSLY 750 V 5x2,5 mm2 uložených pevně</t>
  </si>
  <si>
    <t>341110940</t>
  </si>
  <si>
    <t>kabel silový s Cu jádrem CYKY 5x2,5 mm2</t>
  </si>
  <si>
    <t>PD</t>
  </si>
  <si>
    <t>Přesun dodávek</t>
  </si>
  <si>
    <t>PM</t>
  </si>
  <si>
    <t>Přidružený materiál</t>
  </si>
  <si>
    <t>PPV</t>
  </si>
  <si>
    <t>Podíl přidružených výkonů</t>
  </si>
  <si>
    <t>ZV</t>
  </si>
  <si>
    <t>Zednické výpomoci</t>
  </si>
  <si>
    <t>220270243</t>
  </si>
  <si>
    <t>Montáž UTP, FTP kabelu Cat.5e</t>
  </si>
  <si>
    <t>10.049.551</t>
  </si>
  <si>
    <t>UTP 4x2x0,5 cat.5 bal.305m</t>
  </si>
  <si>
    <t>M</t>
  </si>
  <si>
    <t>220280206</t>
  </si>
  <si>
    <t>Montáž kabely bytové uložené v trubkách nebo lištách SEKU, SYKY do D 7 mm</t>
  </si>
  <si>
    <t>100056</t>
  </si>
  <si>
    <t>SYKY 2x2x0.5</t>
  </si>
  <si>
    <t>220280225</t>
  </si>
  <si>
    <t>Montáž kabely bytové uložené  v trubkách nebo lištách  SYKFY 25 x 2 x 0,5 mm</t>
  </si>
  <si>
    <t>100045</t>
  </si>
  <si>
    <t>SYKFY 25x2x0,5</t>
  </si>
  <si>
    <t>220280229</t>
  </si>
  <si>
    <t>Montáž koaxiálního kabelu 75ohm</t>
  </si>
  <si>
    <t>10.698.536</t>
  </si>
  <si>
    <t>Kabel HD-1000 FHD koaxiál bal.150m</t>
  </si>
  <si>
    <t>220301201</t>
  </si>
  <si>
    <t>Montáž zásuvka telefonní 4-pólové pod omítku</t>
  </si>
  <si>
    <t>10.942.065</t>
  </si>
  <si>
    <t>Zásuvka datová RJ45 kat.5e</t>
  </si>
  <si>
    <t>220301203</t>
  </si>
  <si>
    <t>Montáž televizní zásuvky pod omítku</t>
  </si>
  <si>
    <t>374511230</t>
  </si>
  <si>
    <t>zásuvka tv+r bílý, slonová kost</t>
  </si>
  <si>
    <t>460680592</t>
  </si>
  <si>
    <t>Vysekání rýh pro montáž trubek a kabelů v cihelných zdech hloubky do 5 cm a šířky do 5 cm</t>
  </si>
  <si>
    <t>460680593</t>
  </si>
  <si>
    <t>Vysekání rýh pro montáž trubek a kabelů v cihelných zdech hloubky do 5 cm a šířky do 7 cm</t>
  </si>
  <si>
    <t>460680594</t>
  </si>
  <si>
    <t>Vysekání rýh pro montáž trubek a kabelů v cihelných zdech hloubky do 5 cm a šířky do 10 cm</t>
  </si>
  <si>
    <t>460680604</t>
  </si>
  <si>
    <t>Vysekání rýh pro montáž trubek a kabelů v cihelných zdech hloubky do 7 cm a šířky do 10 cm</t>
  </si>
  <si>
    <t>460690031</t>
  </si>
  <si>
    <t>Osazení hmoždinek včetně vyvrtání otvoru ve stěnách cihelných průměru do 8 mm</t>
  </si>
  <si>
    <t>562810840</t>
  </si>
  <si>
    <t>hmoždinka HL 8</t>
  </si>
  <si>
    <t>tis kus</t>
  </si>
  <si>
    <t>460690032</t>
  </si>
  <si>
    <t>Osazení hmoždinek včetně vyvrtání otvoru ve stěnách cihelných průměru do 12 mm</t>
  </si>
  <si>
    <t>562810820</t>
  </si>
  <si>
    <t>hmoždinka HL 10</t>
  </si>
  <si>
    <t>Pol__0001</t>
  </si>
  <si>
    <t>Potrubí HT – - odhlučněné - DN 40 (přip.potr.)</t>
  </si>
  <si>
    <t>Pol__0002</t>
  </si>
  <si>
    <t>Potrubí HT -   odhlučněné - DN 50 (přip.potr.)</t>
  </si>
  <si>
    <t>Pol__0003</t>
  </si>
  <si>
    <t>Potrubí HT -   odhlučněné - DN 75 (přip.potr.)</t>
  </si>
  <si>
    <t>Pol__0004</t>
  </si>
  <si>
    <t>Potrubí HT -  odhlučněné - DN 110 (přip.potr.)</t>
  </si>
  <si>
    <t>Pol__0005</t>
  </si>
  <si>
    <t>Potrubí KG  –  odhlučněné - DN 110 (stoup.potr.)</t>
  </si>
  <si>
    <t>Pol__0006</t>
  </si>
  <si>
    <t>Potrubí HT – odhlučněné - DN 75 (stoup.potr.)</t>
  </si>
  <si>
    <t>Pol__0010</t>
  </si>
  <si>
    <t>Pol__0011</t>
  </si>
  <si>
    <t>Pol__0012</t>
  </si>
  <si>
    <t>Pol__0013</t>
  </si>
  <si>
    <t>Pol__0014</t>
  </si>
  <si>
    <t>Potrubí PE 25</t>
  </si>
  <si>
    <t>Pol__0015</t>
  </si>
  <si>
    <t>Čistící kus DN poloplast 3S75</t>
  </si>
  <si>
    <t>Pol__0016</t>
  </si>
  <si>
    <t>Čistící kus KG - poloplast 3S DN 110</t>
  </si>
  <si>
    <t>Pol__0017</t>
  </si>
  <si>
    <t>Vyvedení výpustek</t>
  </si>
  <si>
    <t>Pol__0018</t>
  </si>
  <si>
    <t>Pomocný spojovací a kotevní materiál</t>
  </si>
  <si>
    <t>Kpl</t>
  </si>
  <si>
    <t>Pol__0019</t>
  </si>
  <si>
    <t>Zátka DN 75</t>
  </si>
  <si>
    <t>Pol__0020</t>
  </si>
  <si>
    <t>Zátka DN 110</t>
  </si>
  <si>
    <t>Pol__0021</t>
  </si>
  <si>
    <t>Zkouška těsnosti kanalizace - vodou do DN 200</t>
  </si>
  <si>
    <t>219-65</t>
  </si>
  <si>
    <t>Pol__0022</t>
  </si>
  <si>
    <t>Zkouška těsnosti - kouřem do DN 300</t>
  </si>
  <si>
    <t>239-65</t>
  </si>
  <si>
    <t>Pol__0023</t>
  </si>
  <si>
    <t>Ventilační hlavice, DN 110  HL 900N</t>
  </si>
  <si>
    <t>Pol__0024</t>
  </si>
  <si>
    <t>Přesun hmot pro vnitřní kanalizaci do 24 m</t>
  </si>
  <si>
    <t>Pol__0025</t>
  </si>
  <si>
    <t>Protokol o shodě, předávací dokumentace, projekt skutečného provedení</t>
  </si>
  <si>
    <t>Pol__0026</t>
  </si>
  <si>
    <t>Demontované potrubí a stávajících ZP</t>
  </si>
  <si>
    <t>Pol__0027</t>
  </si>
  <si>
    <t>Protipožární manžety DN110 dle stoup.potrubí</t>
  </si>
  <si>
    <t>Pol__0028</t>
  </si>
  <si>
    <t>Protipožární manžety DN75 dle stoup.potrubí</t>
  </si>
  <si>
    <t>Potrubí PPr, plast PN 20, 16x2,7</t>
  </si>
  <si>
    <t>R-položka</t>
  </si>
  <si>
    <t>POL12_1</t>
  </si>
  <si>
    <t>Potrubí PPr, plast PN 20, 20x3,4</t>
  </si>
  <si>
    <t>Potrubí PPr, plast PN 20, 25x4,2</t>
  </si>
  <si>
    <t>Potrubí PPr, plast PN 20, 32x5,4</t>
  </si>
  <si>
    <t>Potrubí PPr, plast PN 20, 40x6,7</t>
  </si>
  <si>
    <t>Pol__0008</t>
  </si>
  <si>
    <t>Tepelná izolace tloušťky 15 mm – DN 16</t>
  </si>
  <si>
    <t>Pol__0009</t>
  </si>
  <si>
    <t>Tepelná izolace tloušťky 15 mm – DN 20</t>
  </si>
  <si>
    <t>Tepelná izolace tloušťky 15 mm – DN 25</t>
  </si>
  <si>
    <t>Tepelná izolace tloušťky 15 mm – DN 32</t>
  </si>
  <si>
    <t>Tepelná izolace tloušťky 15 mm – DN 40</t>
  </si>
  <si>
    <t>Vyvedení výpustek do DN 20</t>
  </si>
  <si>
    <t>Nástěnky pro baterie</t>
  </si>
  <si>
    <t>Tlaková zkouška vodovodního potrubí</t>
  </si>
  <si>
    <t>372-15</t>
  </si>
  <si>
    <t>Tlak. zkouška vod. Potrubí pro zjištění tlaku v potrubí (min.3barry)</t>
  </si>
  <si>
    <t>Přesun hmot pro vnitřní vodovod do 12 m</t>
  </si>
  <si>
    <t>Pomocný kotevní a spojovací materiál</t>
  </si>
  <si>
    <t>Uzavírací ventil DN 25</t>
  </si>
  <si>
    <t>Uzavírací ventil DN 32</t>
  </si>
  <si>
    <t>Uzavírací ventil DN 40</t>
  </si>
  <si>
    <t>Uzavírací ventil DN 50</t>
  </si>
  <si>
    <t>Zpětný ventil DN 25</t>
  </si>
  <si>
    <t>Pojistný ventil DN 25</t>
  </si>
  <si>
    <t>Pol__0036</t>
  </si>
  <si>
    <t>Proplach a desinfekce potrubí</t>
  </si>
  <si>
    <t>Pol__0038</t>
  </si>
  <si>
    <t>Přesun hmot pro vnitřní vodovod do 24 m</t>
  </si>
  <si>
    <t>Pol__0039</t>
  </si>
  <si>
    <t>Pol__0041</t>
  </si>
  <si>
    <t>Pol__0042</t>
  </si>
  <si>
    <t>Elektrický bojler o objemu 120 l + osazení+montáž</t>
  </si>
  <si>
    <t>Umyvadlo  60 cm</t>
  </si>
  <si>
    <t>Umyvadlo  60 cm – invalida</t>
  </si>
  <si>
    <t>Baterie stojánková</t>
  </si>
  <si>
    <t>Montáž umyvadlových ventilů</t>
  </si>
  <si>
    <t>Polosloup</t>
  </si>
  <si>
    <t>Montáž umyvadla</t>
  </si>
  <si>
    <t>Pol__0007</t>
  </si>
  <si>
    <t>Zápachová uzávěrka pro umyvadlo + montáž</t>
  </si>
  <si>
    <t>Závěsné WC</t>
  </si>
  <si>
    <t>Závěsné WC – invalida</t>
  </si>
  <si>
    <t>Příslušenství k WC závěsnému (tvarovka pro připojení, WC prkénko)</t>
  </si>
  <si>
    <t>Montáž WC závěsného</t>
  </si>
  <si>
    <t>Ovládací panel s páčkou – splachování pro invalidu</t>
  </si>
  <si>
    <t>Vana  180/70 cm – přímá</t>
  </si>
  <si>
    <t>Vanový odtokový komplet</t>
  </si>
  <si>
    <t>Čelní panel – vana dl.160 cm</t>
  </si>
  <si>
    <t>Vanová termostatická baterie</t>
  </si>
  <si>
    <t>Montáž vany</t>
  </si>
  <si>
    <t>Montáž vanové baterie</t>
  </si>
  <si>
    <t>Jednoduchý nerezový dřez</t>
  </si>
  <si>
    <t>Stojánková dřezová baterie</t>
  </si>
  <si>
    <t>Dřezový sifon – jednoduchý</t>
  </si>
  <si>
    <t>Montáž dřezu</t>
  </si>
  <si>
    <t>Montáž dřezových baterií</t>
  </si>
  <si>
    <t>Termostatická sprchová baterie se sprchou a držákem</t>
  </si>
  <si>
    <t>Keramická vanička 90/90cm</t>
  </si>
  <si>
    <t>Keramická vanička 90/90cm pro invalidu</t>
  </si>
  <si>
    <t>Sifon ke sprch. Vaničce + montáž (nebo odtokový žlábek / vpusť) + montáž</t>
  </si>
  <si>
    <t>Pol__0029</t>
  </si>
  <si>
    <t>Dvere ke sprse – dle sprchy</t>
  </si>
  <si>
    <t>Pol__0030</t>
  </si>
  <si>
    <t>Montáž sprchové vaničky se zástěnou</t>
  </si>
  <si>
    <t>Pol__0031</t>
  </si>
  <si>
    <t>Montáž baterie pro sprchu</t>
  </si>
  <si>
    <t>Pol__0032</t>
  </si>
  <si>
    <t>Výtokový ventil T212 + montáž (TČ, AKU, pračka, myčka..)</t>
  </si>
  <si>
    <t>Pol__0033</t>
  </si>
  <si>
    <t>Podomítkový sifon HL 136N – TČ, AKU, bojler....</t>
  </si>
  <si>
    <t>Pol__0034</t>
  </si>
  <si>
    <t>Podomítkový sifon HL 400 – pračka, myčka</t>
  </si>
  <si>
    <t>Pol__0035</t>
  </si>
  <si>
    <t>Kotevní a spojovací materiál</t>
  </si>
  <si>
    <t>Dvířka krycí pro čistící kus  vč.montáže</t>
  </si>
  <si>
    <t>Pol__0037</t>
  </si>
  <si>
    <t>Zřízení nik 15x30 cm (kanalizace)</t>
  </si>
  <si>
    <t>Ks</t>
  </si>
  <si>
    <t>Přesun hmot pro zařizovací předměty</t>
  </si>
  <si>
    <t>Stavební přípomoce</t>
  </si>
  <si>
    <t>Pol__0040</t>
  </si>
  <si>
    <t>Utěsnění vodovodních prostupů protipožárním tmelem (vždy pro TV,SV a cirkul.kompletně)</t>
  </si>
  <si>
    <t>Pol__0043</t>
  </si>
  <si>
    <t>Vzhledem k charakteru stavby  doporučujeme započíst vícepráce.</t>
  </si>
  <si>
    <t>Pol__0044</t>
  </si>
  <si>
    <t>Bytová stanice – měření SV a ÚT + montáž a zapojení</t>
  </si>
  <si>
    <t>Pol__0045</t>
  </si>
  <si>
    <t>Skříň pro bytové stanice</t>
  </si>
  <si>
    <t>Pol__0048</t>
  </si>
  <si>
    <t>Svislé pevné madlo k umyvadlu (WC invalida)</t>
  </si>
  <si>
    <t>Pol__0049</t>
  </si>
  <si>
    <t>Sklopné madlo dl.800 mm k WC a do sprchy (WC invalida)</t>
  </si>
  <si>
    <t>Pol__0050</t>
  </si>
  <si>
    <t>Pevné madlo dl.800 mm k WC a do sprchy (WC invalida)</t>
  </si>
  <si>
    <t>Pol__0051</t>
  </si>
  <si>
    <t>Háček na oděv (WC invalida)</t>
  </si>
  <si>
    <t>Pol__0052</t>
  </si>
  <si>
    <t>Pevné madlo na dveře – invalida</t>
  </si>
  <si>
    <t>Prostorový termostat + montáž</t>
  </si>
  <si>
    <t>Uvedení do provozu</t>
  </si>
  <si>
    <t>hod</t>
  </si>
  <si>
    <t>Regulace systému - nutno dopřesnit po přesném výběru dodavatele</t>
  </si>
  <si>
    <t>KK DN 28 (upřesněno při realizaci – dle skutečného propojení)</t>
  </si>
  <si>
    <t>KK DN 25 (upřesněno při realizaci – dle skutečného propojení)</t>
  </si>
  <si>
    <t>Termostatická hlavice kapalinová PN 10 do 110°C</t>
  </si>
  <si>
    <t>Přesun hmot pro kotelny v objektech v do 6 m</t>
  </si>
  <si>
    <t>Potrubí měděné polotvrdé spojované měkkým pájenímD 15x1,5</t>
  </si>
  <si>
    <t>Potrubí měděné polotvrdé spojované měkkým pájenímD 18x1,5</t>
  </si>
  <si>
    <t>Potrubí měděné polotvrdé spojované měkkým pájenímD 22x1,5</t>
  </si>
  <si>
    <t>Potrubí měděné polotvrdé spojované měkkým pájenímD 28x2,0</t>
  </si>
  <si>
    <t>Potrubí měděné polotvrdé spojované měkkým pájenímD 35x2,0</t>
  </si>
  <si>
    <t>Zkouška těsnosti potrubí měděné do D 35x1,5</t>
  </si>
  <si>
    <t>elektrická topná rohož + montáž</t>
  </si>
  <si>
    <t>termostat pro el.topnou rohož + montáža a osazení</t>
  </si>
  <si>
    <t>Upevňovací materiál, např. Rabovský</t>
  </si>
  <si>
    <t>komp</t>
  </si>
  <si>
    <t>Přesun hmot pro rozvody potrubí v objektech vdo 6 m</t>
  </si>
  <si>
    <t>Montáž otopného tělesa trubkového nastěnu výšky tělesa do 1500 mm</t>
  </si>
  <si>
    <t>Sada pro kombinované vytápění s reg. teploty</t>
  </si>
  <si>
    <t>Pol__0046</t>
  </si>
  <si>
    <t>Pol__0047</t>
  </si>
  <si>
    <t>Pol__0053</t>
  </si>
  <si>
    <t>Pol__0055</t>
  </si>
  <si>
    <t>Montáž otopných panelových těles</t>
  </si>
  <si>
    <t>Pol__0056</t>
  </si>
  <si>
    <t>Topná zkouška</t>
  </si>
  <si>
    <t>Pol__0057</t>
  </si>
  <si>
    <t>Zaregulování systému</t>
  </si>
  <si>
    <t>Pol__0058</t>
  </si>
  <si>
    <t>Pol__0059</t>
  </si>
  <si>
    <t>Přesun hmot pro otopná tělesa v objektech v do 6 m</t>
  </si>
  <si>
    <t>Pol__0060</t>
  </si>
  <si>
    <t>Montáž izolace tepelné potrubí potrubními pouzdrybez úpravy slepenými 1x tl izolace do 25 mm</t>
  </si>
  <si>
    <t>Pol__0061</t>
  </si>
  <si>
    <t>Pol__0062</t>
  </si>
  <si>
    <t>Pol__0063</t>
  </si>
  <si>
    <t>Pol__0064</t>
  </si>
  <si>
    <t>Pol__0065</t>
  </si>
  <si>
    <t>Pol__0068</t>
  </si>
  <si>
    <t>Přesun hmot pro izolace tepelné v objektech vdo 6 m</t>
  </si>
  <si>
    <t>podlaha 1PP : 5,01*2,055*0,285</t>
  </si>
  <si>
    <t>4,85*2,04*0,285</t>
  </si>
  <si>
    <t>přístavek : 5,5*3,0</t>
  </si>
  <si>
    <t>přístavek : ((2,35*2+5,35)*2,5-0,88*0,9*2-0,8*1,97)*0,15</t>
  </si>
  <si>
    <t>963042819</t>
  </si>
  <si>
    <t>Bourání schodišťových stupňů betonových</t>
  </si>
  <si>
    <t>1NP do přístavku : 3*1,5</t>
  </si>
  <si>
    <t>hl. vstup : 1,25*2</t>
  </si>
  <si>
    <t>podlaha 1PP : 5,01*2,055*(0,06+0,1)</t>
  </si>
  <si>
    <t>4,85*2,04*(0,06+0,1)</t>
  </si>
  <si>
    <t>1PP : 3</t>
  </si>
  <si>
    <t>1NP vstupy : 2+2</t>
  </si>
  <si>
    <t>1NP vstupní : 1,15*1,95+1,23*1,89</t>
  </si>
  <si>
    <t>přístavek : 0,9*2,1</t>
  </si>
  <si>
    <t>968062746</t>
  </si>
  <si>
    <t>Vybourání dřevěných stěn plochy do 4 m2</t>
  </si>
  <si>
    <t>1NP 1,01 : 2,96*2,0</t>
  </si>
  <si>
    <t>1PP - klenby : (9,89+19,45)*1,2</t>
  </si>
  <si>
    <t>1PP : 1,6*(4,85*2+2,04*2)-0,92*1,5</t>
  </si>
  <si>
    <t>1,6*(2,05*2+7,65*2)</t>
  </si>
  <si>
    <t>boky schody : 1,6*4,16*2</t>
  </si>
  <si>
    <t>1NP : 2,6*(7,615*2+1,97*2)-2,6*1,48-1,1*2,37</t>
  </si>
  <si>
    <t>-1,0*1,87-1,3*2,6-1,2*2,05-1,23*1,89</t>
  </si>
  <si>
    <t>boky schody : 2,6*(4,5*2+1,18)</t>
  </si>
  <si>
    <t>-0,78*1,73-1,3*1,42-0,7*1,0</t>
  </si>
  <si>
    <t>2NP : 3,12*(1,89+0,47+1,04+1,035+1,44)</t>
  </si>
  <si>
    <t>schody : 2,0*(3,6+2,15+0,7+3,6)-1,3*1,42-0,6*1,97-1,0*1,97</t>
  </si>
  <si>
    <t>96213582Rx</t>
  </si>
  <si>
    <t>Uborání stropní kce + části stěny z důvodu vybudování úklidové místnosti dle rozsahu v PD - výkres 06</t>
  </si>
  <si>
    <t>bourací práce - krov, včetně snesení a likvidace suti : 1</t>
  </si>
  <si>
    <t>711140101</t>
  </si>
  <si>
    <t>Odstr.izolace proti vlhk.vodor. pásy přitav.,1vrst</t>
  </si>
  <si>
    <t>podlaha 1PP : 5,01*2,055</t>
  </si>
  <si>
    <t>4,85*2,04</t>
  </si>
  <si>
    <t>713102111</t>
  </si>
  <si>
    <t>Odstr.tep.izolace podlah,volně, EPS tl.do 100 mm</t>
  </si>
  <si>
    <t>430000000</t>
  </si>
  <si>
    <t>Stupeň betonový 30 x 15 cm, včetně bednění na přímém schodišti</t>
  </si>
  <si>
    <t>1PP : 1,18</t>
  </si>
  <si>
    <t>1,2*2</t>
  </si>
  <si>
    <t>1PP - P1 : 19,45+9,89</t>
  </si>
  <si>
    <t>1PP - klenby : (19,45+9,89)*1,2</t>
  </si>
  <si>
    <t>1PP : 2,0*(4,85*2+2,04*2)-0,92*1,65</t>
  </si>
  <si>
    <t>2,0*(7,62*2+2,7*2+1,46*2+2,05*2)</t>
  </si>
  <si>
    <t>3,0*(5,818*2+1,97*2)-0,9*1,97*2-1,0*1,97*2</t>
  </si>
  <si>
    <t>3,0*(2,0*2+1,97*2)-1,0*1,97*2+0,5*2,5*2</t>
  </si>
  <si>
    <t>2NP : 3,25*(4,16+1,81+1,231+4,16+2,0+3,05+2,0)</t>
  </si>
  <si>
    <t>-1,1*2,85-0,8*1,97-0,9*1,97</t>
  </si>
  <si>
    <t>zrcadlo : (2,9*2+0,25*2)*3,25</t>
  </si>
  <si>
    <t>1NP : 18,17</t>
  </si>
  <si>
    <t>2NP : 17,87</t>
  </si>
  <si>
    <t>1NP : 3,0*(2,0*2+1,97*2)-1,0*1,97*2+0,5*2,5*2</t>
  </si>
  <si>
    <t>1PP - P1 : (19,45+9,89)*0,1</t>
  </si>
  <si>
    <t>1NP : 1</t>
  </si>
  <si>
    <t>1PP : (19,45+9,89)</t>
  </si>
  <si>
    <t>1PP - P1 - iglu : 19,45+9,89</t>
  </si>
  <si>
    <t>1PP - P1 : (19,45+9,89)*1,12</t>
  </si>
  <si>
    <t>766670029R2xx</t>
  </si>
  <si>
    <t>Dodávka a montáž vstupních plastových dveří - specifikace dle výpisu dveřních výplní, včetně kování dodávka zárubní, zarážkou a pod - D2</t>
  </si>
  <si>
    <t>766670029Rxx</t>
  </si>
  <si>
    <t>Dodávka a montáž vstupních plastových dveří - specifikace dle výpisu dveřních výplní, včetně kování dodávka zárubní, zarážkou a pod - D1</t>
  </si>
  <si>
    <t>7666708</t>
  </si>
  <si>
    <t>Dodávka a montáž inter. dveří - včetně veškerého příslušenství a dodávka zárubně  dle výpisu dveřních výplní - D11</t>
  </si>
  <si>
    <t>19</t>
  </si>
  <si>
    <t>Poplatek za hlavní jistič před elektroměrem  20A - 500Kč á 1A/společná spotřeba</t>
  </si>
  <si>
    <t>20</t>
  </si>
  <si>
    <t>Poplatek za hlavní jistič před elektroměrem  25A - 500Kč á 1A/byt/kotelna</t>
  </si>
  <si>
    <t>741112001</t>
  </si>
  <si>
    <t>Montáž krabice zapuštěná plastová kruhová</t>
  </si>
  <si>
    <t>345715230</t>
  </si>
  <si>
    <t>krabice přístrojová odbočná s víčkem z PH KO97/5</t>
  </si>
  <si>
    <t>741130005</t>
  </si>
  <si>
    <t>Ukončení vodič izolovaný do 10 mm2 v rozváděči nebo na přístroji</t>
  </si>
  <si>
    <t>741130011</t>
  </si>
  <si>
    <t>Ukončení vodič izolovaný do 50 mm2 v rozváděči nebo na přístroji</t>
  </si>
  <si>
    <t>741370032</t>
  </si>
  <si>
    <t>Montáž svítidlo žárovkové bytové nástěnné přisazené 1 zdroj se sklem</t>
  </si>
  <si>
    <t>34820003</t>
  </si>
  <si>
    <t>Nástěnné venkovní svítidlo LED min.IP44 s pohybovým čidlem přisazené včetně zdrojů</t>
  </si>
  <si>
    <t>348200041</t>
  </si>
  <si>
    <t>Chodba - LED nebo žárovkové svítidlo, přisazené max 1x60W vč.zdrojů</t>
  </si>
  <si>
    <t>3482000414</t>
  </si>
  <si>
    <t>Altán - LED nebo žárovkové svítidlo min. IP44, přisazené max 1x60W vč.zdrojů</t>
  </si>
  <si>
    <t>47001242</t>
  </si>
  <si>
    <t>ROZVODNICE ZAPUSTENA datový rozvaděč</t>
  </si>
  <si>
    <t>1001234</t>
  </si>
  <si>
    <t>Rozvaděč RE 8xelektroměr kompletní včetně zapojení</t>
  </si>
  <si>
    <t>742111200</t>
  </si>
  <si>
    <t>Montáž rozvodnice oceloplechová nebo plastová běžná do 50 kg</t>
  </si>
  <si>
    <t>742311110</t>
  </si>
  <si>
    <t>Montáž skříň pojistková přípojková typ SP 0-2/1, ER 1.0,1.1</t>
  </si>
  <si>
    <t>10.051.657</t>
  </si>
  <si>
    <t>Skříň SR422-typ upřesnit podle podmínek dodavatele el.energie</t>
  </si>
  <si>
    <t>358252340</t>
  </si>
  <si>
    <t>pojistka nízkoztrátová 125A provedení normální, charakteristika  gG</t>
  </si>
  <si>
    <t>742330024</t>
  </si>
  <si>
    <t>Montáž patch panelu 24 portů UTP/FTP</t>
  </si>
  <si>
    <t>10001</t>
  </si>
  <si>
    <t>742330052</t>
  </si>
  <si>
    <t>Popis portů patchpanelu</t>
  </si>
  <si>
    <t>742330101</t>
  </si>
  <si>
    <t>Měření metalického segmentu s vyhotovením protokolu</t>
  </si>
  <si>
    <t>Pol157</t>
  </si>
  <si>
    <t>Rozvodná skříň MIS 1b  vč. zámku FAB</t>
  </si>
  <si>
    <t>10.052.825.1</t>
  </si>
  <si>
    <t>Rozvaděč RS - společných prostorů kompletní včetně zapojení</t>
  </si>
  <si>
    <t>10.052.82512341</t>
  </si>
  <si>
    <t>Rozvaděč RK - komerční prostor kompletní včetně zapojení</t>
  </si>
  <si>
    <t>743112219</t>
  </si>
  <si>
    <t>Montáž trubka plastová ohebná D 48 mm uložená volně</t>
  </si>
  <si>
    <t>10.153.147</t>
  </si>
  <si>
    <t>Trubka KF 09040</t>
  </si>
  <si>
    <t>7431211161</t>
  </si>
  <si>
    <t>Mtž trubka pancéřová D 50 mm pevně uložená do tuhých plast krabic</t>
  </si>
  <si>
    <t>203200111</t>
  </si>
  <si>
    <t>Chránička O 50mm</t>
  </si>
  <si>
    <t>743411121</t>
  </si>
  <si>
    <t>Montáž krabice zapuštěná plastová čtyřhranná typ KO100, KO125</t>
  </si>
  <si>
    <t>10.075.335</t>
  </si>
  <si>
    <t>Svorkovnice EPS 2 ekvipotencionální s kr</t>
  </si>
  <si>
    <t>743414321</t>
  </si>
  <si>
    <t>Montáž rozvodka nástěnná plast čtyřhranná ACIDUR vodič D do 4mm2</t>
  </si>
  <si>
    <t>10.074.486</t>
  </si>
  <si>
    <t>Krabice 6455-12P acidur</t>
  </si>
  <si>
    <t>743621110</t>
  </si>
  <si>
    <t>Montáž drát nebo lano hromosvodné svodové D do 10 mm s podpěrou</t>
  </si>
  <si>
    <t>10.046.510</t>
  </si>
  <si>
    <t>Podpěra PV 21c plast základna kulatá, přivařená nebo systémový držák na ploché střechy</t>
  </si>
  <si>
    <t>743991100</t>
  </si>
  <si>
    <t>Měření zemních odporů zemniče</t>
  </si>
  <si>
    <t>747512112</t>
  </si>
  <si>
    <t>Montáž domácí telefonní tablo se zapojením vodičů</t>
  </si>
  <si>
    <t>374141300.1</t>
  </si>
  <si>
    <t>Tlačítkové videotablo sestavené 5tl. se stříškou pod omítku., el. zámek, kompletní</t>
  </si>
  <si>
    <t>748121114</t>
  </si>
  <si>
    <t>Montáž svítidlo zářivkové bytové stropní přisazené 2 zdroje s krytem</t>
  </si>
  <si>
    <t>5038026074</t>
  </si>
  <si>
    <t>Sví.zář. prachotěsné svítidlo - 1.PP EVG PS 2x36W min.IP44 včetně zdrojů</t>
  </si>
  <si>
    <t>000002.1</t>
  </si>
  <si>
    <t>Protipožární sáček PS 750</t>
  </si>
  <si>
    <t>000001</t>
  </si>
  <si>
    <t>Montáž oddáleného hromosvodu na trubku</t>
  </si>
  <si>
    <t>3541110001</t>
  </si>
  <si>
    <t>ITV 68 Izolační tyč pro vodič 680mm</t>
  </si>
  <si>
    <t xml:space="preserve">0,666666666666667*3 'Přepočtené koeficientem množství : </t>
  </si>
  <si>
    <t>354111000111</t>
  </si>
  <si>
    <t>DOHT 6 Držák oddáleného hromosvodu na trubku</t>
  </si>
  <si>
    <t>210010324</t>
  </si>
  <si>
    <t>Montáž rozvodek zapuštěných plastových čtyřhranných typ KT 250 bez svorkovnic</t>
  </si>
  <si>
    <t>3457154405</t>
  </si>
  <si>
    <t>Rozvodnice KT250</t>
  </si>
  <si>
    <t>M090</t>
  </si>
  <si>
    <t>svorka pásku zemnící SR2b 4šrouby FeZn</t>
  </si>
  <si>
    <t>M091</t>
  </si>
  <si>
    <t>svorka pásku drátu zemnící SR3a 2šrouby FeZn</t>
  </si>
  <si>
    <t>M092</t>
  </si>
  <si>
    <t>svorka pásku drátu zemnící SR3d 2šr FeZn diagonal</t>
  </si>
  <si>
    <t>210100017</t>
  </si>
  <si>
    <t>Připojení tepelné čerpadlo</t>
  </si>
  <si>
    <t>210110001</t>
  </si>
  <si>
    <t>Montáž nástěnný vypínač nn jednopólový pro prostředí základní nebo vlhké</t>
  </si>
  <si>
    <t>10.555.033</t>
  </si>
  <si>
    <t>Spínač č.1 IP44</t>
  </si>
  <si>
    <t>246170260</t>
  </si>
  <si>
    <t>lak asfaltový A 1999 černý (á 9 kg)</t>
  </si>
  <si>
    <t>10.706.950.1</t>
  </si>
  <si>
    <t>412104 Tlačítko s kontrolkou řazení 1/0, čistě bílá</t>
  </si>
  <si>
    <t>210111131</t>
  </si>
  <si>
    <t>Montáž zásuvek průmyslových nástěnných provedení IP 44 2P+PE 16 A</t>
  </si>
  <si>
    <t>10.028.726</t>
  </si>
  <si>
    <t>Zásuvka 230V IP44 bílá</t>
  </si>
  <si>
    <t>210220001</t>
  </si>
  <si>
    <t>Montáž uzemňovacího vedení vodičů FeZn pomocí svorek na povrchu páskou do 120 mm2</t>
  </si>
  <si>
    <t>354420620</t>
  </si>
  <si>
    <t>pás zemnící 30 x 4 mm FeZn</t>
  </si>
  <si>
    <t>210220002</t>
  </si>
  <si>
    <t>Montáž uzemňovacích vedení vodičů FeZn pomocí svorek na povrchu drátem nebo lanem do 10 mm</t>
  </si>
  <si>
    <t>354410730</t>
  </si>
  <si>
    <t>drát průměr 10 mm FeZn</t>
  </si>
  <si>
    <t>210220101</t>
  </si>
  <si>
    <t>Montáž hromosvodného vedení svodových vodičů s podpěrami průměru do 10 mm</t>
  </si>
  <si>
    <t>354418600</t>
  </si>
  <si>
    <t>svorka SJ 1 k jímací tyči-4 šrouby</t>
  </si>
  <si>
    <t>354410770</t>
  </si>
  <si>
    <t>drát průměr 8 mm AlMgSi</t>
  </si>
  <si>
    <t>210220231</t>
  </si>
  <si>
    <t>Montáž tyčí jímacích délky do 3 m na stojan</t>
  </si>
  <si>
    <t>354410650</t>
  </si>
  <si>
    <t>tyč jímací s rovným koncem JR 1,5 1500 mm FeZn</t>
  </si>
  <si>
    <t>210220301</t>
  </si>
  <si>
    <t>Montáž svorek hromosvodných typu SS, SR 03 se 2 šrouby</t>
  </si>
  <si>
    <t>354354418751</t>
  </si>
  <si>
    <t>SUb svorka univerzální bez strředové destičky</t>
  </si>
  <si>
    <t>354418850</t>
  </si>
  <si>
    <t>svorka spojovací SS pro lano D8-10 mm</t>
  </si>
  <si>
    <t>210220302</t>
  </si>
  <si>
    <t>Montáž svorek hromosvodných typu ST, SJ, SK, SZ, SR 01, 02 se 3 a více šrouby</t>
  </si>
  <si>
    <t>354418750</t>
  </si>
  <si>
    <t>svorka křížová SK pro vodič D6-10 mm</t>
  </si>
  <si>
    <t>354419250</t>
  </si>
  <si>
    <t>svorka zkušební SZ pro lano D6-12 mm   FeZn</t>
  </si>
  <si>
    <t>354418950</t>
  </si>
  <si>
    <t>svorka připojovací SP1 k připojení kovových částí</t>
  </si>
  <si>
    <t>210220321</t>
  </si>
  <si>
    <t>Montáž svorek hromosvodných na potrubí typ Bernard se zhotovením pásku</t>
  </si>
  <si>
    <t>68500165</t>
  </si>
  <si>
    <t>SVORKA ST NA POTRUBI</t>
  </si>
  <si>
    <t>210220372</t>
  </si>
  <si>
    <t>Montáž ochranných prvků - úhelníků nebo trubek do zdiva</t>
  </si>
  <si>
    <t>354418310</t>
  </si>
  <si>
    <t>úhelník ochranný OU 2.0 na ochranu svodu 2 m</t>
  </si>
  <si>
    <t>210220401</t>
  </si>
  <si>
    <t>Montáž vedení hromosvodné - štítků k označení svodů</t>
  </si>
  <si>
    <t>354421100</t>
  </si>
  <si>
    <t>štítek plastový č. 31 -  čísla svodů</t>
  </si>
  <si>
    <t>10180161</t>
  </si>
  <si>
    <t>VODIC CYY 6 ZELENOZLUTY</t>
  </si>
  <si>
    <t>10180202</t>
  </si>
  <si>
    <t>VODIC CYY 4 ZELENOZLUTY</t>
  </si>
  <si>
    <t>210800007</t>
  </si>
  <si>
    <t>Montáž měděných vodičů CYY, CMA, CY, CYA, HO5V, HO7V 25 až 35 mm2 doplňující pospojování</t>
  </si>
  <si>
    <t>10100158</t>
  </si>
  <si>
    <t>VODIC CY 35,0-R ZLUTOZELENA H07V-R</t>
  </si>
  <si>
    <t>210810013</t>
  </si>
  <si>
    <t>Montáž měděných kabelů CYKY, CYKYD, CYKYDY, NYM, NYY, YSLY 750 V 4x10mm2 uložených volně</t>
  </si>
  <si>
    <t>10.048.218</t>
  </si>
  <si>
    <t>CYKY 4J10 (4Bx10)</t>
  </si>
  <si>
    <t>210810110</t>
  </si>
  <si>
    <t>Montáž měděných kabelů CYKY, NYM, NYY, YSLY 1 kV 3x35+25mm2 uložených pevně</t>
  </si>
  <si>
    <t>341116310</t>
  </si>
  <si>
    <t>kabel silový s Cu jádrem 1-CYKY 4x35 mm2 - změřit na stavbě!</t>
  </si>
  <si>
    <t>741313042</t>
  </si>
  <si>
    <t>Montáž zásuvka (polo)zapuštěná šroubové připojení 2P+PE dvojí zapojení - průběžná</t>
  </si>
  <si>
    <t>345551230</t>
  </si>
  <si>
    <t>zásuvka 2násobná 16A bílá, slonová kost</t>
  </si>
  <si>
    <t>220061532</t>
  </si>
  <si>
    <t>Montáž kabel návěstní volně uložený s jádrem 1 mm Cu TCEKEZE, TCEKFE, TCEKPFLEY, TCEKPFLEZE 4 P</t>
  </si>
  <si>
    <t>10.048.9351</t>
  </si>
  <si>
    <t>TCEPKPFLE 15x4x0,6</t>
  </si>
  <si>
    <t>220111751</t>
  </si>
  <si>
    <t>Překlenutí vodoměru</t>
  </si>
  <si>
    <t>220450007.1</t>
  </si>
  <si>
    <t>Montáž TV skříně</t>
  </si>
  <si>
    <t>10.652.241.1</t>
  </si>
  <si>
    <t>Rozvaděč pro anténní zesilovač</t>
  </si>
  <si>
    <t>741999025</t>
  </si>
  <si>
    <t>stožár STA (dimenzovaný pro antény 90 cm a antény UHF a VKV - 3m teleskopický včetně výložníků a kotvících systémů</t>
  </si>
  <si>
    <t>sada</t>
  </si>
  <si>
    <t>741999029</t>
  </si>
  <si>
    <t>anténa UHF V + H provedení</t>
  </si>
  <si>
    <t>741999030</t>
  </si>
  <si>
    <t>anténa VKV - všesměrová</t>
  </si>
  <si>
    <t>741999031</t>
  </si>
  <si>
    <t>Přepěťová ochrana- koaxiální kabel</t>
  </si>
  <si>
    <t>741999034</t>
  </si>
  <si>
    <t>odbočovač TV 1/20 dB</t>
  </si>
  <si>
    <t>741999035</t>
  </si>
  <si>
    <t>slučovač 0-950 MHz dvojitý</t>
  </si>
  <si>
    <t>741999037</t>
  </si>
  <si>
    <t>Multipřepínač kaskádový F konektor - 11 bytů</t>
  </si>
  <si>
    <t>741999040</t>
  </si>
  <si>
    <t>spojka F-F</t>
  </si>
  <si>
    <t>741999041</t>
  </si>
  <si>
    <t>konektory F - kompresní</t>
  </si>
  <si>
    <t>741999043</t>
  </si>
  <si>
    <t>instalační materiál, izolace proti vlhkosti</t>
  </si>
  <si>
    <t>741999044</t>
  </si>
  <si>
    <t>propojovací kabeláž</t>
  </si>
  <si>
    <t>220731511</t>
  </si>
  <si>
    <t>Zřízení uzemnění stožáru anténního na objektu</t>
  </si>
  <si>
    <t>220731515</t>
  </si>
  <si>
    <t>Montáž antény ve výšce přes 5 m</t>
  </si>
  <si>
    <t>220731519</t>
  </si>
  <si>
    <t>Montáž sady přepěťové ochrany uvnitř objektu</t>
  </si>
  <si>
    <t>220880301</t>
  </si>
  <si>
    <t>Montáž skříně 19"</t>
  </si>
  <si>
    <t>10.652.241.2</t>
  </si>
  <si>
    <t>Rack 19" - 18U</t>
  </si>
  <si>
    <t>10004</t>
  </si>
  <si>
    <t>Switch 24 port - 19"</t>
  </si>
  <si>
    <t>10005</t>
  </si>
  <si>
    <t>Patchpanel 24 port - 19"</t>
  </si>
  <si>
    <t>10006</t>
  </si>
  <si>
    <t>Vyvazovací organizér</t>
  </si>
  <si>
    <t>10007</t>
  </si>
  <si>
    <t>UTP propojovací kabel 0,5m 5e</t>
  </si>
  <si>
    <t>10011</t>
  </si>
  <si>
    <t>Napájecí panel 8x230V s přepěťovou ochranou</t>
  </si>
  <si>
    <t>013254000</t>
  </si>
  <si>
    <t>Dokumentace skutečného provedení stavby</t>
  </si>
  <si>
    <t>032903000</t>
  </si>
  <si>
    <t>Náklady na provoz a údržbu vybavení staveniště</t>
  </si>
  <si>
    <t>Potrubí KG PVC - DN 110 (svod.potr.)</t>
  </si>
  <si>
    <t>Potrubí KG PVC - DN 125 (svod.potr.)</t>
  </si>
  <si>
    <t>Potrubí KG PVC DN 150 (svod.potr.)</t>
  </si>
  <si>
    <t>Přečerpávací stanice od sifonů v 1.PP, umístěná ve sklepě + montáž a osazení</t>
  </si>
  <si>
    <t>Revizní šachta pr.1200 mm, hl. 1,8 m + poklop – pojezdová, samonostná</t>
  </si>
  <si>
    <t>Osazení a montáž šachty v terénu</t>
  </si>
  <si>
    <t>Napojení na veřejnou kanalizaci</t>
  </si>
  <si>
    <t>Potrubí KG - Systém (PVC) - DN 125</t>
  </si>
  <si>
    <t>Potrubí KG - Systém (PVC) - DN 150</t>
  </si>
  <si>
    <t>Potrubí KG - Systém (PVC) - DN 200</t>
  </si>
  <si>
    <t>Přechodový kus kamenina/plast</t>
  </si>
  <si>
    <t>Čistící kus KG DN 200</t>
  </si>
  <si>
    <t>Zpětná klapka DN 200</t>
  </si>
  <si>
    <t>Lapač střešních splavenin</t>
  </si>
  <si>
    <t>Výkop (obsyp, podsyp, zásyp, uložení potrubí)</t>
  </si>
  <si>
    <t>Potrubí PPr, plast PN 20, 50x8,3</t>
  </si>
  <si>
    <t>Napojení naveřejný vodovod</t>
  </si>
  <si>
    <t>Tepelná izolace tloušťky 15 mm – DN 50</t>
  </si>
  <si>
    <t>Teploměr</t>
  </si>
  <si>
    <t>Cirkulační čerpadlo</t>
  </si>
  <si>
    <t>Akumulační nádrž o objemu 800 l (vybaven nabíjecím oběhovým čerpadlem skonstantními otáčkami), možnost napojení solárních panelů, 4 kW patrona, včetně montáže</t>
  </si>
  <si>
    <t>KK DN 50</t>
  </si>
  <si>
    <t>Filtr jemných částic, pro DN 50</t>
  </si>
  <si>
    <t>Převlečné matice k hlavní vod. Sestavě</t>
  </si>
  <si>
    <t>Vodoměr Qn 6,0 + redukční ventil</t>
  </si>
  <si>
    <t>KK s vyp. DN 50 (vodoměr)</t>
  </si>
  <si>
    <t>ZK 50 (vodoměr)</t>
  </si>
  <si>
    <t>UV50 s vypouštěním</t>
  </si>
  <si>
    <t>Vodoměrová skříň, typová plastová – hlavní vodoměr</t>
  </si>
  <si>
    <t>Vyvažovací termostat.ventil</t>
  </si>
  <si>
    <t>kompenzační smyčka DN40</t>
  </si>
  <si>
    <t>Průtokový ohřívač + osazení+montáž</t>
  </si>
  <si>
    <t>Nezámrzná armatura, DN 25 – včetně montáže</t>
  </si>
  <si>
    <t>Výlevka závěsná, mřížka, odtokový systém + osazení, montáž</t>
  </si>
  <si>
    <t>Nástěnná umyvadlová baterie – dlouhé ramínko + osazení, montáž</t>
  </si>
  <si>
    <t>Expanzní nádoba k elektrokotli – 50 l + montáž a doprava</t>
  </si>
  <si>
    <t>Doprava, osazení a montáž TČ a propojení s AKU nádrže</t>
  </si>
  <si>
    <t>Nádoba tlaková expanzní s membránou o obsahu 40 litrů (TČ) + montáž a doprava</t>
  </si>
  <si>
    <t>Hadice napouštěcí pryžové D 16/23</t>
  </si>
  <si>
    <t>KK DN 42 (upřesněno při realizaci – dle skutečného propojení)</t>
  </si>
  <si>
    <t>KK DN 35 (upřesněno při realizaci – dle skutečného propojení)</t>
  </si>
  <si>
    <t>Tlakoměr nízkotlaký kruhový D 160 rozsah 0-10 Mpaspodní připojení</t>
  </si>
  <si>
    <t>Ventil závitový odvzdušňovací G 3/8 PN 14 do 120°Cautomatický</t>
  </si>
  <si>
    <t>Filtrbaal DN 42  (upřesněno při realizaci – dle skutečného propojení)</t>
  </si>
  <si>
    <t>Příložný termostat na potrubí + MT (dle mont.firmy)</t>
  </si>
  <si>
    <t>Ventil závitový pojistný rohový G 3/4 provoznítlak od 2,5 do 6 barů</t>
  </si>
  <si>
    <t>odkap od venk. Jednotky TČ – DN20</t>
  </si>
  <si>
    <t>Třícestný směšovací ventil</t>
  </si>
  <si>
    <t>termohydraulický vyrovnávač</t>
  </si>
  <si>
    <t>Kohout plnící a vypouštěcí G 3/8 PN 10 do 110°Czávitový</t>
  </si>
  <si>
    <t>Revizní armatura pro expanzi DN 20 + MT</t>
  </si>
  <si>
    <t>Přesun hmot pro armatury v objektech v do 6 m</t>
  </si>
  <si>
    <t>Čerpadlo oběhové teplovodní mokroběžné závitovéDN 42 , výtlak 12 m</t>
  </si>
  <si>
    <t>soub</t>
  </si>
  <si>
    <t>Ocelové potrií bezešvé, 6/4“+montáž+zkouška</t>
  </si>
  <si>
    <t>Potrubí měděné polotvrdé spojované měkkým pájenímD 42x2,0</t>
  </si>
  <si>
    <t>Pol__0054</t>
  </si>
  <si>
    <t>Pol__0066</t>
  </si>
  <si>
    <t>Pol__0067</t>
  </si>
  <si>
    <t>předizolované potrubí s id.vodičetm, DN 40, izolace.tl. 5 cm (Gerotop DUO)</t>
  </si>
  <si>
    <t>338920010</t>
  </si>
  <si>
    <t>Osazení betonové palisády, š. do 11 cm, dl. 30 cm</t>
  </si>
  <si>
    <t>schody : (1,3+0,5*2)</t>
  </si>
  <si>
    <t>2,3+1,0*2</t>
  </si>
  <si>
    <t>59228418</t>
  </si>
  <si>
    <t>6,6/0,11*1,1</t>
  </si>
  <si>
    <t>434121425</t>
  </si>
  <si>
    <t xml:space="preserve">Osazení želbet. stupňů </t>
  </si>
  <si>
    <t>1,3+2,3</t>
  </si>
  <si>
    <t>451571111</t>
  </si>
  <si>
    <t>Lože dlažby ze štěrkopísků tl. do 10 cm</t>
  </si>
  <si>
    <t>skladba CH : 74,8</t>
  </si>
  <si>
    <t>451571112</t>
  </si>
  <si>
    <t>Lože dlažby ze štěrkopísků tl. do 15 cm</t>
  </si>
  <si>
    <t>59228520</t>
  </si>
  <si>
    <t>596215021</t>
  </si>
  <si>
    <t>Kladení zámkové dlažby tl. 6 cm do drtě tl. 4 cm</t>
  </si>
  <si>
    <t>916561111</t>
  </si>
  <si>
    <t xml:space="preserve">Osazení záhon.obrubníků do lože  včetně obrubníku   </t>
  </si>
  <si>
    <t>77,722</t>
  </si>
  <si>
    <t>999281105</t>
  </si>
  <si>
    <t>Přesun hmot pro opravy a údržbu do výšky 6 m</t>
  </si>
  <si>
    <t>591050020</t>
  </si>
  <si>
    <t>Komunikace z dlažby zámkové, podklad štěrkopísek dlažba přírodní tloušťka 8 cm, vč. obrubníku</t>
  </si>
  <si>
    <t>204,8</t>
  </si>
  <si>
    <t>112101103</t>
  </si>
  <si>
    <t>Kácení stromů listnatých o průměru kmene 50-70 cm</t>
  </si>
  <si>
    <t>174101102</t>
  </si>
  <si>
    <t>Zásyp ruční se zhutněním</t>
  </si>
  <si>
    <t>zásyp vsak : 0,5*4*2</t>
  </si>
  <si>
    <t>podezdívka plotu : 42*0,9*0,4</t>
  </si>
  <si>
    <t>vsak : 2*4*1,5</t>
  </si>
  <si>
    <t>184101112RA0x</t>
  </si>
  <si>
    <t>Výsadba stromu  v rovině včetně dodávky</t>
  </si>
  <si>
    <t>dle situace : 36</t>
  </si>
  <si>
    <t>271100010</t>
  </si>
  <si>
    <t>Polštář  ze štěrkopísku</t>
  </si>
  <si>
    <t>vsak : 2*4*1,0</t>
  </si>
  <si>
    <t>274310020</t>
  </si>
  <si>
    <t>Základový pas z betonu C 12/15, bednění</t>
  </si>
  <si>
    <t>318211116</t>
  </si>
  <si>
    <t>Zdivo podezdívek oplocení z lom. kamene, MC 5 - 10</t>
  </si>
  <si>
    <t>42,0*0,6*0,3</t>
  </si>
  <si>
    <t xml:space="preserve">  42/2</t>
  </si>
  <si>
    <t>sloupky : 0,3*1,2*(21+1)*0,3</t>
  </si>
  <si>
    <t>345232121</t>
  </si>
  <si>
    <t xml:space="preserve">Stříška plotu ze zákrytových desek, šířka 300 mm včetně dodávky desek </t>
  </si>
  <si>
    <t>42</t>
  </si>
  <si>
    <t>32518Rxx</t>
  </si>
  <si>
    <t>DOdávka a montáž hlavy zídky</t>
  </si>
  <si>
    <t>spár, tl. 50-100 mm, výztuž, okapní ukončení : 5,3+0,8</t>
  </si>
  <si>
    <t>311200001</t>
  </si>
  <si>
    <t>Zdivo z kamene, lícované, spárované neopracovaný kámen</t>
  </si>
  <si>
    <t>(0,5*5,3*1,8+0,8*0,8*1,0)*0,4</t>
  </si>
  <si>
    <t>43032010x</t>
  </si>
  <si>
    <t>Schodiště terénní - zámková dlažba + obrubníky 5 stupňů</t>
  </si>
  <si>
    <t>m DVČ</t>
  </si>
  <si>
    <t>5*0,35</t>
  </si>
  <si>
    <t>622453111</t>
  </si>
  <si>
    <t>Zatření rubu stěn z lom. kamene maltou MC 10</t>
  </si>
  <si>
    <t>42,0*0,6*2</t>
  </si>
  <si>
    <t>sloupky : 0,3*1,2*(21+1)*2</t>
  </si>
  <si>
    <t>(0,5*5,3*1,8+0,8*0,8*1,0)*2</t>
  </si>
  <si>
    <t>627452911</t>
  </si>
  <si>
    <t>Spárování starého zdiva z lom. kamene do hl. 8 cm cementovou maltou</t>
  </si>
  <si>
    <t>stávající zdky průměrná výška 1,5m - lokální opravy včetně částečného přezdění : (35+10)*1,5*2</t>
  </si>
  <si>
    <t>631571003R00x</t>
  </si>
  <si>
    <t>Násyp -  zásyp včetně materilu</t>
  </si>
  <si>
    <t>zásyp septiku : 2*2*2</t>
  </si>
  <si>
    <t>93711OA0</t>
  </si>
  <si>
    <t>MOBILIÁŘ - DŘEVĚNÉ LAVIČKY dle specifikace ve výpisu prvků</t>
  </si>
  <si>
    <t>KUS</t>
  </si>
  <si>
    <t>93711OA0x</t>
  </si>
  <si>
    <t>Vyčištění stávající jímky - průrazy, napojení na rozvod dešťové kanalizace</t>
  </si>
  <si>
    <t>96202249xx</t>
  </si>
  <si>
    <t>Bourání zdiva nadzákladového kamenného na MC včetně odvozu a likvidace</t>
  </si>
  <si>
    <t>stávající opěrná zídka : 1</t>
  </si>
  <si>
    <t>767012581Rxx</t>
  </si>
  <si>
    <t>Dodávka a montáž oplocení na podezdívku PL1 - včetně branky</t>
  </si>
  <si>
    <t>767012591Rxx</t>
  </si>
  <si>
    <t>Dodávka a montáž - Ocelové zábradlí u schodiště naOcelové zábradlí u schodiště na Z10</t>
  </si>
  <si>
    <t>767012592Rxx</t>
  </si>
  <si>
    <t>Dodávka a montáž - Ocelové zábradlí se svislou výplní z pásové pozink. ocele,vzd. prvků výplně max.   výplně max. 100mm, Z9</t>
  </si>
  <si>
    <t>998767201</t>
  </si>
  <si>
    <t>Přesun hmot pro zámečnické konstr., výšky do 6 m</t>
  </si>
  <si>
    <t>460120061</t>
  </si>
  <si>
    <t>Odvoz zeminy odvoz zeminy včetně naložení</t>
  </si>
  <si>
    <t>Pokud bude mít dodavatel (vyplňující) doplňující dotazy, nebo otázky na projektovou dok.</t>
  </si>
  <si>
    <t>obrátí se na hlavního projektanta jako zpracovatele položkového výkazu výměr.</t>
  </si>
  <si>
    <t>Kontaktovat projektanta je možné na emailu či telefonicky.</t>
  </si>
  <si>
    <t>Kontant na projektanta:</t>
  </si>
  <si>
    <t>Jméno:</t>
  </si>
  <si>
    <t>Ing. Lukáš Hlubocký</t>
  </si>
  <si>
    <t>email:</t>
  </si>
  <si>
    <t>stavohprojekt@seznam.cz</t>
  </si>
  <si>
    <t>mob:</t>
  </si>
  <si>
    <t>V případě dotazů mne kontaktujte.</t>
  </si>
  <si>
    <t>Není povoleno samovolně přidávat či ubírat položky v rozpočtu.</t>
  </si>
  <si>
    <t>Tyto úpravy případně zpracuje zhotovitel VV.</t>
  </si>
  <si>
    <t>Zpracovatel cenové nabídky je povinen případně upozornit na chybějící položky.</t>
  </si>
  <si>
    <t xml:space="preserve">Zpracovatel cenové nabídky je zodpovědný za správnost a úplnost cenové nabídky, </t>
  </si>
  <si>
    <t>kterou vyplněnou zašle zpět investorovi.</t>
  </si>
  <si>
    <t>Zpracovatel cenové nabídky odesláním(podáním) cenové nabídky tvrzuje, že se podrobně</t>
  </si>
  <si>
    <t>seznámil s celým obsahem výkazu výměr a jeho souladem s projektovou dokmentací,</t>
  </si>
  <si>
    <t>a zároveň že upozornil zadavatele na případné nesoulady VV a PD.</t>
  </si>
  <si>
    <t>Zadavatel se nebude následně na případné nesoulady odkazovat při případných vícepracích.</t>
  </si>
  <si>
    <t>Překlad vysoký, nosný 23,8/7/175 cm</t>
  </si>
  <si>
    <t>Strop MIAKO, OVN 50, tl. 25 cm, nosník do 2 m</t>
  </si>
  <si>
    <t>Strop MIAKO, OVN 50, tl. 25 cm, nosník 2,25 - 3 m</t>
  </si>
  <si>
    <t>Strop MIAKO, OVN 50, tl. 25 cm, nosník 4,25 - 5 m</t>
  </si>
  <si>
    <t>Strop MIAKO, OVN 50, tl. 25 cm, nosník 5,25 - 6 m</t>
  </si>
  <si>
    <t>Obezdění věnce brouš. keram. věncovkou 8/25, izol.</t>
  </si>
  <si>
    <t>Výroba a mont. ramenátů vikýře</t>
  </si>
  <si>
    <t>Okno střešní 66 x 98 cm (např. Velux)</t>
  </si>
  <si>
    <t>Okno střešní 66 x 118 cm (např. Velux)</t>
  </si>
  <si>
    <t>svorkovnice krabicová bezšroubová TYP017, 400 V, 2 vstupy, 2,5 mm2, 24 A</t>
  </si>
  <si>
    <t>svorkovnice krabicová bezšroubová TYP016, 400 V, 3 vstupy, 2,5 mm2, 24 A</t>
  </si>
  <si>
    <t>svorkovnice krabicová bezšroubová TYP018, 400 V, 4 vstupy, 2,5 mm2, 24 A</t>
  </si>
  <si>
    <t>svorkovnice krabicová bezšroubová TYP015, 400 V, 5 vstupů, 2,5 mm2, 24 A</t>
  </si>
  <si>
    <t>Stěnový vestavěný WC modul např. Geberit Kombifix ECO</t>
  </si>
  <si>
    <t>Koupelnové otop. trubkové těleso (např. Korado Radik MAX - M 1495.450)</t>
  </si>
  <si>
    <t>Otopné těleso panel. typ 21 VKL (např. Korado) výška/délka 500/500 mm</t>
  </si>
  <si>
    <t>Otopné těleso panel. typ 11 VKL (např. Korado) výška/délka 500/500 mm</t>
  </si>
  <si>
    <t>Otopné těleso panel. typ 22 VKL (např. Korado) výška/délka 500/500 mm</t>
  </si>
  <si>
    <t>Otopné těleso panel. typ 33 VKL (např. Korado) výška/délka 500/400 mm</t>
  </si>
  <si>
    <t>Otopné těleso panel. typ 33 VKL (např. Korado) výška/délka 500/500 mm</t>
  </si>
  <si>
    <t>Otopné těleso panel. typ 33 VKL (např. Korado) výška/délka 500/600 mm</t>
  </si>
  <si>
    <t>Otopné těleso panel. typ 33 VKL (např. Korado) výška/délka 500/800 mm</t>
  </si>
  <si>
    <t>Otopné těleso panel. typ 33 VKL (např. Korado) výška/délka 500/1200 mm</t>
  </si>
  <si>
    <t>Otopné těleso panel. typ 33 VKL (např. Korado) výška/délka 500/1400 mm</t>
  </si>
  <si>
    <t>Izolace potrubí pěnová d 15/13 mm(např. Mirelon Pro)</t>
  </si>
  <si>
    <t>Izolace potrubí pěnová d 18/13 mm(např. Mirelon Pro)</t>
  </si>
  <si>
    <t>Izolace potrubí pěnová d 22/13 mm(např. Mirelon Pro)</t>
  </si>
  <si>
    <t>Izolace potrubí pěnová d 28/13 mm(např. Mirelon Pro)</t>
  </si>
  <si>
    <t>Izolace potrubí pěnová d 35/13 mm(např. Mirelon Pro)</t>
  </si>
  <si>
    <t>Patch panel - 24x RJ45, přímý, CAT5E, UTP, černý, 1U</t>
  </si>
  <si>
    <t>Zaústění dešťové kan. do stávající jímky</t>
  </si>
  <si>
    <t>Tepelné čerpadlo voda/vzduch o výkonu9 kW - vnitřní jednotka a venkovní jednotka, řízení série jednotek, vzdálený přístup, nízkohlučné venkovní jednotky, max 55dB u venkovní jednotky</t>
  </si>
  <si>
    <t>Izolace potrubí pěnová d 42/13 mm(např. Mirelon Pro)</t>
  </si>
  <si>
    <t>Otopné těleso panel. typ 33 VKL (např. Korado) výška/délka 600/500 mm</t>
  </si>
  <si>
    <t>Palisáda barevná Premium 11x11x30 cm(např. BEST)</t>
  </si>
  <si>
    <t>Schodišťový prvek betonový přírodní                      (např BEST FALDO)</t>
  </si>
  <si>
    <t>Návleková izolace PE 4mm, např. Geberit, DN 40</t>
  </si>
  <si>
    <t>Návleková izolace PE 4mm, např. Geberit, DN 50</t>
  </si>
  <si>
    <t>Návleková izolace PE 4mm, např. Geberit, DN 75</t>
  </si>
  <si>
    <t>Návleková izolace PE 4mm, např. Geberit, DN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</si>
</sst>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u/>
      <sz val="10"/>
      <color theme="10"/>
      <name val="Arial CE"/>
      <charset val="238"/>
    </font>
    <font>
      <b/>
      <u/>
      <sz val="10"/>
      <color theme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20" fillId="0" borderId="0" xfId="2" applyFont="1"/>
    <xf numFmtId="3" fontId="8" fillId="0" borderId="0" xfId="0" applyNumberFormat="1" applyFont="1"/>
    <xf numFmtId="0" fontId="15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3">
    <cellStyle name="Hypertextový odkaz" xfId="2" builtinId="8"/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rvrts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vohprojekt@seznam.cz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25"/>
  <sheetViews>
    <sheetView tabSelected="1" workbookViewId="0">
      <selection activeCell="G42" sqref="G42"/>
    </sheetView>
  </sheetViews>
  <sheetFormatPr defaultRowHeight="12.75" x14ac:dyDescent="0.2"/>
  <sheetData>
    <row r="1" spans="1:10" x14ac:dyDescent="0.2">
      <c r="A1" s="21" t="s">
        <v>40</v>
      </c>
    </row>
    <row r="2" spans="1:10" ht="57.75" customHeight="1" x14ac:dyDescent="0.2">
      <c r="A2" s="197" t="s">
        <v>41</v>
      </c>
      <c r="B2" s="197"/>
      <c r="C2" s="197"/>
      <c r="D2" s="197"/>
      <c r="E2" s="197"/>
      <c r="F2" s="197"/>
      <c r="G2" s="197"/>
      <c r="H2" s="21"/>
      <c r="I2" s="21"/>
      <c r="J2" s="21"/>
    </row>
    <row r="3" spans="1:10" x14ac:dyDescent="0.2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x14ac:dyDescent="0.2">
      <c r="A4" s="21" t="s">
        <v>2057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">
      <c r="A5" s="21" t="s">
        <v>2058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x14ac:dyDescent="0.2">
      <c r="A6" s="21" t="s">
        <v>2059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x14ac:dyDescent="0.2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2">
      <c r="A8" s="21" t="s">
        <v>2060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">
      <c r="A9" s="21" t="s">
        <v>2061</v>
      </c>
      <c r="B9" s="21"/>
      <c r="C9" s="21" t="s">
        <v>2062</v>
      </c>
      <c r="D9" s="21"/>
      <c r="E9" s="21"/>
      <c r="F9" s="21"/>
      <c r="G9" s="21"/>
      <c r="H9" s="21"/>
      <c r="I9" s="21"/>
      <c r="J9" s="21"/>
    </row>
    <row r="10" spans="1:10" x14ac:dyDescent="0.2">
      <c r="A10" s="21" t="s">
        <v>2063</v>
      </c>
      <c r="B10" s="21"/>
      <c r="C10" s="195" t="s">
        <v>2064</v>
      </c>
      <c r="D10" s="21"/>
      <c r="E10" s="21"/>
      <c r="F10" s="21"/>
      <c r="G10" s="21"/>
      <c r="H10" s="21"/>
      <c r="I10" s="21"/>
      <c r="J10" s="21"/>
    </row>
    <row r="11" spans="1:10" x14ac:dyDescent="0.2">
      <c r="A11" s="21" t="s">
        <v>2065</v>
      </c>
      <c r="B11" s="21"/>
      <c r="C11" s="196">
        <v>777215417</v>
      </c>
      <c r="D11" s="21"/>
      <c r="E11" s="21"/>
      <c r="F11" s="21"/>
      <c r="G11" s="21"/>
      <c r="H11" s="21"/>
      <c r="I11" s="21"/>
      <c r="J11" s="21"/>
    </row>
    <row r="12" spans="1:10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0" x14ac:dyDescent="0.2">
      <c r="A13" s="21" t="s">
        <v>2066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x14ac:dyDescent="0.2">
      <c r="A14" s="21" t="s">
        <v>2067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x14ac:dyDescent="0.2">
      <c r="A15" s="21" t="s">
        <v>2068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2">
      <c r="A17" s="21" t="s">
        <v>2069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x14ac:dyDescent="0.2">
      <c r="A19" s="21" t="s">
        <v>2070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x14ac:dyDescent="0.2">
      <c r="A20" s="21" t="s">
        <v>2071</v>
      </c>
    </row>
    <row r="22" spans="1:10" x14ac:dyDescent="0.2">
      <c r="A22" s="21" t="s">
        <v>2072</v>
      </c>
    </row>
    <row r="23" spans="1:10" x14ac:dyDescent="0.2">
      <c r="A23" s="21" t="s">
        <v>2073</v>
      </c>
    </row>
    <row r="24" spans="1:10" x14ac:dyDescent="0.2">
      <c r="A24" s="21" t="s">
        <v>2074</v>
      </c>
    </row>
    <row r="25" spans="1:10" x14ac:dyDescent="0.2">
      <c r="A25" s="21" t="s">
        <v>2075</v>
      </c>
    </row>
  </sheetData>
  <mergeCells count="1">
    <mergeCell ref="A2:G2"/>
  </mergeCells>
  <hyperlinks>
    <hyperlink ref="C10" r:id="rId1" xr:uid="{F867F5E5-702B-49E8-AD1E-DDB03CA9DEBE}"/>
  </hyperlink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38" activePane="bottomLeft" state="frozen"/>
      <selection pane="bottomLeft" activeCell="AA98" sqref="AA98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52</v>
      </c>
      <c r="C4" s="269" t="s">
        <v>53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122</v>
      </c>
      <c r="C8" s="182" t="s">
        <v>123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0</v>
      </c>
      <c r="P8" s="162"/>
      <c r="Q8" s="162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AG8" t="s">
        <v>191</v>
      </c>
    </row>
    <row r="9" spans="1:60" ht="22.5" outlineLevel="1" x14ac:dyDescent="0.2">
      <c r="A9" s="175">
        <v>1</v>
      </c>
      <c r="B9" s="176" t="s">
        <v>1681</v>
      </c>
      <c r="C9" s="185" t="s">
        <v>1682</v>
      </c>
      <c r="D9" s="177" t="s">
        <v>1262</v>
      </c>
      <c r="E9" s="178">
        <v>1</v>
      </c>
      <c r="F9" s="179"/>
      <c r="G9" s="180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595</v>
      </c>
      <c r="T9" s="158" t="s">
        <v>599</v>
      </c>
      <c r="U9" s="158">
        <v>0</v>
      </c>
      <c r="V9" s="158">
        <f>ROUND(E9*U9,2)</f>
        <v>0</v>
      </c>
      <c r="W9" s="158"/>
      <c r="X9" s="158" t="s">
        <v>764</v>
      </c>
      <c r="Y9" s="148"/>
      <c r="Z9" s="148"/>
      <c r="AA9" s="148"/>
      <c r="AB9" s="148"/>
      <c r="AC9" s="148"/>
      <c r="AD9" s="148"/>
      <c r="AE9" s="148"/>
      <c r="AF9" s="148"/>
      <c r="AG9" s="148" t="s">
        <v>1263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75">
        <v>2</v>
      </c>
      <c r="B10" s="176" t="s">
        <v>1683</v>
      </c>
      <c r="C10" s="185" t="s">
        <v>1684</v>
      </c>
      <c r="D10" s="177" t="s">
        <v>1262</v>
      </c>
      <c r="E10" s="178">
        <v>6</v>
      </c>
      <c r="F10" s="179"/>
      <c r="G10" s="180">
        <f>ROUND(E10*F10,2)</f>
        <v>0</v>
      </c>
      <c r="H10" s="159"/>
      <c r="I10" s="158">
        <f>ROUND(E10*H10,2)</f>
        <v>0</v>
      </c>
      <c r="J10" s="159"/>
      <c r="K10" s="158">
        <f>ROUND(E10*J10,2)</f>
        <v>0</v>
      </c>
      <c r="L10" s="158">
        <v>21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 t="s">
        <v>595</v>
      </c>
      <c r="T10" s="158" t="s">
        <v>599</v>
      </c>
      <c r="U10" s="158">
        <v>0</v>
      </c>
      <c r="V10" s="158">
        <f>ROUND(E10*U10,2)</f>
        <v>0</v>
      </c>
      <c r="W10" s="158"/>
      <c r="X10" s="158" t="s">
        <v>764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1263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3" t="s">
        <v>190</v>
      </c>
      <c r="B11" s="164" t="s">
        <v>124</v>
      </c>
      <c r="C11" s="182" t="s">
        <v>125</v>
      </c>
      <c r="D11" s="165"/>
      <c r="E11" s="166"/>
      <c r="F11" s="167"/>
      <c r="G11" s="168">
        <f>SUMIF(AG12:AG23,"&lt;&gt;NOR",G12:G23)</f>
        <v>0</v>
      </c>
      <c r="H11" s="162"/>
      <c r="I11" s="162">
        <f>SUM(I12:I23)</f>
        <v>0</v>
      </c>
      <c r="J11" s="162"/>
      <c r="K11" s="162">
        <f>SUM(K12:K23)</f>
        <v>0</v>
      </c>
      <c r="L11" s="162"/>
      <c r="M11" s="162">
        <f>SUM(M12:M23)</f>
        <v>0</v>
      </c>
      <c r="N11" s="162"/>
      <c r="O11" s="162">
        <f>SUM(O12:O23)</f>
        <v>0.01</v>
      </c>
      <c r="P11" s="162"/>
      <c r="Q11" s="162">
        <f>SUM(Q12:Q23)</f>
        <v>0</v>
      </c>
      <c r="R11" s="162"/>
      <c r="S11" s="162"/>
      <c r="T11" s="162"/>
      <c r="U11" s="162"/>
      <c r="V11" s="162">
        <f>SUM(V12:V23)</f>
        <v>0</v>
      </c>
      <c r="W11" s="162"/>
      <c r="X11" s="162"/>
      <c r="AG11" t="s">
        <v>191</v>
      </c>
    </row>
    <row r="12" spans="1:60" outlineLevel="1" x14ac:dyDescent="0.2">
      <c r="A12" s="175">
        <v>3</v>
      </c>
      <c r="B12" s="176" t="s">
        <v>1685</v>
      </c>
      <c r="C12" s="185" t="s">
        <v>1686</v>
      </c>
      <c r="D12" s="177" t="s">
        <v>242</v>
      </c>
      <c r="E12" s="178">
        <v>10</v>
      </c>
      <c r="F12" s="179"/>
      <c r="G12" s="180">
        <f t="shared" ref="G12:G23" si="0">ROUND(E12*F12,2)</f>
        <v>0</v>
      </c>
      <c r="H12" s="159"/>
      <c r="I12" s="158">
        <f t="shared" ref="I12:I23" si="1">ROUND(E12*H12,2)</f>
        <v>0</v>
      </c>
      <c r="J12" s="159"/>
      <c r="K12" s="158">
        <f t="shared" ref="K12:K23" si="2">ROUND(E12*J12,2)</f>
        <v>0</v>
      </c>
      <c r="L12" s="158">
        <v>21</v>
      </c>
      <c r="M12" s="158">
        <f t="shared" ref="M12:M23" si="3">G12*(1+L12/100)</f>
        <v>0</v>
      </c>
      <c r="N12" s="158">
        <v>0</v>
      </c>
      <c r="O12" s="158">
        <f t="shared" ref="O12:O23" si="4">ROUND(E12*N12,2)</f>
        <v>0</v>
      </c>
      <c r="P12" s="158">
        <v>0</v>
      </c>
      <c r="Q12" s="158">
        <f t="shared" ref="Q12:Q23" si="5">ROUND(E12*P12,2)</f>
        <v>0</v>
      </c>
      <c r="R12" s="158"/>
      <c r="S12" s="158" t="s">
        <v>1252</v>
      </c>
      <c r="T12" s="158" t="s">
        <v>1253</v>
      </c>
      <c r="U12" s="158">
        <v>0</v>
      </c>
      <c r="V12" s="158">
        <f t="shared" ref="V12:V23" si="6">ROUND(E12*U12,2)</f>
        <v>0</v>
      </c>
      <c r="W12" s="158"/>
      <c r="X12" s="158" t="s">
        <v>209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1254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5">
        <v>4</v>
      </c>
      <c r="B13" s="176" t="s">
        <v>1687</v>
      </c>
      <c r="C13" s="185" t="s">
        <v>1688</v>
      </c>
      <c r="D13" s="177" t="s">
        <v>242</v>
      </c>
      <c r="E13" s="178">
        <v>10</v>
      </c>
      <c r="F13" s="179"/>
      <c r="G13" s="180">
        <f t="shared" si="0"/>
        <v>0</v>
      </c>
      <c r="H13" s="159"/>
      <c r="I13" s="158">
        <f t="shared" si="1"/>
        <v>0</v>
      </c>
      <c r="J13" s="159"/>
      <c r="K13" s="158">
        <f t="shared" si="2"/>
        <v>0</v>
      </c>
      <c r="L13" s="158">
        <v>21</v>
      </c>
      <c r="M13" s="158">
        <f t="shared" si="3"/>
        <v>0</v>
      </c>
      <c r="N13" s="158">
        <v>4.0000000000000003E-5</v>
      </c>
      <c r="O13" s="158">
        <f t="shared" si="4"/>
        <v>0</v>
      </c>
      <c r="P13" s="158">
        <v>0</v>
      </c>
      <c r="Q13" s="158">
        <f t="shared" si="5"/>
        <v>0</v>
      </c>
      <c r="R13" s="158"/>
      <c r="S13" s="158" t="s">
        <v>1252</v>
      </c>
      <c r="T13" s="158" t="s">
        <v>1253</v>
      </c>
      <c r="U13" s="158">
        <v>0</v>
      </c>
      <c r="V13" s="158">
        <f t="shared" si="6"/>
        <v>0</v>
      </c>
      <c r="W13" s="158"/>
      <c r="X13" s="158" t="s">
        <v>764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1263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 x14ac:dyDescent="0.2">
      <c r="A14" s="175">
        <v>5</v>
      </c>
      <c r="B14" s="176" t="s">
        <v>1250</v>
      </c>
      <c r="C14" s="185" t="s">
        <v>1251</v>
      </c>
      <c r="D14" s="177" t="s">
        <v>242</v>
      </c>
      <c r="E14" s="178">
        <v>460</v>
      </c>
      <c r="F14" s="179"/>
      <c r="G14" s="180">
        <f t="shared" si="0"/>
        <v>0</v>
      </c>
      <c r="H14" s="159"/>
      <c r="I14" s="158">
        <f t="shared" si="1"/>
        <v>0</v>
      </c>
      <c r="J14" s="159"/>
      <c r="K14" s="158">
        <f t="shared" si="2"/>
        <v>0</v>
      </c>
      <c r="L14" s="158">
        <v>21</v>
      </c>
      <c r="M14" s="158">
        <f t="shared" si="3"/>
        <v>0</v>
      </c>
      <c r="N14" s="158">
        <v>0</v>
      </c>
      <c r="O14" s="158">
        <f t="shared" si="4"/>
        <v>0</v>
      </c>
      <c r="P14" s="158">
        <v>0</v>
      </c>
      <c r="Q14" s="158">
        <f t="shared" si="5"/>
        <v>0</v>
      </c>
      <c r="R14" s="158"/>
      <c r="S14" s="158" t="s">
        <v>1252</v>
      </c>
      <c r="T14" s="158" t="s">
        <v>1253</v>
      </c>
      <c r="U14" s="158">
        <v>0</v>
      </c>
      <c r="V14" s="158">
        <f t="shared" si="6"/>
        <v>0</v>
      </c>
      <c r="W14" s="158"/>
      <c r="X14" s="158" t="s">
        <v>209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1254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5">
        <v>6</v>
      </c>
      <c r="B15" s="176" t="s">
        <v>1689</v>
      </c>
      <c r="C15" s="185" t="s">
        <v>1690</v>
      </c>
      <c r="D15" s="177" t="s">
        <v>242</v>
      </c>
      <c r="E15" s="178">
        <v>100</v>
      </c>
      <c r="F15" s="179"/>
      <c r="G15" s="180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21</v>
      </c>
      <c r="M15" s="158">
        <f t="shared" si="3"/>
        <v>0</v>
      </c>
      <c r="N15" s="158">
        <v>0</v>
      </c>
      <c r="O15" s="158">
        <f t="shared" si="4"/>
        <v>0</v>
      </c>
      <c r="P15" s="158">
        <v>0</v>
      </c>
      <c r="Q15" s="158">
        <f t="shared" si="5"/>
        <v>0</v>
      </c>
      <c r="R15" s="158"/>
      <c r="S15" s="158" t="s">
        <v>1252</v>
      </c>
      <c r="T15" s="158" t="s">
        <v>1253</v>
      </c>
      <c r="U15" s="158">
        <v>0</v>
      </c>
      <c r="V15" s="158">
        <f t="shared" si="6"/>
        <v>0</v>
      </c>
      <c r="W15" s="158"/>
      <c r="X15" s="158" t="s">
        <v>209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1254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1" x14ac:dyDescent="0.2">
      <c r="A16" s="175">
        <v>7</v>
      </c>
      <c r="B16" s="176" t="s">
        <v>1691</v>
      </c>
      <c r="C16" s="185" t="s">
        <v>1692</v>
      </c>
      <c r="D16" s="177" t="s">
        <v>242</v>
      </c>
      <c r="E16" s="178">
        <v>8</v>
      </c>
      <c r="F16" s="179"/>
      <c r="G16" s="180">
        <f t="shared" si="0"/>
        <v>0</v>
      </c>
      <c r="H16" s="159"/>
      <c r="I16" s="158">
        <f t="shared" si="1"/>
        <v>0</v>
      </c>
      <c r="J16" s="159"/>
      <c r="K16" s="158">
        <f t="shared" si="2"/>
        <v>0</v>
      </c>
      <c r="L16" s="158">
        <v>21</v>
      </c>
      <c r="M16" s="158">
        <f t="shared" si="3"/>
        <v>0</v>
      </c>
      <c r="N16" s="158">
        <v>0</v>
      </c>
      <c r="O16" s="158">
        <f t="shared" si="4"/>
        <v>0</v>
      </c>
      <c r="P16" s="158">
        <v>0</v>
      </c>
      <c r="Q16" s="158">
        <f t="shared" si="5"/>
        <v>0</v>
      </c>
      <c r="R16" s="158"/>
      <c r="S16" s="158" t="s">
        <v>1252</v>
      </c>
      <c r="T16" s="158" t="s">
        <v>1253</v>
      </c>
      <c r="U16" s="158">
        <v>0</v>
      </c>
      <c r="V16" s="158">
        <f t="shared" si="6"/>
        <v>0</v>
      </c>
      <c r="W16" s="158"/>
      <c r="X16" s="158" t="s">
        <v>209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1254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5">
        <v>8</v>
      </c>
      <c r="B17" s="176" t="s">
        <v>1693</v>
      </c>
      <c r="C17" s="185" t="s">
        <v>1694</v>
      </c>
      <c r="D17" s="177" t="s">
        <v>242</v>
      </c>
      <c r="E17" s="178">
        <v>3</v>
      </c>
      <c r="F17" s="179"/>
      <c r="G17" s="180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0</v>
      </c>
      <c r="O17" s="158">
        <f t="shared" si="4"/>
        <v>0</v>
      </c>
      <c r="P17" s="158">
        <v>0</v>
      </c>
      <c r="Q17" s="158">
        <f t="shared" si="5"/>
        <v>0</v>
      </c>
      <c r="R17" s="158"/>
      <c r="S17" s="158" t="s">
        <v>1252</v>
      </c>
      <c r="T17" s="158" t="s">
        <v>1253</v>
      </c>
      <c r="U17" s="158">
        <v>0</v>
      </c>
      <c r="V17" s="158">
        <f t="shared" si="6"/>
        <v>0</v>
      </c>
      <c r="W17" s="158"/>
      <c r="X17" s="158" t="s">
        <v>209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1254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75">
        <v>9</v>
      </c>
      <c r="B18" s="176" t="s">
        <v>1695</v>
      </c>
      <c r="C18" s="185" t="s">
        <v>1696</v>
      </c>
      <c r="D18" s="177" t="s">
        <v>242</v>
      </c>
      <c r="E18" s="178">
        <v>3</v>
      </c>
      <c r="F18" s="179"/>
      <c r="G18" s="180">
        <f t="shared" si="0"/>
        <v>0</v>
      </c>
      <c r="H18" s="159"/>
      <c r="I18" s="158">
        <f t="shared" si="1"/>
        <v>0</v>
      </c>
      <c r="J18" s="159"/>
      <c r="K18" s="158">
        <f t="shared" si="2"/>
        <v>0</v>
      </c>
      <c r="L18" s="158">
        <v>21</v>
      </c>
      <c r="M18" s="158">
        <f t="shared" si="3"/>
        <v>0</v>
      </c>
      <c r="N18" s="158">
        <v>5.9999999999999995E-4</v>
      </c>
      <c r="O18" s="158">
        <f t="shared" si="4"/>
        <v>0</v>
      </c>
      <c r="P18" s="158">
        <v>0</v>
      </c>
      <c r="Q18" s="158">
        <f t="shared" si="5"/>
        <v>0</v>
      </c>
      <c r="R18" s="158"/>
      <c r="S18" s="158" t="s">
        <v>595</v>
      </c>
      <c r="T18" s="158" t="s">
        <v>599</v>
      </c>
      <c r="U18" s="158">
        <v>0</v>
      </c>
      <c r="V18" s="158">
        <f t="shared" si="6"/>
        <v>0</v>
      </c>
      <c r="W18" s="158"/>
      <c r="X18" s="158" t="s">
        <v>764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1263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2.5" outlineLevel="1" x14ac:dyDescent="0.2">
      <c r="A19" s="175">
        <v>10</v>
      </c>
      <c r="B19" s="176" t="s">
        <v>1693</v>
      </c>
      <c r="C19" s="185" t="s">
        <v>1694</v>
      </c>
      <c r="D19" s="177" t="s">
        <v>242</v>
      </c>
      <c r="E19" s="178">
        <v>12</v>
      </c>
      <c r="F19" s="179"/>
      <c r="G19" s="180">
        <f t="shared" si="0"/>
        <v>0</v>
      </c>
      <c r="H19" s="159"/>
      <c r="I19" s="158">
        <f t="shared" si="1"/>
        <v>0</v>
      </c>
      <c r="J19" s="159"/>
      <c r="K19" s="158">
        <f t="shared" si="2"/>
        <v>0</v>
      </c>
      <c r="L19" s="158">
        <v>21</v>
      </c>
      <c r="M19" s="158">
        <f t="shared" si="3"/>
        <v>0</v>
      </c>
      <c r="N19" s="158">
        <v>0</v>
      </c>
      <c r="O19" s="158">
        <f t="shared" si="4"/>
        <v>0</v>
      </c>
      <c r="P19" s="158">
        <v>0</v>
      </c>
      <c r="Q19" s="158">
        <f t="shared" si="5"/>
        <v>0</v>
      </c>
      <c r="R19" s="158"/>
      <c r="S19" s="158" t="s">
        <v>1252</v>
      </c>
      <c r="T19" s="158" t="s">
        <v>1253</v>
      </c>
      <c r="U19" s="158">
        <v>0</v>
      </c>
      <c r="V19" s="158">
        <f t="shared" si="6"/>
        <v>0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1254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 x14ac:dyDescent="0.2">
      <c r="A20" s="175">
        <v>11</v>
      </c>
      <c r="B20" s="176" t="s">
        <v>1697</v>
      </c>
      <c r="C20" s="185" t="s">
        <v>1698</v>
      </c>
      <c r="D20" s="177" t="s">
        <v>242</v>
      </c>
      <c r="E20" s="178">
        <v>12</v>
      </c>
      <c r="F20" s="179"/>
      <c r="G20" s="180">
        <f t="shared" si="0"/>
        <v>0</v>
      </c>
      <c r="H20" s="159"/>
      <c r="I20" s="158">
        <f t="shared" si="1"/>
        <v>0</v>
      </c>
      <c r="J20" s="159"/>
      <c r="K20" s="158">
        <f t="shared" si="2"/>
        <v>0</v>
      </c>
      <c r="L20" s="158">
        <v>21</v>
      </c>
      <c r="M20" s="158">
        <f t="shared" si="3"/>
        <v>0</v>
      </c>
      <c r="N20" s="158">
        <v>5.9999999999999995E-4</v>
      </c>
      <c r="O20" s="158">
        <f t="shared" si="4"/>
        <v>0.01</v>
      </c>
      <c r="P20" s="158">
        <v>0</v>
      </c>
      <c r="Q20" s="158">
        <f t="shared" si="5"/>
        <v>0</v>
      </c>
      <c r="R20" s="158"/>
      <c r="S20" s="158" t="s">
        <v>595</v>
      </c>
      <c r="T20" s="158" t="s">
        <v>599</v>
      </c>
      <c r="U20" s="158">
        <v>0</v>
      </c>
      <c r="V20" s="158">
        <f t="shared" si="6"/>
        <v>0</v>
      </c>
      <c r="W20" s="158"/>
      <c r="X20" s="158" t="s">
        <v>764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1263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5">
        <v>12</v>
      </c>
      <c r="B21" s="176" t="s">
        <v>1693</v>
      </c>
      <c r="C21" s="185" t="s">
        <v>1694</v>
      </c>
      <c r="D21" s="177" t="s">
        <v>242</v>
      </c>
      <c r="E21" s="178">
        <v>1</v>
      </c>
      <c r="F21" s="179"/>
      <c r="G21" s="180">
        <f t="shared" si="0"/>
        <v>0</v>
      </c>
      <c r="H21" s="159"/>
      <c r="I21" s="158">
        <f t="shared" si="1"/>
        <v>0</v>
      </c>
      <c r="J21" s="159"/>
      <c r="K21" s="158">
        <f t="shared" si="2"/>
        <v>0</v>
      </c>
      <c r="L21" s="158">
        <v>21</v>
      </c>
      <c r="M21" s="158">
        <f t="shared" si="3"/>
        <v>0</v>
      </c>
      <c r="N21" s="158">
        <v>0</v>
      </c>
      <c r="O21" s="158">
        <f t="shared" si="4"/>
        <v>0</v>
      </c>
      <c r="P21" s="158">
        <v>0</v>
      </c>
      <c r="Q21" s="158">
        <f t="shared" si="5"/>
        <v>0</v>
      </c>
      <c r="R21" s="158"/>
      <c r="S21" s="158" t="s">
        <v>1252</v>
      </c>
      <c r="T21" s="158" t="s">
        <v>1253</v>
      </c>
      <c r="U21" s="158">
        <v>0</v>
      </c>
      <c r="V21" s="158">
        <f t="shared" si="6"/>
        <v>0</v>
      </c>
      <c r="W21" s="158"/>
      <c r="X21" s="158" t="s">
        <v>209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1254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 x14ac:dyDescent="0.2">
      <c r="A22" s="175">
        <v>13</v>
      </c>
      <c r="B22" s="176" t="s">
        <v>1699</v>
      </c>
      <c r="C22" s="185" t="s">
        <v>1700</v>
      </c>
      <c r="D22" s="177" t="s">
        <v>242</v>
      </c>
      <c r="E22" s="178">
        <v>1</v>
      </c>
      <c r="F22" s="179"/>
      <c r="G22" s="180">
        <f t="shared" si="0"/>
        <v>0</v>
      </c>
      <c r="H22" s="159"/>
      <c r="I22" s="158">
        <f t="shared" si="1"/>
        <v>0</v>
      </c>
      <c r="J22" s="159"/>
      <c r="K22" s="158">
        <f t="shared" si="2"/>
        <v>0</v>
      </c>
      <c r="L22" s="158">
        <v>21</v>
      </c>
      <c r="M22" s="158">
        <f t="shared" si="3"/>
        <v>0</v>
      </c>
      <c r="N22" s="158">
        <v>5.9999999999999995E-4</v>
      </c>
      <c r="O22" s="158">
        <f t="shared" si="4"/>
        <v>0</v>
      </c>
      <c r="P22" s="158">
        <v>0</v>
      </c>
      <c r="Q22" s="158">
        <f t="shared" si="5"/>
        <v>0</v>
      </c>
      <c r="R22" s="158"/>
      <c r="S22" s="158" t="s">
        <v>595</v>
      </c>
      <c r="T22" s="158" t="s">
        <v>599</v>
      </c>
      <c r="U22" s="158">
        <v>0</v>
      </c>
      <c r="V22" s="158">
        <f t="shared" si="6"/>
        <v>0</v>
      </c>
      <c r="W22" s="158"/>
      <c r="X22" s="158" t="s">
        <v>764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1263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75">
        <v>14</v>
      </c>
      <c r="B23" s="176" t="s">
        <v>1255</v>
      </c>
      <c r="C23" s="185" t="s">
        <v>1256</v>
      </c>
      <c r="D23" s="177" t="s">
        <v>242</v>
      </c>
      <c r="E23" s="178">
        <v>1</v>
      </c>
      <c r="F23" s="179"/>
      <c r="G23" s="180">
        <f t="shared" si="0"/>
        <v>0</v>
      </c>
      <c r="H23" s="159"/>
      <c r="I23" s="158">
        <f t="shared" si="1"/>
        <v>0</v>
      </c>
      <c r="J23" s="159"/>
      <c r="K23" s="158">
        <f t="shared" si="2"/>
        <v>0</v>
      </c>
      <c r="L23" s="158">
        <v>21</v>
      </c>
      <c r="M23" s="158">
        <f t="shared" si="3"/>
        <v>0</v>
      </c>
      <c r="N23" s="158">
        <v>0</v>
      </c>
      <c r="O23" s="158">
        <f t="shared" si="4"/>
        <v>0</v>
      </c>
      <c r="P23" s="158">
        <v>0</v>
      </c>
      <c r="Q23" s="158">
        <f t="shared" si="5"/>
        <v>0</v>
      </c>
      <c r="R23" s="158"/>
      <c r="S23" s="158" t="s">
        <v>1252</v>
      </c>
      <c r="T23" s="158" t="s">
        <v>1253</v>
      </c>
      <c r="U23" s="158">
        <v>0</v>
      </c>
      <c r="V23" s="158">
        <f t="shared" si="6"/>
        <v>0</v>
      </c>
      <c r="W23" s="158"/>
      <c r="X23" s="158" t="s">
        <v>209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1254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">
      <c r="A24" s="163" t="s">
        <v>190</v>
      </c>
      <c r="B24" s="164" t="s">
        <v>126</v>
      </c>
      <c r="C24" s="182" t="s">
        <v>127</v>
      </c>
      <c r="D24" s="165"/>
      <c r="E24" s="166"/>
      <c r="F24" s="167"/>
      <c r="G24" s="168">
        <f>SUMIF(AG25:AG39,"&lt;&gt;NOR",G25:G39)</f>
        <v>0</v>
      </c>
      <c r="H24" s="162"/>
      <c r="I24" s="162">
        <f>SUM(I25:I39)</f>
        <v>0</v>
      </c>
      <c r="J24" s="162"/>
      <c r="K24" s="162">
        <f>SUM(K25:K39)</f>
        <v>0</v>
      </c>
      <c r="L24" s="162"/>
      <c r="M24" s="162">
        <f>SUM(M25:M39)</f>
        <v>0</v>
      </c>
      <c r="N24" s="162"/>
      <c r="O24" s="162">
        <f>SUM(O25:O39)</f>
        <v>0</v>
      </c>
      <c r="P24" s="162"/>
      <c r="Q24" s="162">
        <f>SUM(Q25:Q39)</f>
        <v>0</v>
      </c>
      <c r="R24" s="162"/>
      <c r="S24" s="162"/>
      <c r="T24" s="162"/>
      <c r="U24" s="162"/>
      <c r="V24" s="162">
        <f>SUM(V25:V39)</f>
        <v>0</v>
      </c>
      <c r="W24" s="162"/>
      <c r="X24" s="162"/>
      <c r="AG24" t="s">
        <v>191</v>
      </c>
    </row>
    <row r="25" spans="1:60" outlineLevel="1" x14ac:dyDescent="0.2">
      <c r="A25" s="175">
        <v>15</v>
      </c>
      <c r="B25" s="176" t="s">
        <v>1701</v>
      </c>
      <c r="C25" s="185" t="s">
        <v>1702</v>
      </c>
      <c r="D25" s="177" t="s">
        <v>1262</v>
      </c>
      <c r="E25" s="178">
        <v>1</v>
      </c>
      <c r="F25" s="179"/>
      <c r="G25" s="180">
        <f t="shared" ref="G25:G39" si="7">ROUND(E25*F25,2)</f>
        <v>0</v>
      </c>
      <c r="H25" s="159"/>
      <c r="I25" s="158">
        <f t="shared" ref="I25:I39" si="8">ROUND(E25*H25,2)</f>
        <v>0</v>
      </c>
      <c r="J25" s="159"/>
      <c r="K25" s="158">
        <f t="shared" ref="K25:K39" si="9">ROUND(E25*J25,2)</f>
        <v>0</v>
      </c>
      <c r="L25" s="158">
        <v>21</v>
      </c>
      <c r="M25" s="158">
        <f t="shared" ref="M25:M39" si="10">G25*(1+L25/100)</f>
        <v>0</v>
      </c>
      <c r="N25" s="158">
        <v>0</v>
      </c>
      <c r="O25" s="158">
        <f t="shared" ref="O25:O39" si="11">ROUND(E25*N25,2)</f>
        <v>0</v>
      </c>
      <c r="P25" s="158">
        <v>0</v>
      </c>
      <c r="Q25" s="158">
        <f t="shared" ref="Q25:Q39" si="12">ROUND(E25*P25,2)</f>
        <v>0</v>
      </c>
      <c r="R25" s="158"/>
      <c r="S25" s="158" t="s">
        <v>595</v>
      </c>
      <c r="T25" s="158" t="s">
        <v>599</v>
      </c>
      <c r="U25" s="158">
        <v>0</v>
      </c>
      <c r="V25" s="158">
        <f t="shared" ref="V25:V39" si="13">ROUND(E25*U25,2)</f>
        <v>0</v>
      </c>
      <c r="W25" s="158"/>
      <c r="X25" s="158" t="s">
        <v>764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1263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 x14ac:dyDescent="0.2">
      <c r="A26" s="175">
        <v>16</v>
      </c>
      <c r="B26" s="176" t="s">
        <v>1703</v>
      </c>
      <c r="C26" s="185" t="s">
        <v>1704</v>
      </c>
      <c r="D26" s="177" t="s">
        <v>1262</v>
      </c>
      <c r="E26" s="178">
        <v>1</v>
      </c>
      <c r="F26" s="179"/>
      <c r="G26" s="180">
        <f t="shared" si="7"/>
        <v>0</v>
      </c>
      <c r="H26" s="159"/>
      <c r="I26" s="158">
        <f t="shared" si="8"/>
        <v>0</v>
      </c>
      <c r="J26" s="159"/>
      <c r="K26" s="158">
        <f t="shared" si="9"/>
        <v>0</v>
      </c>
      <c r="L26" s="158">
        <v>21</v>
      </c>
      <c r="M26" s="158">
        <f t="shared" si="10"/>
        <v>0</v>
      </c>
      <c r="N26" s="158">
        <v>0</v>
      </c>
      <c r="O26" s="158">
        <f t="shared" si="11"/>
        <v>0</v>
      </c>
      <c r="P26" s="158">
        <v>0</v>
      </c>
      <c r="Q26" s="158">
        <f t="shared" si="12"/>
        <v>0</v>
      </c>
      <c r="R26" s="158"/>
      <c r="S26" s="158" t="s">
        <v>595</v>
      </c>
      <c r="T26" s="158" t="s">
        <v>599</v>
      </c>
      <c r="U26" s="158">
        <v>0</v>
      </c>
      <c r="V26" s="158">
        <f t="shared" si="13"/>
        <v>0</v>
      </c>
      <c r="W26" s="158"/>
      <c r="X26" s="158" t="s">
        <v>764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1263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1" x14ac:dyDescent="0.2">
      <c r="A27" s="175">
        <v>17</v>
      </c>
      <c r="B27" s="176" t="s">
        <v>1264</v>
      </c>
      <c r="C27" s="185" t="s">
        <v>1265</v>
      </c>
      <c r="D27" s="177" t="s">
        <v>242</v>
      </c>
      <c r="E27" s="178">
        <v>2</v>
      </c>
      <c r="F27" s="179"/>
      <c r="G27" s="180">
        <f t="shared" si="7"/>
        <v>0</v>
      </c>
      <c r="H27" s="159"/>
      <c r="I27" s="158">
        <f t="shared" si="8"/>
        <v>0</v>
      </c>
      <c r="J27" s="159"/>
      <c r="K27" s="158">
        <f t="shared" si="9"/>
        <v>0</v>
      </c>
      <c r="L27" s="158">
        <v>21</v>
      </c>
      <c r="M27" s="158">
        <f t="shared" si="10"/>
        <v>0</v>
      </c>
      <c r="N27" s="158">
        <v>0</v>
      </c>
      <c r="O27" s="158">
        <f t="shared" si="11"/>
        <v>0</v>
      </c>
      <c r="P27" s="158">
        <v>0</v>
      </c>
      <c r="Q27" s="158">
        <f t="shared" si="12"/>
        <v>0</v>
      </c>
      <c r="R27" s="158"/>
      <c r="S27" s="158" t="s">
        <v>1252</v>
      </c>
      <c r="T27" s="158" t="s">
        <v>1266</v>
      </c>
      <c r="U27" s="158">
        <v>0</v>
      </c>
      <c r="V27" s="158">
        <f t="shared" si="13"/>
        <v>0</v>
      </c>
      <c r="W27" s="158"/>
      <c r="X27" s="158" t="s">
        <v>209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1254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75">
        <v>18</v>
      </c>
      <c r="B28" s="176" t="s">
        <v>1705</v>
      </c>
      <c r="C28" s="185" t="s">
        <v>1706</v>
      </c>
      <c r="D28" s="177" t="s">
        <v>242</v>
      </c>
      <c r="E28" s="178">
        <v>1</v>
      </c>
      <c r="F28" s="179"/>
      <c r="G28" s="180">
        <f t="shared" si="7"/>
        <v>0</v>
      </c>
      <c r="H28" s="159"/>
      <c r="I28" s="158">
        <f t="shared" si="8"/>
        <v>0</v>
      </c>
      <c r="J28" s="159"/>
      <c r="K28" s="158">
        <f t="shared" si="9"/>
        <v>0</v>
      </c>
      <c r="L28" s="158">
        <v>21</v>
      </c>
      <c r="M28" s="158">
        <f t="shared" si="10"/>
        <v>0</v>
      </c>
      <c r="N28" s="158">
        <v>0</v>
      </c>
      <c r="O28" s="158">
        <f t="shared" si="11"/>
        <v>0</v>
      </c>
      <c r="P28" s="158">
        <v>0</v>
      </c>
      <c r="Q28" s="158">
        <f t="shared" si="12"/>
        <v>0</v>
      </c>
      <c r="R28" s="158"/>
      <c r="S28" s="158" t="s">
        <v>1252</v>
      </c>
      <c r="T28" s="158" t="s">
        <v>1259</v>
      </c>
      <c r="U28" s="158">
        <v>0</v>
      </c>
      <c r="V28" s="158">
        <f t="shared" si="13"/>
        <v>0</v>
      </c>
      <c r="W28" s="158"/>
      <c r="X28" s="158" t="s">
        <v>209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1254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 x14ac:dyDescent="0.2">
      <c r="A29" s="175">
        <v>19</v>
      </c>
      <c r="B29" s="176" t="s">
        <v>1707</v>
      </c>
      <c r="C29" s="185" t="s">
        <v>1708</v>
      </c>
      <c r="D29" s="177" t="s">
        <v>242</v>
      </c>
      <c r="E29" s="178">
        <v>1</v>
      </c>
      <c r="F29" s="179"/>
      <c r="G29" s="180">
        <f t="shared" si="7"/>
        <v>0</v>
      </c>
      <c r="H29" s="159"/>
      <c r="I29" s="158">
        <f t="shared" si="8"/>
        <v>0</v>
      </c>
      <c r="J29" s="159"/>
      <c r="K29" s="158">
        <f t="shared" si="9"/>
        <v>0</v>
      </c>
      <c r="L29" s="158">
        <v>21</v>
      </c>
      <c r="M29" s="158">
        <f t="shared" si="10"/>
        <v>0</v>
      </c>
      <c r="N29" s="158">
        <v>0</v>
      </c>
      <c r="O29" s="158">
        <f t="shared" si="11"/>
        <v>0</v>
      </c>
      <c r="P29" s="158">
        <v>0</v>
      </c>
      <c r="Q29" s="158">
        <f t="shared" si="12"/>
        <v>0</v>
      </c>
      <c r="R29" s="158"/>
      <c r="S29" s="158" t="s">
        <v>1252</v>
      </c>
      <c r="T29" s="158" t="s">
        <v>1259</v>
      </c>
      <c r="U29" s="158">
        <v>0</v>
      </c>
      <c r="V29" s="158">
        <f t="shared" si="13"/>
        <v>0</v>
      </c>
      <c r="W29" s="158"/>
      <c r="X29" s="158" t="s">
        <v>209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1254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75">
        <v>20</v>
      </c>
      <c r="B30" s="176" t="s">
        <v>1709</v>
      </c>
      <c r="C30" s="185" t="s">
        <v>1710</v>
      </c>
      <c r="D30" s="177" t="s">
        <v>1271</v>
      </c>
      <c r="E30" s="178">
        <v>1</v>
      </c>
      <c r="F30" s="179"/>
      <c r="G30" s="180">
        <f t="shared" si="7"/>
        <v>0</v>
      </c>
      <c r="H30" s="159"/>
      <c r="I30" s="158">
        <f t="shared" si="8"/>
        <v>0</v>
      </c>
      <c r="J30" s="159"/>
      <c r="K30" s="158">
        <f t="shared" si="9"/>
        <v>0</v>
      </c>
      <c r="L30" s="158">
        <v>21</v>
      </c>
      <c r="M30" s="158">
        <f t="shared" si="10"/>
        <v>0</v>
      </c>
      <c r="N30" s="158">
        <v>0</v>
      </c>
      <c r="O30" s="158">
        <f t="shared" si="11"/>
        <v>0</v>
      </c>
      <c r="P30" s="158">
        <v>0</v>
      </c>
      <c r="Q30" s="158">
        <f t="shared" si="12"/>
        <v>0</v>
      </c>
      <c r="R30" s="158"/>
      <c r="S30" s="158" t="s">
        <v>595</v>
      </c>
      <c r="T30" s="158" t="s">
        <v>599</v>
      </c>
      <c r="U30" s="158">
        <v>0</v>
      </c>
      <c r="V30" s="158">
        <f t="shared" si="13"/>
        <v>0</v>
      </c>
      <c r="W30" s="158"/>
      <c r="X30" s="158" t="s">
        <v>764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1263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5">
        <v>21</v>
      </c>
      <c r="B31" s="176" t="s">
        <v>1711</v>
      </c>
      <c r="C31" s="185" t="s">
        <v>1712</v>
      </c>
      <c r="D31" s="177" t="s">
        <v>242</v>
      </c>
      <c r="E31" s="178">
        <v>3</v>
      </c>
      <c r="F31" s="179"/>
      <c r="G31" s="180">
        <f t="shared" si="7"/>
        <v>0</v>
      </c>
      <c r="H31" s="159"/>
      <c r="I31" s="158">
        <f t="shared" si="8"/>
        <v>0</v>
      </c>
      <c r="J31" s="159"/>
      <c r="K31" s="158">
        <f t="shared" si="9"/>
        <v>0</v>
      </c>
      <c r="L31" s="158">
        <v>21</v>
      </c>
      <c r="M31" s="158">
        <f t="shared" si="10"/>
        <v>0</v>
      </c>
      <c r="N31" s="158">
        <v>1.7000000000000001E-4</v>
      </c>
      <c r="O31" s="158">
        <f t="shared" si="11"/>
        <v>0</v>
      </c>
      <c r="P31" s="158">
        <v>0</v>
      </c>
      <c r="Q31" s="158">
        <f t="shared" si="12"/>
        <v>0</v>
      </c>
      <c r="R31" s="158"/>
      <c r="S31" s="158" t="s">
        <v>1252</v>
      </c>
      <c r="T31" s="158" t="s">
        <v>1259</v>
      </c>
      <c r="U31" s="158">
        <v>0</v>
      </c>
      <c r="V31" s="158">
        <f t="shared" si="13"/>
        <v>0</v>
      </c>
      <c r="W31" s="158"/>
      <c r="X31" s="158" t="s">
        <v>764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1263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5">
        <v>22</v>
      </c>
      <c r="B32" s="176" t="s">
        <v>1267</v>
      </c>
      <c r="C32" s="185" t="s">
        <v>1268</v>
      </c>
      <c r="D32" s="177" t="s">
        <v>1140</v>
      </c>
      <c r="E32" s="178">
        <v>20</v>
      </c>
      <c r="F32" s="179"/>
      <c r="G32" s="180">
        <f t="shared" si="7"/>
        <v>0</v>
      </c>
      <c r="H32" s="159"/>
      <c r="I32" s="158">
        <f t="shared" si="8"/>
        <v>0</v>
      </c>
      <c r="J32" s="159"/>
      <c r="K32" s="158">
        <f t="shared" si="9"/>
        <v>0</v>
      </c>
      <c r="L32" s="158">
        <v>21</v>
      </c>
      <c r="M32" s="158">
        <f t="shared" si="10"/>
        <v>0</v>
      </c>
      <c r="N32" s="158">
        <v>0</v>
      </c>
      <c r="O32" s="158">
        <f t="shared" si="11"/>
        <v>0</v>
      </c>
      <c r="P32" s="158">
        <v>0</v>
      </c>
      <c r="Q32" s="158">
        <f t="shared" si="12"/>
        <v>0</v>
      </c>
      <c r="R32" s="158"/>
      <c r="S32" s="158" t="s">
        <v>595</v>
      </c>
      <c r="T32" s="158" t="s">
        <v>599</v>
      </c>
      <c r="U32" s="158">
        <v>0</v>
      </c>
      <c r="V32" s="158">
        <f t="shared" si="13"/>
        <v>0</v>
      </c>
      <c r="W32" s="158"/>
      <c r="X32" s="158" t="s">
        <v>764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1263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5">
        <v>23</v>
      </c>
      <c r="B33" s="176" t="s">
        <v>1713</v>
      </c>
      <c r="C33" s="185" t="s">
        <v>1714</v>
      </c>
      <c r="D33" s="177" t="s">
        <v>242</v>
      </c>
      <c r="E33" s="178">
        <v>1</v>
      </c>
      <c r="F33" s="179"/>
      <c r="G33" s="180">
        <f t="shared" si="7"/>
        <v>0</v>
      </c>
      <c r="H33" s="159"/>
      <c r="I33" s="158">
        <f t="shared" si="8"/>
        <v>0</v>
      </c>
      <c r="J33" s="159"/>
      <c r="K33" s="158">
        <f t="shared" si="9"/>
        <v>0</v>
      </c>
      <c r="L33" s="158">
        <v>21</v>
      </c>
      <c r="M33" s="158">
        <f t="shared" si="10"/>
        <v>0</v>
      </c>
      <c r="N33" s="158">
        <v>0</v>
      </c>
      <c r="O33" s="158">
        <f t="shared" si="11"/>
        <v>0</v>
      </c>
      <c r="P33" s="158">
        <v>0</v>
      </c>
      <c r="Q33" s="158">
        <f t="shared" si="12"/>
        <v>0</v>
      </c>
      <c r="R33" s="158"/>
      <c r="S33" s="158" t="s">
        <v>1252</v>
      </c>
      <c r="T33" s="158" t="s">
        <v>1253</v>
      </c>
      <c r="U33" s="158">
        <v>0</v>
      </c>
      <c r="V33" s="158">
        <f t="shared" si="13"/>
        <v>0</v>
      </c>
      <c r="W33" s="158"/>
      <c r="X33" s="158" t="s">
        <v>209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1254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 x14ac:dyDescent="0.2">
      <c r="A34" s="175">
        <v>24</v>
      </c>
      <c r="B34" s="176" t="s">
        <v>1715</v>
      </c>
      <c r="C34" s="185" t="s">
        <v>2105</v>
      </c>
      <c r="D34" s="177" t="s">
        <v>1262</v>
      </c>
      <c r="E34" s="178">
        <v>1</v>
      </c>
      <c r="F34" s="179"/>
      <c r="G34" s="180">
        <f t="shared" si="7"/>
        <v>0</v>
      </c>
      <c r="H34" s="159"/>
      <c r="I34" s="158">
        <f t="shared" si="8"/>
        <v>0</v>
      </c>
      <c r="J34" s="159"/>
      <c r="K34" s="158">
        <f t="shared" si="9"/>
        <v>0</v>
      </c>
      <c r="L34" s="158">
        <v>21</v>
      </c>
      <c r="M34" s="158">
        <f t="shared" si="10"/>
        <v>0</v>
      </c>
      <c r="N34" s="158">
        <v>0</v>
      </c>
      <c r="O34" s="158">
        <f t="shared" si="11"/>
        <v>0</v>
      </c>
      <c r="P34" s="158">
        <v>0</v>
      </c>
      <c r="Q34" s="158">
        <f t="shared" si="12"/>
        <v>0</v>
      </c>
      <c r="R34" s="158"/>
      <c r="S34" s="158" t="s">
        <v>595</v>
      </c>
      <c r="T34" s="158" t="s">
        <v>599</v>
      </c>
      <c r="U34" s="158">
        <v>0</v>
      </c>
      <c r="V34" s="158">
        <f t="shared" si="13"/>
        <v>0</v>
      </c>
      <c r="W34" s="158"/>
      <c r="X34" s="158" t="s">
        <v>764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1263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5">
        <v>25</v>
      </c>
      <c r="B35" s="176" t="s">
        <v>1716</v>
      </c>
      <c r="C35" s="185" t="s">
        <v>1717</v>
      </c>
      <c r="D35" s="177" t="s">
        <v>242</v>
      </c>
      <c r="E35" s="178">
        <v>1</v>
      </c>
      <c r="F35" s="179"/>
      <c r="G35" s="180">
        <f t="shared" si="7"/>
        <v>0</v>
      </c>
      <c r="H35" s="159"/>
      <c r="I35" s="158">
        <f t="shared" si="8"/>
        <v>0</v>
      </c>
      <c r="J35" s="159"/>
      <c r="K35" s="158">
        <f t="shared" si="9"/>
        <v>0</v>
      </c>
      <c r="L35" s="158">
        <v>21</v>
      </c>
      <c r="M35" s="158">
        <f t="shared" si="10"/>
        <v>0</v>
      </c>
      <c r="N35" s="158">
        <v>0</v>
      </c>
      <c r="O35" s="158">
        <f t="shared" si="11"/>
        <v>0</v>
      </c>
      <c r="P35" s="158">
        <v>0</v>
      </c>
      <c r="Q35" s="158">
        <f t="shared" si="12"/>
        <v>0</v>
      </c>
      <c r="R35" s="158"/>
      <c r="S35" s="158" t="s">
        <v>1252</v>
      </c>
      <c r="T35" s="158" t="s">
        <v>1253</v>
      </c>
      <c r="U35" s="158">
        <v>0</v>
      </c>
      <c r="V35" s="158">
        <f t="shared" si="13"/>
        <v>0</v>
      </c>
      <c r="W35" s="158"/>
      <c r="X35" s="158" t="s">
        <v>209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1254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75">
        <v>26</v>
      </c>
      <c r="B36" s="176" t="s">
        <v>1718</v>
      </c>
      <c r="C36" s="185" t="s">
        <v>1719</v>
      </c>
      <c r="D36" s="177" t="s">
        <v>242</v>
      </c>
      <c r="E36" s="178">
        <v>1</v>
      </c>
      <c r="F36" s="179"/>
      <c r="G36" s="180">
        <f t="shared" si="7"/>
        <v>0</v>
      </c>
      <c r="H36" s="159"/>
      <c r="I36" s="158">
        <f t="shared" si="8"/>
        <v>0</v>
      </c>
      <c r="J36" s="159"/>
      <c r="K36" s="158">
        <f t="shared" si="9"/>
        <v>0</v>
      </c>
      <c r="L36" s="158">
        <v>21</v>
      </c>
      <c r="M36" s="158">
        <f t="shared" si="10"/>
        <v>0</v>
      </c>
      <c r="N36" s="158">
        <v>0</v>
      </c>
      <c r="O36" s="158">
        <f t="shared" si="11"/>
        <v>0</v>
      </c>
      <c r="P36" s="158">
        <v>0</v>
      </c>
      <c r="Q36" s="158">
        <f t="shared" si="12"/>
        <v>0</v>
      </c>
      <c r="R36" s="158"/>
      <c r="S36" s="158" t="s">
        <v>1252</v>
      </c>
      <c r="T36" s="158" t="s">
        <v>1253</v>
      </c>
      <c r="U36" s="158">
        <v>0</v>
      </c>
      <c r="V36" s="158">
        <f t="shared" si="13"/>
        <v>0</v>
      </c>
      <c r="W36" s="158"/>
      <c r="X36" s="158" t="s">
        <v>209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1254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5">
        <v>27</v>
      </c>
      <c r="B37" s="176" t="s">
        <v>1720</v>
      </c>
      <c r="C37" s="185" t="s">
        <v>1721</v>
      </c>
      <c r="D37" s="177" t="s">
        <v>1262</v>
      </c>
      <c r="E37" s="178">
        <v>1</v>
      </c>
      <c r="F37" s="179"/>
      <c r="G37" s="180">
        <f t="shared" si="7"/>
        <v>0</v>
      </c>
      <c r="H37" s="159"/>
      <c r="I37" s="158">
        <f t="shared" si="8"/>
        <v>0</v>
      </c>
      <c r="J37" s="159"/>
      <c r="K37" s="158">
        <f t="shared" si="9"/>
        <v>0</v>
      </c>
      <c r="L37" s="158">
        <v>21</v>
      </c>
      <c r="M37" s="158">
        <f t="shared" si="10"/>
        <v>0</v>
      </c>
      <c r="N37" s="158">
        <v>0</v>
      </c>
      <c r="O37" s="158">
        <f t="shared" si="11"/>
        <v>0</v>
      </c>
      <c r="P37" s="158">
        <v>0</v>
      </c>
      <c r="Q37" s="158">
        <f t="shared" si="12"/>
        <v>0</v>
      </c>
      <c r="R37" s="158"/>
      <c r="S37" s="158" t="s">
        <v>595</v>
      </c>
      <c r="T37" s="158" t="s">
        <v>599</v>
      </c>
      <c r="U37" s="158">
        <v>0</v>
      </c>
      <c r="V37" s="158">
        <f t="shared" si="13"/>
        <v>0</v>
      </c>
      <c r="W37" s="158"/>
      <c r="X37" s="158" t="s">
        <v>209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1254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 x14ac:dyDescent="0.2">
      <c r="A38" s="175">
        <v>28</v>
      </c>
      <c r="B38" s="176" t="s">
        <v>1722</v>
      </c>
      <c r="C38" s="185" t="s">
        <v>1723</v>
      </c>
      <c r="D38" s="177" t="s">
        <v>1271</v>
      </c>
      <c r="E38" s="178">
        <v>1</v>
      </c>
      <c r="F38" s="179"/>
      <c r="G38" s="180">
        <f t="shared" si="7"/>
        <v>0</v>
      </c>
      <c r="H38" s="159"/>
      <c r="I38" s="158">
        <f t="shared" si="8"/>
        <v>0</v>
      </c>
      <c r="J38" s="159"/>
      <c r="K38" s="158">
        <f t="shared" si="9"/>
        <v>0</v>
      </c>
      <c r="L38" s="158">
        <v>21</v>
      </c>
      <c r="M38" s="158">
        <f t="shared" si="10"/>
        <v>0</v>
      </c>
      <c r="N38" s="158">
        <v>0</v>
      </c>
      <c r="O38" s="158">
        <f t="shared" si="11"/>
        <v>0</v>
      </c>
      <c r="P38" s="158">
        <v>0</v>
      </c>
      <c r="Q38" s="158">
        <f t="shared" si="12"/>
        <v>0</v>
      </c>
      <c r="R38" s="158"/>
      <c r="S38" s="158" t="s">
        <v>595</v>
      </c>
      <c r="T38" s="158" t="s">
        <v>599</v>
      </c>
      <c r="U38" s="158">
        <v>0</v>
      </c>
      <c r="V38" s="158">
        <f t="shared" si="13"/>
        <v>0</v>
      </c>
      <c r="W38" s="158"/>
      <c r="X38" s="158" t="s">
        <v>764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1263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 x14ac:dyDescent="0.2">
      <c r="A39" s="175">
        <v>29</v>
      </c>
      <c r="B39" s="176" t="s">
        <v>1724</v>
      </c>
      <c r="C39" s="185" t="s">
        <v>1725</v>
      </c>
      <c r="D39" s="177" t="s">
        <v>1271</v>
      </c>
      <c r="E39" s="178">
        <v>1</v>
      </c>
      <c r="F39" s="179"/>
      <c r="G39" s="180">
        <f t="shared" si="7"/>
        <v>0</v>
      </c>
      <c r="H39" s="159"/>
      <c r="I39" s="158">
        <f t="shared" si="8"/>
        <v>0</v>
      </c>
      <c r="J39" s="159"/>
      <c r="K39" s="158">
        <f t="shared" si="9"/>
        <v>0</v>
      </c>
      <c r="L39" s="158">
        <v>21</v>
      </c>
      <c r="M39" s="158">
        <f t="shared" si="10"/>
        <v>0</v>
      </c>
      <c r="N39" s="158">
        <v>0</v>
      </c>
      <c r="O39" s="158">
        <f t="shared" si="11"/>
        <v>0</v>
      </c>
      <c r="P39" s="158">
        <v>0</v>
      </c>
      <c r="Q39" s="158">
        <f t="shared" si="12"/>
        <v>0</v>
      </c>
      <c r="R39" s="158"/>
      <c r="S39" s="158" t="s">
        <v>595</v>
      </c>
      <c r="T39" s="158" t="s">
        <v>599</v>
      </c>
      <c r="U39" s="158">
        <v>0</v>
      </c>
      <c r="V39" s="158">
        <f t="shared" si="13"/>
        <v>0</v>
      </c>
      <c r="W39" s="158"/>
      <c r="X39" s="158" t="s">
        <v>764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1263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3" t="s">
        <v>190</v>
      </c>
      <c r="B40" s="164" t="s">
        <v>128</v>
      </c>
      <c r="C40" s="182" t="s">
        <v>129</v>
      </c>
      <c r="D40" s="165"/>
      <c r="E40" s="166"/>
      <c r="F40" s="167"/>
      <c r="G40" s="168">
        <f>SUMIF(AG41:AG58,"&lt;&gt;NOR",G41:G58)</f>
        <v>0</v>
      </c>
      <c r="H40" s="162"/>
      <c r="I40" s="162">
        <f>SUM(I41:I58)</f>
        <v>0</v>
      </c>
      <c r="J40" s="162"/>
      <c r="K40" s="162">
        <f>SUM(K41:K58)</f>
        <v>0</v>
      </c>
      <c r="L40" s="162"/>
      <c r="M40" s="162">
        <f>SUM(M41:M58)</f>
        <v>0</v>
      </c>
      <c r="N40" s="162"/>
      <c r="O40" s="162">
        <f>SUM(O41:O58)</f>
        <v>0.02</v>
      </c>
      <c r="P40" s="162"/>
      <c r="Q40" s="162">
        <f>SUM(Q41:Q58)</f>
        <v>0</v>
      </c>
      <c r="R40" s="162"/>
      <c r="S40" s="162"/>
      <c r="T40" s="162"/>
      <c r="U40" s="162"/>
      <c r="V40" s="162">
        <f>SUM(V41:V58)</f>
        <v>0</v>
      </c>
      <c r="W40" s="162"/>
      <c r="X40" s="162"/>
      <c r="AG40" t="s">
        <v>191</v>
      </c>
    </row>
    <row r="41" spans="1:60" ht="22.5" outlineLevel="1" x14ac:dyDescent="0.2">
      <c r="A41" s="175">
        <v>30</v>
      </c>
      <c r="B41" s="176" t="s">
        <v>1274</v>
      </c>
      <c r="C41" s="185" t="s">
        <v>1275</v>
      </c>
      <c r="D41" s="177" t="s">
        <v>238</v>
      </c>
      <c r="E41" s="178">
        <v>140</v>
      </c>
      <c r="F41" s="179"/>
      <c r="G41" s="180">
        <f t="shared" ref="G41:G58" si="14">ROUND(E41*F41,2)</f>
        <v>0</v>
      </c>
      <c r="H41" s="159"/>
      <c r="I41" s="158">
        <f t="shared" ref="I41:I58" si="15">ROUND(E41*H41,2)</f>
        <v>0</v>
      </c>
      <c r="J41" s="159"/>
      <c r="K41" s="158">
        <f t="shared" ref="K41:K58" si="16">ROUND(E41*J41,2)</f>
        <v>0</v>
      </c>
      <c r="L41" s="158">
        <v>21</v>
      </c>
      <c r="M41" s="158">
        <f t="shared" ref="M41:M58" si="17">G41*(1+L41/100)</f>
        <v>0</v>
      </c>
      <c r="N41" s="158">
        <v>0</v>
      </c>
      <c r="O41" s="158">
        <f t="shared" ref="O41:O58" si="18">ROUND(E41*N41,2)</f>
        <v>0</v>
      </c>
      <c r="P41" s="158">
        <v>0</v>
      </c>
      <c r="Q41" s="158">
        <f t="shared" ref="Q41:Q58" si="19">ROUND(E41*P41,2)</f>
        <v>0</v>
      </c>
      <c r="R41" s="158"/>
      <c r="S41" s="158" t="s">
        <v>1252</v>
      </c>
      <c r="T41" s="158" t="s">
        <v>1266</v>
      </c>
      <c r="U41" s="158">
        <v>0</v>
      </c>
      <c r="V41" s="158">
        <f t="shared" ref="V41:V58" si="20">ROUND(E41*U41,2)</f>
        <v>0</v>
      </c>
      <c r="W41" s="158"/>
      <c r="X41" s="158" t="s">
        <v>209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1254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outlineLevel="1" x14ac:dyDescent="0.2">
      <c r="A42" s="175">
        <v>31</v>
      </c>
      <c r="B42" s="176" t="s">
        <v>1276</v>
      </c>
      <c r="C42" s="185" t="s">
        <v>1277</v>
      </c>
      <c r="D42" s="177" t="s">
        <v>238</v>
      </c>
      <c r="E42" s="178">
        <v>140</v>
      </c>
      <c r="F42" s="179"/>
      <c r="G42" s="180">
        <f t="shared" si="14"/>
        <v>0</v>
      </c>
      <c r="H42" s="159"/>
      <c r="I42" s="158">
        <f t="shared" si="15"/>
        <v>0</v>
      </c>
      <c r="J42" s="159"/>
      <c r="K42" s="158">
        <f t="shared" si="16"/>
        <v>0</v>
      </c>
      <c r="L42" s="158">
        <v>21</v>
      </c>
      <c r="M42" s="158">
        <f t="shared" si="17"/>
        <v>0</v>
      </c>
      <c r="N42" s="158">
        <v>1.6000000000000001E-4</v>
      </c>
      <c r="O42" s="158">
        <f t="shared" si="18"/>
        <v>0.02</v>
      </c>
      <c r="P42" s="158">
        <v>0</v>
      </c>
      <c r="Q42" s="158">
        <f t="shared" si="19"/>
        <v>0</v>
      </c>
      <c r="R42" s="158"/>
      <c r="S42" s="158" t="s">
        <v>1252</v>
      </c>
      <c r="T42" s="158" t="s">
        <v>1266</v>
      </c>
      <c r="U42" s="158">
        <v>0</v>
      </c>
      <c r="V42" s="158">
        <f t="shared" si="20"/>
        <v>0</v>
      </c>
      <c r="W42" s="158"/>
      <c r="X42" s="158" t="s">
        <v>764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1263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2.5" outlineLevel="1" x14ac:dyDescent="0.2">
      <c r="A43" s="175">
        <v>32</v>
      </c>
      <c r="B43" s="176" t="s">
        <v>1726</v>
      </c>
      <c r="C43" s="185" t="s">
        <v>1727</v>
      </c>
      <c r="D43" s="177" t="s">
        <v>238</v>
      </c>
      <c r="E43" s="178">
        <v>85</v>
      </c>
      <c r="F43" s="179"/>
      <c r="G43" s="180">
        <f t="shared" si="14"/>
        <v>0</v>
      </c>
      <c r="H43" s="159"/>
      <c r="I43" s="158">
        <f t="shared" si="15"/>
        <v>0</v>
      </c>
      <c r="J43" s="159"/>
      <c r="K43" s="158">
        <f t="shared" si="16"/>
        <v>0</v>
      </c>
      <c r="L43" s="158">
        <v>21</v>
      </c>
      <c r="M43" s="158">
        <f t="shared" si="17"/>
        <v>0</v>
      </c>
      <c r="N43" s="158">
        <v>0</v>
      </c>
      <c r="O43" s="158">
        <f t="shared" si="18"/>
        <v>0</v>
      </c>
      <c r="P43" s="158">
        <v>0</v>
      </c>
      <c r="Q43" s="158">
        <f t="shared" si="19"/>
        <v>0</v>
      </c>
      <c r="R43" s="158"/>
      <c r="S43" s="158" t="s">
        <v>1252</v>
      </c>
      <c r="T43" s="158" t="s">
        <v>1266</v>
      </c>
      <c r="U43" s="158">
        <v>0</v>
      </c>
      <c r="V43" s="158">
        <f t="shared" si="20"/>
        <v>0</v>
      </c>
      <c r="W43" s="158"/>
      <c r="X43" s="158" t="s">
        <v>209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1254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5">
        <v>33</v>
      </c>
      <c r="B44" s="176" t="s">
        <v>1728</v>
      </c>
      <c r="C44" s="185" t="s">
        <v>1729</v>
      </c>
      <c r="D44" s="177" t="s">
        <v>1388</v>
      </c>
      <c r="E44" s="178">
        <v>85</v>
      </c>
      <c r="F44" s="179"/>
      <c r="G44" s="180">
        <f t="shared" si="14"/>
        <v>0</v>
      </c>
      <c r="H44" s="159"/>
      <c r="I44" s="158">
        <f t="shared" si="15"/>
        <v>0</v>
      </c>
      <c r="J44" s="159"/>
      <c r="K44" s="158">
        <f t="shared" si="16"/>
        <v>0</v>
      </c>
      <c r="L44" s="158">
        <v>21</v>
      </c>
      <c r="M44" s="158">
        <f t="shared" si="17"/>
        <v>0</v>
      </c>
      <c r="N44" s="158">
        <v>0</v>
      </c>
      <c r="O44" s="158">
        <f t="shared" si="18"/>
        <v>0</v>
      </c>
      <c r="P44" s="158">
        <v>0</v>
      </c>
      <c r="Q44" s="158">
        <f t="shared" si="19"/>
        <v>0</v>
      </c>
      <c r="R44" s="158"/>
      <c r="S44" s="158" t="s">
        <v>595</v>
      </c>
      <c r="T44" s="158" t="s">
        <v>599</v>
      </c>
      <c r="U44" s="158">
        <v>0</v>
      </c>
      <c r="V44" s="158">
        <f t="shared" si="20"/>
        <v>0</v>
      </c>
      <c r="W44" s="158"/>
      <c r="X44" s="158" t="s">
        <v>764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1263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5">
        <v>34</v>
      </c>
      <c r="B45" s="176" t="s">
        <v>1730</v>
      </c>
      <c r="C45" s="185" t="s">
        <v>1731</v>
      </c>
      <c r="D45" s="177" t="s">
        <v>238</v>
      </c>
      <c r="E45" s="178">
        <v>80</v>
      </c>
      <c r="F45" s="179"/>
      <c r="G45" s="180">
        <f t="shared" si="14"/>
        <v>0</v>
      </c>
      <c r="H45" s="159"/>
      <c r="I45" s="158">
        <f t="shared" si="15"/>
        <v>0</v>
      </c>
      <c r="J45" s="159"/>
      <c r="K45" s="158">
        <f t="shared" si="16"/>
        <v>0</v>
      </c>
      <c r="L45" s="158">
        <v>21</v>
      </c>
      <c r="M45" s="158">
        <f t="shared" si="17"/>
        <v>0</v>
      </c>
      <c r="N45" s="158">
        <v>0</v>
      </c>
      <c r="O45" s="158">
        <f t="shared" si="18"/>
        <v>0</v>
      </c>
      <c r="P45" s="158">
        <v>0</v>
      </c>
      <c r="Q45" s="158">
        <f t="shared" si="19"/>
        <v>0</v>
      </c>
      <c r="R45" s="158"/>
      <c r="S45" s="158" t="s">
        <v>595</v>
      </c>
      <c r="T45" s="158" t="s">
        <v>599</v>
      </c>
      <c r="U45" s="158">
        <v>0</v>
      </c>
      <c r="V45" s="158">
        <f t="shared" si="20"/>
        <v>0</v>
      </c>
      <c r="W45" s="158"/>
      <c r="X45" s="158" t="s">
        <v>209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1254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5">
        <v>35</v>
      </c>
      <c r="B46" s="176" t="s">
        <v>1732</v>
      </c>
      <c r="C46" s="185" t="s">
        <v>1733</v>
      </c>
      <c r="D46" s="177" t="s">
        <v>238</v>
      </c>
      <c r="E46" s="178">
        <v>80</v>
      </c>
      <c r="F46" s="179"/>
      <c r="G46" s="180">
        <f t="shared" si="14"/>
        <v>0</v>
      </c>
      <c r="H46" s="159"/>
      <c r="I46" s="158">
        <f t="shared" si="15"/>
        <v>0</v>
      </c>
      <c r="J46" s="159"/>
      <c r="K46" s="158">
        <f t="shared" si="16"/>
        <v>0</v>
      </c>
      <c r="L46" s="158">
        <v>21</v>
      </c>
      <c r="M46" s="158">
        <f t="shared" si="17"/>
        <v>0</v>
      </c>
      <c r="N46" s="158">
        <v>0</v>
      </c>
      <c r="O46" s="158">
        <f t="shared" si="18"/>
        <v>0</v>
      </c>
      <c r="P46" s="158">
        <v>0</v>
      </c>
      <c r="Q46" s="158">
        <f t="shared" si="19"/>
        <v>0</v>
      </c>
      <c r="R46" s="158"/>
      <c r="S46" s="158" t="s">
        <v>595</v>
      </c>
      <c r="T46" s="158" t="s">
        <v>599</v>
      </c>
      <c r="U46" s="158">
        <v>0</v>
      </c>
      <c r="V46" s="158">
        <f t="shared" si="20"/>
        <v>0</v>
      </c>
      <c r="W46" s="158"/>
      <c r="X46" s="158" t="s">
        <v>764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1263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5">
        <v>36</v>
      </c>
      <c r="B47" s="176" t="s">
        <v>1282</v>
      </c>
      <c r="C47" s="185" t="s">
        <v>1283</v>
      </c>
      <c r="D47" s="177" t="s">
        <v>242</v>
      </c>
      <c r="E47" s="178">
        <v>37</v>
      </c>
      <c r="F47" s="179"/>
      <c r="G47" s="180">
        <f t="shared" si="14"/>
        <v>0</v>
      </c>
      <c r="H47" s="159"/>
      <c r="I47" s="158">
        <f t="shared" si="15"/>
        <v>0</v>
      </c>
      <c r="J47" s="159"/>
      <c r="K47" s="158">
        <f t="shared" si="16"/>
        <v>0</v>
      </c>
      <c r="L47" s="158">
        <v>21</v>
      </c>
      <c r="M47" s="158">
        <f t="shared" si="17"/>
        <v>0</v>
      </c>
      <c r="N47" s="158">
        <v>0</v>
      </c>
      <c r="O47" s="158">
        <f t="shared" si="18"/>
        <v>0</v>
      </c>
      <c r="P47" s="158">
        <v>0</v>
      </c>
      <c r="Q47" s="158">
        <f t="shared" si="19"/>
        <v>0</v>
      </c>
      <c r="R47" s="158"/>
      <c r="S47" s="158" t="s">
        <v>1252</v>
      </c>
      <c r="T47" s="158" t="s">
        <v>1266</v>
      </c>
      <c r="U47" s="158">
        <v>0</v>
      </c>
      <c r="V47" s="158">
        <f t="shared" si="20"/>
        <v>0</v>
      </c>
      <c r="W47" s="158"/>
      <c r="X47" s="158" t="s">
        <v>209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1254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5">
        <v>37</v>
      </c>
      <c r="B48" s="176" t="s">
        <v>1284</v>
      </c>
      <c r="C48" s="185" t="s">
        <v>1285</v>
      </c>
      <c r="D48" s="177" t="s">
        <v>1271</v>
      </c>
      <c r="E48" s="178">
        <v>37</v>
      </c>
      <c r="F48" s="179"/>
      <c r="G48" s="180">
        <f t="shared" si="14"/>
        <v>0</v>
      </c>
      <c r="H48" s="159"/>
      <c r="I48" s="158">
        <f t="shared" si="15"/>
        <v>0</v>
      </c>
      <c r="J48" s="159"/>
      <c r="K48" s="158">
        <f t="shared" si="16"/>
        <v>0</v>
      </c>
      <c r="L48" s="158">
        <v>21</v>
      </c>
      <c r="M48" s="158">
        <f t="shared" si="17"/>
        <v>0</v>
      </c>
      <c r="N48" s="158">
        <v>0</v>
      </c>
      <c r="O48" s="158">
        <f t="shared" si="18"/>
        <v>0</v>
      </c>
      <c r="P48" s="158">
        <v>0</v>
      </c>
      <c r="Q48" s="158">
        <f t="shared" si="19"/>
        <v>0</v>
      </c>
      <c r="R48" s="158"/>
      <c r="S48" s="158" t="s">
        <v>595</v>
      </c>
      <c r="T48" s="158" t="s">
        <v>599</v>
      </c>
      <c r="U48" s="158">
        <v>0</v>
      </c>
      <c r="V48" s="158">
        <f t="shared" si="20"/>
        <v>0</v>
      </c>
      <c r="W48" s="158"/>
      <c r="X48" s="158" t="s">
        <v>764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1263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 x14ac:dyDescent="0.2">
      <c r="A49" s="175">
        <v>38</v>
      </c>
      <c r="B49" s="176" t="s">
        <v>1734</v>
      </c>
      <c r="C49" s="185" t="s">
        <v>1735</v>
      </c>
      <c r="D49" s="177" t="s">
        <v>242</v>
      </c>
      <c r="E49" s="178">
        <v>1</v>
      </c>
      <c r="F49" s="179"/>
      <c r="G49" s="180">
        <f t="shared" si="14"/>
        <v>0</v>
      </c>
      <c r="H49" s="159"/>
      <c r="I49" s="158">
        <f t="shared" si="15"/>
        <v>0</v>
      </c>
      <c r="J49" s="159"/>
      <c r="K49" s="158">
        <f t="shared" si="16"/>
        <v>0</v>
      </c>
      <c r="L49" s="158">
        <v>21</v>
      </c>
      <c r="M49" s="158">
        <f t="shared" si="17"/>
        <v>0</v>
      </c>
      <c r="N49" s="158">
        <v>0</v>
      </c>
      <c r="O49" s="158">
        <f t="shared" si="18"/>
        <v>0</v>
      </c>
      <c r="P49" s="158">
        <v>0</v>
      </c>
      <c r="Q49" s="158">
        <f t="shared" si="19"/>
        <v>0</v>
      </c>
      <c r="R49" s="158"/>
      <c r="S49" s="158" t="s">
        <v>1252</v>
      </c>
      <c r="T49" s="158" t="s">
        <v>1266</v>
      </c>
      <c r="U49" s="158">
        <v>0</v>
      </c>
      <c r="V49" s="158">
        <f t="shared" si="20"/>
        <v>0</v>
      </c>
      <c r="W49" s="158"/>
      <c r="X49" s="158" t="s">
        <v>209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1254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5">
        <v>39</v>
      </c>
      <c r="B50" s="176" t="s">
        <v>1736</v>
      </c>
      <c r="C50" s="185" t="s">
        <v>1737</v>
      </c>
      <c r="D50" s="177" t="s">
        <v>1271</v>
      </c>
      <c r="E50" s="178">
        <v>1</v>
      </c>
      <c r="F50" s="179"/>
      <c r="G50" s="180">
        <f t="shared" si="14"/>
        <v>0</v>
      </c>
      <c r="H50" s="159"/>
      <c r="I50" s="158">
        <f t="shared" si="15"/>
        <v>0</v>
      </c>
      <c r="J50" s="159"/>
      <c r="K50" s="158">
        <f t="shared" si="16"/>
        <v>0</v>
      </c>
      <c r="L50" s="158">
        <v>21</v>
      </c>
      <c r="M50" s="158">
        <f t="shared" si="17"/>
        <v>0</v>
      </c>
      <c r="N50" s="158">
        <v>0</v>
      </c>
      <c r="O50" s="158">
        <f t="shared" si="18"/>
        <v>0</v>
      </c>
      <c r="P50" s="158">
        <v>0</v>
      </c>
      <c r="Q50" s="158">
        <f t="shared" si="19"/>
        <v>0</v>
      </c>
      <c r="R50" s="158"/>
      <c r="S50" s="158" t="s">
        <v>595</v>
      </c>
      <c r="T50" s="158" t="s">
        <v>599</v>
      </c>
      <c r="U50" s="158">
        <v>0</v>
      </c>
      <c r="V50" s="158">
        <f t="shared" si="20"/>
        <v>0</v>
      </c>
      <c r="W50" s="158"/>
      <c r="X50" s="158" t="s">
        <v>764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1263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5">
        <v>40</v>
      </c>
      <c r="B51" s="176" t="s">
        <v>1286</v>
      </c>
      <c r="C51" s="185" t="s">
        <v>1287</v>
      </c>
      <c r="D51" s="177" t="s">
        <v>242</v>
      </c>
      <c r="E51" s="178">
        <v>8</v>
      </c>
      <c r="F51" s="179"/>
      <c r="G51" s="180">
        <f t="shared" si="14"/>
        <v>0</v>
      </c>
      <c r="H51" s="159"/>
      <c r="I51" s="158">
        <f t="shared" si="15"/>
        <v>0</v>
      </c>
      <c r="J51" s="159"/>
      <c r="K51" s="158">
        <f t="shared" si="16"/>
        <v>0</v>
      </c>
      <c r="L51" s="158">
        <v>21</v>
      </c>
      <c r="M51" s="158">
        <f t="shared" si="17"/>
        <v>0</v>
      </c>
      <c r="N51" s="158">
        <v>0</v>
      </c>
      <c r="O51" s="158">
        <f t="shared" si="18"/>
        <v>0</v>
      </c>
      <c r="P51" s="158">
        <v>0</v>
      </c>
      <c r="Q51" s="158">
        <f t="shared" si="19"/>
        <v>0</v>
      </c>
      <c r="R51" s="158"/>
      <c r="S51" s="158" t="s">
        <v>1252</v>
      </c>
      <c r="T51" s="158" t="s">
        <v>1266</v>
      </c>
      <c r="U51" s="158">
        <v>0</v>
      </c>
      <c r="V51" s="158">
        <f t="shared" si="20"/>
        <v>0</v>
      </c>
      <c r="W51" s="158"/>
      <c r="X51" s="158" t="s">
        <v>209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1254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5">
        <v>41</v>
      </c>
      <c r="B52" s="176" t="s">
        <v>1288</v>
      </c>
      <c r="C52" s="185" t="s">
        <v>1289</v>
      </c>
      <c r="D52" s="177" t="s">
        <v>1271</v>
      </c>
      <c r="E52" s="178">
        <v>8</v>
      </c>
      <c r="F52" s="179"/>
      <c r="G52" s="180">
        <f t="shared" si="14"/>
        <v>0</v>
      </c>
      <c r="H52" s="159"/>
      <c r="I52" s="158">
        <f t="shared" si="15"/>
        <v>0</v>
      </c>
      <c r="J52" s="159"/>
      <c r="K52" s="158">
        <f t="shared" si="16"/>
        <v>0</v>
      </c>
      <c r="L52" s="158">
        <v>21</v>
      </c>
      <c r="M52" s="158">
        <f t="shared" si="17"/>
        <v>0</v>
      </c>
      <c r="N52" s="158">
        <v>0</v>
      </c>
      <c r="O52" s="158">
        <f t="shared" si="18"/>
        <v>0</v>
      </c>
      <c r="P52" s="158">
        <v>0</v>
      </c>
      <c r="Q52" s="158">
        <f t="shared" si="19"/>
        <v>0</v>
      </c>
      <c r="R52" s="158"/>
      <c r="S52" s="158" t="s">
        <v>595</v>
      </c>
      <c r="T52" s="158" t="s">
        <v>599</v>
      </c>
      <c r="U52" s="158">
        <v>0</v>
      </c>
      <c r="V52" s="158">
        <f t="shared" si="20"/>
        <v>0</v>
      </c>
      <c r="W52" s="158"/>
      <c r="X52" s="158" t="s">
        <v>764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1263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 x14ac:dyDescent="0.2">
      <c r="A53" s="175">
        <v>42</v>
      </c>
      <c r="B53" s="176" t="s">
        <v>1738</v>
      </c>
      <c r="C53" s="185" t="s">
        <v>1739</v>
      </c>
      <c r="D53" s="177" t="s">
        <v>242</v>
      </c>
      <c r="E53" s="178">
        <v>5</v>
      </c>
      <c r="F53" s="179"/>
      <c r="G53" s="180">
        <f t="shared" si="14"/>
        <v>0</v>
      </c>
      <c r="H53" s="159"/>
      <c r="I53" s="158">
        <f t="shared" si="15"/>
        <v>0</v>
      </c>
      <c r="J53" s="159"/>
      <c r="K53" s="158">
        <f t="shared" si="16"/>
        <v>0</v>
      </c>
      <c r="L53" s="158">
        <v>21</v>
      </c>
      <c r="M53" s="158">
        <f t="shared" si="17"/>
        <v>0</v>
      </c>
      <c r="N53" s="158">
        <v>0</v>
      </c>
      <c r="O53" s="158">
        <f t="shared" si="18"/>
        <v>0</v>
      </c>
      <c r="P53" s="158">
        <v>0</v>
      </c>
      <c r="Q53" s="158">
        <f t="shared" si="19"/>
        <v>0</v>
      </c>
      <c r="R53" s="158"/>
      <c r="S53" s="158" t="s">
        <v>1252</v>
      </c>
      <c r="T53" s="158" t="s">
        <v>1266</v>
      </c>
      <c r="U53" s="158">
        <v>0</v>
      </c>
      <c r="V53" s="158">
        <f t="shared" si="20"/>
        <v>0</v>
      </c>
      <c r="W53" s="158"/>
      <c r="X53" s="158" t="s">
        <v>209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1254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5">
        <v>43</v>
      </c>
      <c r="B54" s="176" t="s">
        <v>1740</v>
      </c>
      <c r="C54" s="185" t="s">
        <v>1741</v>
      </c>
      <c r="D54" s="177" t="s">
        <v>1271</v>
      </c>
      <c r="E54" s="178">
        <v>5</v>
      </c>
      <c r="F54" s="179"/>
      <c r="G54" s="180">
        <f t="shared" si="14"/>
        <v>0</v>
      </c>
      <c r="H54" s="159"/>
      <c r="I54" s="158">
        <f t="shared" si="15"/>
        <v>0</v>
      </c>
      <c r="J54" s="159"/>
      <c r="K54" s="158">
        <f t="shared" si="16"/>
        <v>0</v>
      </c>
      <c r="L54" s="158">
        <v>21</v>
      </c>
      <c r="M54" s="158">
        <f t="shared" si="17"/>
        <v>0</v>
      </c>
      <c r="N54" s="158">
        <v>0</v>
      </c>
      <c r="O54" s="158">
        <f t="shared" si="18"/>
        <v>0</v>
      </c>
      <c r="P54" s="158">
        <v>0</v>
      </c>
      <c r="Q54" s="158">
        <f t="shared" si="19"/>
        <v>0</v>
      </c>
      <c r="R54" s="158"/>
      <c r="S54" s="158" t="s">
        <v>595</v>
      </c>
      <c r="T54" s="158" t="s">
        <v>599</v>
      </c>
      <c r="U54" s="158">
        <v>0</v>
      </c>
      <c r="V54" s="158">
        <f t="shared" si="20"/>
        <v>0</v>
      </c>
      <c r="W54" s="158"/>
      <c r="X54" s="158" t="s">
        <v>764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1263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5">
        <v>44</v>
      </c>
      <c r="B55" s="176" t="s">
        <v>1290</v>
      </c>
      <c r="C55" s="185" t="s">
        <v>1291</v>
      </c>
      <c r="D55" s="177" t="s">
        <v>242</v>
      </c>
      <c r="E55" s="178">
        <v>13</v>
      </c>
      <c r="F55" s="179"/>
      <c r="G55" s="180">
        <f t="shared" si="14"/>
        <v>0</v>
      </c>
      <c r="H55" s="159"/>
      <c r="I55" s="158">
        <f t="shared" si="15"/>
        <v>0</v>
      </c>
      <c r="J55" s="159"/>
      <c r="K55" s="158">
        <f t="shared" si="16"/>
        <v>0</v>
      </c>
      <c r="L55" s="158">
        <v>21</v>
      </c>
      <c r="M55" s="158">
        <f t="shared" si="17"/>
        <v>0</v>
      </c>
      <c r="N55" s="158">
        <v>0</v>
      </c>
      <c r="O55" s="158">
        <f t="shared" si="18"/>
        <v>0</v>
      </c>
      <c r="P55" s="158">
        <v>0</v>
      </c>
      <c r="Q55" s="158">
        <f t="shared" si="19"/>
        <v>0</v>
      </c>
      <c r="R55" s="158"/>
      <c r="S55" s="158" t="s">
        <v>1252</v>
      </c>
      <c r="T55" s="158" t="s">
        <v>1266</v>
      </c>
      <c r="U55" s="158">
        <v>0</v>
      </c>
      <c r="V55" s="158">
        <f t="shared" si="20"/>
        <v>0</v>
      </c>
      <c r="W55" s="158"/>
      <c r="X55" s="158" t="s">
        <v>209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1254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5">
        <v>45</v>
      </c>
      <c r="B56" s="176" t="s">
        <v>1742</v>
      </c>
      <c r="C56" s="185" t="s">
        <v>1743</v>
      </c>
      <c r="D56" s="177" t="s">
        <v>238</v>
      </c>
      <c r="E56" s="178">
        <v>20</v>
      </c>
      <c r="F56" s="179"/>
      <c r="G56" s="180">
        <f t="shared" si="14"/>
        <v>0</v>
      </c>
      <c r="H56" s="159"/>
      <c r="I56" s="158">
        <f t="shared" si="15"/>
        <v>0</v>
      </c>
      <c r="J56" s="159"/>
      <c r="K56" s="158">
        <f t="shared" si="16"/>
        <v>0</v>
      </c>
      <c r="L56" s="158">
        <v>21</v>
      </c>
      <c r="M56" s="158">
        <f t="shared" si="17"/>
        <v>0</v>
      </c>
      <c r="N56" s="158">
        <v>0</v>
      </c>
      <c r="O56" s="158">
        <f t="shared" si="18"/>
        <v>0</v>
      </c>
      <c r="P56" s="158">
        <v>0</v>
      </c>
      <c r="Q56" s="158">
        <f t="shared" si="19"/>
        <v>0</v>
      </c>
      <c r="R56" s="158"/>
      <c r="S56" s="158" t="s">
        <v>1252</v>
      </c>
      <c r="T56" s="158" t="s">
        <v>1259</v>
      </c>
      <c r="U56" s="158">
        <v>0</v>
      </c>
      <c r="V56" s="158">
        <f t="shared" si="20"/>
        <v>0</v>
      </c>
      <c r="W56" s="158"/>
      <c r="X56" s="158" t="s">
        <v>209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1254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75">
        <v>46</v>
      </c>
      <c r="B57" s="176" t="s">
        <v>1744</v>
      </c>
      <c r="C57" s="185" t="s">
        <v>1745</v>
      </c>
      <c r="D57" s="177" t="s">
        <v>1271</v>
      </c>
      <c r="E57" s="178">
        <v>20</v>
      </c>
      <c r="F57" s="179"/>
      <c r="G57" s="180">
        <f t="shared" si="14"/>
        <v>0</v>
      </c>
      <c r="H57" s="159"/>
      <c r="I57" s="158">
        <f t="shared" si="15"/>
        <v>0</v>
      </c>
      <c r="J57" s="159"/>
      <c r="K57" s="158">
        <f t="shared" si="16"/>
        <v>0</v>
      </c>
      <c r="L57" s="158">
        <v>21</v>
      </c>
      <c r="M57" s="158">
        <f t="shared" si="17"/>
        <v>0</v>
      </c>
      <c r="N57" s="158">
        <v>0</v>
      </c>
      <c r="O57" s="158">
        <f t="shared" si="18"/>
        <v>0</v>
      </c>
      <c r="P57" s="158">
        <v>0</v>
      </c>
      <c r="Q57" s="158">
        <f t="shared" si="19"/>
        <v>0</v>
      </c>
      <c r="R57" s="158"/>
      <c r="S57" s="158" t="s">
        <v>595</v>
      </c>
      <c r="T57" s="158" t="s">
        <v>599</v>
      </c>
      <c r="U57" s="158">
        <v>0</v>
      </c>
      <c r="V57" s="158">
        <f t="shared" si="20"/>
        <v>0</v>
      </c>
      <c r="W57" s="158"/>
      <c r="X57" s="158" t="s">
        <v>764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1263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5">
        <v>47</v>
      </c>
      <c r="B58" s="176" t="s">
        <v>1746</v>
      </c>
      <c r="C58" s="185" t="s">
        <v>1747</v>
      </c>
      <c r="D58" s="177" t="s">
        <v>242</v>
      </c>
      <c r="E58" s="178">
        <v>1</v>
      </c>
      <c r="F58" s="179"/>
      <c r="G58" s="180">
        <f t="shared" si="14"/>
        <v>0</v>
      </c>
      <c r="H58" s="159"/>
      <c r="I58" s="158">
        <f t="shared" si="15"/>
        <v>0</v>
      </c>
      <c r="J58" s="159"/>
      <c r="K58" s="158">
        <f t="shared" si="16"/>
        <v>0</v>
      </c>
      <c r="L58" s="158">
        <v>21</v>
      </c>
      <c r="M58" s="158">
        <f t="shared" si="17"/>
        <v>0</v>
      </c>
      <c r="N58" s="158">
        <v>0</v>
      </c>
      <c r="O58" s="158">
        <f t="shared" si="18"/>
        <v>0</v>
      </c>
      <c r="P58" s="158">
        <v>0</v>
      </c>
      <c r="Q58" s="158">
        <f t="shared" si="19"/>
        <v>0</v>
      </c>
      <c r="R58" s="158"/>
      <c r="S58" s="158" t="s">
        <v>1252</v>
      </c>
      <c r="T58" s="158" t="s">
        <v>1266</v>
      </c>
      <c r="U58" s="158">
        <v>0</v>
      </c>
      <c r="V58" s="158">
        <f t="shared" si="20"/>
        <v>0</v>
      </c>
      <c r="W58" s="158"/>
      <c r="X58" s="158" t="s">
        <v>209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1254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x14ac:dyDescent="0.2">
      <c r="A59" s="163" t="s">
        <v>190</v>
      </c>
      <c r="B59" s="164" t="s">
        <v>130</v>
      </c>
      <c r="C59" s="182" t="s">
        <v>131</v>
      </c>
      <c r="D59" s="165"/>
      <c r="E59" s="166"/>
      <c r="F59" s="167"/>
      <c r="G59" s="168">
        <f>SUMIF(AG60:AG61,"&lt;&gt;NOR",G60:G61)</f>
        <v>0</v>
      </c>
      <c r="H59" s="162"/>
      <c r="I59" s="162">
        <f>SUM(I60:I61)</f>
        <v>0</v>
      </c>
      <c r="J59" s="162"/>
      <c r="K59" s="162">
        <f>SUM(K60:K61)</f>
        <v>0</v>
      </c>
      <c r="L59" s="162"/>
      <c r="M59" s="162">
        <f>SUM(M60:M61)</f>
        <v>0</v>
      </c>
      <c r="N59" s="162"/>
      <c r="O59" s="162">
        <f>SUM(O60:O61)</f>
        <v>0</v>
      </c>
      <c r="P59" s="162"/>
      <c r="Q59" s="162">
        <f>SUM(Q60:Q61)</f>
        <v>0</v>
      </c>
      <c r="R59" s="162"/>
      <c r="S59" s="162"/>
      <c r="T59" s="162"/>
      <c r="U59" s="162"/>
      <c r="V59" s="162">
        <f>SUM(V60:V61)</f>
        <v>0</v>
      </c>
      <c r="W59" s="162"/>
      <c r="X59" s="162"/>
      <c r="AG59" t="s">
        <v>191</v>
      </c>
    </row>
    <row r="60" spans="1:60" outlineLevel="1" x14ac:dyDescent="0.2">
      <c r="A60" s="175">
        <v>48</v>
      </c>
      <c r="B60" s="176" t="s">
        <v>1748</v>
      </c>
      <c r="C60" s="185" t="s">
        <v>1749</v>
      </c>
      <c r="D60" s="177" t="s">
        <v>242</v>
      </c>
      <c r="E60" s="178">
        <v>1</v>
      </c>
      <c r="F60" s="179"/>
      <c r="G60" s="180">
        <f>ROUND(E60*F60,2)</f>
        <v>0</v>
      </c>
      <c r="H60" s="159"/>
      <c r="I60" s="158">
        <f>ROUND(E60*H60,2)</f>
        <v>0</v>
      </c>
      <c r="J60" s="159"/>
      <c r="K60" s="158">
        <f>ROUND(E60*J60,2)</f>
        <v>0</v>
      </c>
      <c r="L60" s="158">
        <v>21</v>
      </c>
      <c r="M60" s="158">
        <f>G60*(1+L60/100)</f>
        <v>0</v>
      </c>
      <c r="N60" s="158">
        <v>0</v>
      </c>
      <c r="O60" s="158">
        <f>ROUND(E60*N60,2)</f>
        <v>0</v>
      </c>
      <c r="P60" s="158">
        <v>0</v>
      </c>
      <c r="Q60" s="158">
        <f>ROUND(E60*P60,2)</f>
        <v>0</v>
      </c>
      <c r="R60" s="158"/>
      <c r="S60" s="158" t="s">
        <v>1252</v>
      </c>
      <c r="T60" s="158" t="s">
        <v>1266</v>
      </c>
      <c r="U60" s="158">
        <v>0</v>
      </c>
      <c r="V60" s="158">
        <f>ROUND(E60*U60,2)</f>
        <v>0</v>
      </c>
      <c r="W60" s="158"/>
      <c r="X60" s="158" t="s">
        <v>209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1254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75">
        <v>49</v>
      </c>
      <c r="B61" s="176" t="s">
        <v>1750</v>
      </c>
      <c r="C61" s="185" t="s">
        <v>1751</v>
      </c>
      <c r="D61" s="177" t="s">
        <v>242</v>
      </c>
      <c r="E61" s="178">
        <v>1</v>
      </c>
      <c r="F61" s="179"/>
      <c r="G61" s="180">
        <f>ROUND(E61*F61,2)</f>
        <v>0</v>
      </c>
      <c r="H61" s="159"/>
      <c r="I61" s="158">
        <f>ROUND(E61*H61,2)</f>
        <v>0</v>
      </c>
      <c r="J61" s="159"/>
      <c r="K61" s="158">
        <f>ROUND(E61*J61,2)</f>
        <v>0</v>
      </c>
      <c r="L61" s="158">
        <v>21</v>
      </c>
      <c r="M61" s="158">
        <f>G61*(1+L61/100)</f>
        <v>0</v>
      </c>
      <c r="N61" s="158">
        <v>8.0000000000000007E-5</v>
      </c>
      <c r="O61" s="158">
        <f>ROUND(E61*N61,2)</f>
        <v>0</v>
      </c>
      <c r="P61" s="158">
        <v>0</v>
      </c>
      <c r="Q61" s="158">
        <f>ROUND(E61*P61,2)</f>
        <v>0</v>
      </c>
      <c r="R61" s="158"/>
      <c r="S61" s="158" t="s">
        <v>1252</v>
      </c>
      <c r="T61" s="158" t="s">
        <v>1266</v>
      </c>
      <c r="U61" s="158">
        <v>0</v>
      </c>
      <c r="V61" s="158">
        <f>ROUND(E61*U61,2)</f>
        <v>0</v>
      </c>
      <c r="W61" s="158"/>
      <c r="X61" s="158" t="s">
        <v>764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1263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5.5" x14ac:dyDescent="0.2">
      <c r="A62" s="163" t="s">
        <v>190</v>
      </c>
      <c r="B62" s="164" t="s">
        <v>132</v>
      </c>
      <c r="C62" s="182" t="s">
        <v>133</v>
      </c>
      <c r="D62" s="165"/>
      <c r="E62" s="166"/>
      <c r="F62" s="167"/>
      <c r="G62" s="168">
        <f>SUMIF(AG63:AG64,"&lt;&gt;NOR",G63:G64)</f>
        <v>0</v>
      </c>
      <c r="H62" s="162"/>
      <c r="I62" s="162">
        <f>SUM(I63:I64)</f>
        <v>0</v>
      </c>
      <c r="J62" s="162"/>
      <c r="K62" s="162">
        <f>SUM(K63:K64)</f>
        <v>0</v>
      </c>
      <c r="L62" s="162"/>
      <c r="M62" s="162">
        <f>SUM(M63:M64)</f>
        <v>0</v>
      </c>
      <c r="N62" s="162"/>
      <c r="O62" s="162">
        <f>SUM(O63:O64)</f>
        <v>0</v>
      </c>
      <c r="P62" s="162"/>
      <c r="Q62" s="162">
        <f>SUM(Q63:Q64)</f>
        <v>0</v>
      </c>
      <c r="R62" s="162"/>
      <c r="S62" s="162"/>
      <c r="T62" s="162"/>
      <c r="U62" s="162"/>
      <c r="V62" s="162">
        <f>SUM(V63:V64)</f>
        <v>0</v>
      </c>
      <c r="W62" s="162"/>
      <c r="X62" s="162"/>
      <c r="AG62" t="s">
        <v>191</v>
      </c>
    </row>
    <row r="63" spans="1:60" ht="22.5" outlineLevel="1" x14ac:dyDescent="0.2">
      <c r="A63" s="175">
        <v>50</v>
      </c>
      <c r="B63" s="176" t="s">
        <v>1752</v>
      </c>
      <c r="C63" s="185" t="s">
        <v>1753</v>
      </c>
      <c r="D63" s="177" t="s">
        <v>242</v>
      </c>
      <c r="E63" s="178">
        <v>3</v>
      </c>
      <c r="F63" s="179"/>
      <c r="G63" s="180">
        <f>ROUND(E63*F63,2)</f>
        <v>0</v>
      </c>
      <c r="H63" s="159"/>
      <c r="I63" s="158">
        <f>ROUND(E63*H63,2)</f>
        <v>0</v>
      </c>
      <c r="J63" s="159"/>
      <c r="K63" s="158">
        <f>ROUND(E63*J63,2)</f>
        <v>0</v>
      </c>
      <c r="L63" s="158">
        <v>21</v>
      </c>
      <c r="M63" s="158">
        <f>G63*(1+L63/100)</f>
        <v>0</v>
      </c>
      <c r="N63" s="158">
        <v>0</v>
      </c>
      <c r="O63" s="158">
        <f>ROUND(E63*N63,2)</f>
        <v>0</v>
      </c>
      <c r="P63" s="158">
        <v>0</v>
      </c>
      <c r="Q63" s="158">
        <f>ROUND(E63*P63,2)</f>
        <v>0</v>
      </c>
      <c r="R63" s="158"/>
      <c r="S63" s="158" t="s">
        <v>1252</v>
      </c>
      <c r="T63" s="158" t="s">
        <v>1266</v>
      </c>
      <c r="U63" s="158">
        <v>0</v>
      </c>
      <c r="V63" s="158">
        <f>ROUND(E63*U63,2)</f>
        <v>0</v>
      </c>
      <c r="W63" s="158"/>
      <c r="X63" s="158" t="s">
        <v>209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1254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 x14ac:dyDescent="0.2">
      <c r="A64" s="175">
        <v>51</v>
      </c>
      <c r="B64" s="176" t="s">
        <v>1754</v>
      </c>
      <c r="C64" s="185" t="s">
        <v>1755</v>
      </c>
      <c r="D64" s="177" t="s">
        <v>1262</v>
      </c>
      <c r="E64" s="178">
        <v>3</v>
      </c>
      <c r="F64" s="179"/>
      <c r="G64" s="180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21</v>
      </c>
      <c r="M64" s="158">
        <f>G64*(1+L64/100)</f>
        <v>0</v>
      </c>
      <c r="N64" s="158">
        <v>0</v>
      </c>
      <c r="O64" s="158">
        <f>ROUND(E64*N64,2)</f>
        <v>0</v>
      </c>
      <c r="P64" s="158">
        <v>0</v>
      </c>
      <c r="Q64" s="158">
        <f>ROUND(E64*P64,2)</f>
        <v>0</v>
      </c>
      <c r="R64" s="158"/>
      <c r="S64" s="158" t="s">
        <v>595</v>
      </c>
      <c r="T64" s="158" t="s">
        <v>599</v>
      </c>
      <c r="U64" s="158">
        <v>0</v>
      </c>
      <c r="V64" s="158">
        <f>ROUND(E64*U64,2)</f>
        <v>0</v>
      </c>
      <c r="W64" s="158"/>
      <c r="X64" s="158" t="s">
        <v>764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1263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5.5" x14ac:dyDescent="0.2">
      <c r="A65" s="163" t="s">
        <v>190</v>
      </c>
      <c r="B65" s="164" t="s">
        <v>134</v>
      </c>
      <c r="C65" s="182" t="s">
        <v>135</v>
      </c>
      <c r="D65" s="165"/>
      <c r="E65" s="166"/>
      <c r="F65" s="167"/>
      <c r="G65" s="168">
        <f>SUMIF(AG66:AG66,"&lt;&gt;NOR",G66:G66)</f>
        <v>0</v>
      </c>
      <c r="H65" s="162"/>
      <c r="I65" s="162">
        <f>SUM(I66:I66)</f>
        <v>0</v>
      </c>
      <c r="J65" s="162"/>
      <c r="K65" s="162">
        <f>SUM(K66:K66)</f>
        <v>0</v>
      </c>
      <c r="L65" s="162"/>
      <c r="M65" s="162">
        <f>SUM(M66:M66)</f>
        <v>0</v>
      </c>
      <c r="N65" s="162"/>
      <c r="O65" s="162">
        <f>SUM(O66:O66)</f>
        <v>0</v>
      </c>
      <c r="P65" s="162"/>
      <c r="Q65" s="162">
        <f>SUM(Q66:Q66)</f>
        <v>0</v>
      </c>
      <c r="R65" s="162"/>
      <c r="S65" s="162"/>
      <c r="T65" s="162"/>
      <c r="U65" s="162"/>
      <c r="V65" s="162">
        <f>SUM(V66:V66)</f>
        <v>0</v>
      </c>
      <c r="W65" s="162"/>
      <c r="X65" s="162"/>
      <c r="AG65" t="s">
        <v>191</v>
      </c>
    </row>
    <row r="66" spans="1:60" ht="22.5" outlineLevel="1" x14ac:dyDescent="0.2">
      <c r="A66" s="175">
        <v>52</v>
      </c>
      <c r="B66" s="176" t="s">
        <v>1306</v>
      </c>
      <c r="C66" s="185" t="s">
        <v>1307</v>
      </c>
      <c r="D66" s="177" t="s">
        <v>242</v>
      </c>
      <c r="E66" s="178">
        <v>3</v>
      </c>
      <c r="F66" s="179"/>
      <c r="G66" s="180">
        <f>ROUND(E66*F66,2)</f>
        <v>0</v>
      </c>
      <c r="H66" s="159"/>
      <c r="I66" s="158">
        <f>ROUND(E66*H66,2)</f>
        <v>0</v>
      </c>
      <c r="J66" s="159"/>
      <c r="K66" s="158">
        <f>ROUND(E66*J66,2)</f>
        <v>0</v>
      </c>
      <c r="L66" s="158">
        <v>21</v>
      </c>
      <c r="M66" s="158">
        <f>G66*(1+L66/100)</f>
        <v>0</v>
      </c>
      <c r="N66" s="158">
        <v>0</v>
      </c>
      <c r="O66" s="158">
        <f>ROUND(E66*N66,2)</f>
        <v>0</v>
      </c>
      <c r="P66" s="158">
        <v>0</v>
      </c>
      <c r="Q66" s="158">
        <f>ROUND(E66*P66,2)</f>
        <v>0</v>
      </c>
      <c r="R66" s="158"/>
      <c r="S66" s="158" t="s">
        <v>1252</v>
      </c>
      <c r="T66" s="158" t="s">
        <v>1266</v>
      </c>
      <c r="U66" s="158">
        <v>0</v>
      </c>
      <c r="V66" s="158">
        <f>ROUND(E66*U66,2)</f>
        <v>0</v>
      </c>
      <c r="W66" s="158"/>
      <c r="X66" s="158" t="s">
        <v>209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1254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x14ac:dyDescent="0.2">
      <c r="A67" s="163" t="s">
        <v>190</v>
      </c>
      <c r="B67" s="164" t="s">
        <v>76</v>
      </c>
      <c r="C67" s="182" t="s">
        <v>77</v>
      </c>
      <c r="D67" s="165"/>
      <c r="E67" s="166"/>
      <c r="F67" s="167"/>
      <c r="G67" s="168">
        <f>SUMIF(AG68:AG156,"&lt;&gt;NOR",G68:G156)</f>
        <v>0</v>
      </c>
      <c r="H67" s="162"/>
      <c r="I67" s="162">
        <f>SUM(I68:I156)</f>
        <v>0</v>
      </c>
      <c r="J67" s="162"/>
      <c r="K67" s="162">
        <f>SUM(K68:K156)</f>
        <v>0</v>
      </c>
      <c r="L67" s="162"/>
      <c r="M67" s="162">
        <f>SUM(M68:M156)</f>
        <v>0</v>
      </c>
      <c r="N67" s="162"/>
      <c r="O67" s="162">
        <f>SUM(O68:O156)</f>
        <v>0.32</v>
      </c>
      <c r="P67" s="162"/>
      <c r="Q67" s="162">
        <f>SUM(Q68:Q156)</f>
        <v>0</v>
      </c>
      <c r="R67" s="162"/>
      <c r="S67" s="162"/>
      <c r="T67" s="162"/>
      <c r="U67" s="162"/>
      <c r="V67" s="162">
        <f>SUM(V68:V156)</f>
        <v>0</v>
      </c>
      <c r="W67" s="162"/>
      <c r="X67" s="162"/>
      <c r="AG67" t="s">
        <v>191</v>
      </c>
    </row>
    <row r="68" spans="1:60" outlineLevel="1" x14ac:dyDescent="0.2">
      <c r="A68" s="175">
        <v>53</v>
      </c>
      <c r="B68" s="176" t="s">
        <v>1756</v>
      </c>
      <c r="C68" s="185" t="s">
        <v>1757</v>
      </c>
      <c r="D68" s="177" t="s">
        <v>1262</v>
      </c>
      <c r="E68" s="178">
        <v>20</v>
      </c>
      <c r="F68" s="179"/>
      <c r="G68" s="180">
        <f>ROUND(E68*F68,2)</f>
        <v>0</v>
      </c>
      <c r="H68" s="159"/>
      <c r="I68" s="158">
        <f>ROUND(E68*H68,2)</f>
        <v>0</v>
      </c>
      <c r="J68" s="159"/>
      <c r="K68" s="158">
        <f>ROUND(E68*J68,2)</f>
        <v>0</v>
      </c>
      <c r="L68" s="158">
        <v>21</v>
      </c>
      <c r="M68" s="158">
        <f>G68*(1+L68/100)</f>
        <v>0</v>
      </c>
      <c r="N68" s="158">
        <v>0</v>
      </c>
      <c r="O68" s="158">
        <f>ROUND(E68*N68,2)</f>
        <v>0</v>
      </c>
      <c r="P68" s="158">
        <v>0</v>
      </c>
      <c r="Q68" s="158">
        <f>ROUND(E68*P68,2)</f>
        <v>0</v>
      </c>
      <c r="R68" s="158"/>
      <c r="S68" s="158" t="s">
        <v>595</v>
      </c>
      <c r="T68" s="158" t="s">
        <v>599</v>
      </c>
      <c r="U68" s="158">
        <v>0</v>
      </c>
      <c r="V68" s="158">
        <f>ROUND(E68*U68,2)</f>
        <v>0</v>
      </c>
      <c r="W68" s="158"/>
      <c r="X68" s="158" t="s">
        <v>764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1263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5">
        <v>54</v>
      </c>
      <c r="B69" s="176" t="s">
        <v>1758</v>
      </c>
      <c r="C69" s="185" t="s">
        <v>1759</v>
      </c>
      <c r="D69" s="177" t="s">
        <v>1262</v>
      </c>
      <c r="E69" s="178">
        <v>2</v>
      </c>
      <c r="F69" s="179"/>
      <c r="G69" s="180">
        <f>ROUND(E69*F69,2)</f>
        <v>0</v>
      </c>
      <c r="H69" s="159"/>
      <c r="I69" s="158">
        <f>ROUND(E69*H69,2)</f>
        <v>0</v>
      </c>
      <c r="J69" s="159"/>
      <c r="K69" s="158">
        <f>ROUND(E69*J69,2)</f>
        <v>0</v>
      </c>
      <c r="L69" s="158">
        <v>21</v>
      </c>
      <c r="M69" s="158">
        <f>G69*(1+L69/100)</f>
        <v>0</v>
      </c>
      <c r="N69" s="158">
        <v>0</v>
      </c>
      <c r="O69" s="158">
        <f>ROUND(E69*N69,2)</f>
        <v>0</v>
      </c>
      <c r="P69" s="158">
        <v>0</v>
      </c>
      <c r="Q69" s="158">
        <f>ROUND(E69*P69,2)</f>
        <v>0</v>
      </c>
      <c r="R69" s="158"/>
      <c r="S69" s="158" t="s">
        <v>595</v>
      </c>
      <c r="T69" s="158" t="s">
        <v>599</v>
      </c>
      <c r="U69" s="158">
        <v>0</v>
      </c>
      <c r="V69" s="158">
        <f>ROUND(E69*U69,2)</f>
        <v>0</v>
      </c>
      <c r="W69" s="158"/>
      <c r="X69" s="158" t="s">
        <v>209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1310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69">
        <v>55</v>
      </c>
      <c r="B70" s="170" t="s">
        <v>1760</v>
      </c>
      <c r="C70" s="183" t="s">
        <v>1761</v>
      </c>
      <c r="D70" s="171" t="s">
        <v>242</v>
      </c>
      <c r="E70" s="172">
        <v>2</v>
      </c>
      <c r="F70" s="173"/>
      <c r="G70" s="174">
        <f>ROUND(E70*F70,2)</f>
        <v>0</v>
      </c>
      <c r="H70" s="159"/>
      <c r="I70" s="158">
        <f>ROUND(E70*H70,2)</f>
        <v>0</v>
      </c>
      <c r="J70" s="159"/>
      <c r="K70" s="158">
        <f>ROUND(E70*J70,2)</f>
        <v>0</v>
      </c>
      <c r="L70" s="158">
        <v>21</v>
      </c>
      <c r="M70" s="158">
        <f>G70*(1+L70/100)</f>
        <v>0</v>
      </c>
      <c r="N70" s="158">
        <v>4.2999999999999999E-4</v>
      </c>
      <c r="O70" s="158">
        <f>ROUND(E70*N70,2)</f>
        <v>0</v>
      </c>
      <c r="P70" s="158">
        <v>0</v>
      </c>
      <c r="Q70" s="158">
        <f>ROUND(E70*P70,2)</f>
        <v>0</v>
      </c>
      <c r="R70" s="158"/>
      <c r="S70" s="158" t="s">
        <v>595</v>
      </c>
      <c r="T70" s="158" t="s">
        <v>599</v>
      </c>
      <c r="U70" s="158">
        <v>0</v>
      </c>
      <c r="V70" s="158">
        <f>ROUND(E70*U70,2)</f>
        <v>0</v>
      </c>
      <c r="W70" s="158"/>
      <c r="X70" s="158" t="s">
        <v>764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1263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55"/>
      <c r="B71" s="156"/>
      <c r="C71" s="184" t="s">
        <v>1762</v>
      </c>
      <c r="D71" s="160"/>
      <c r="E71" s="161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48"/>
      <c r="Z71" s="148"/>
      <c r="AA71" s="148"/>
      <c r="AB71" s="148"/>
      <c r="AC71" s="148"/>
      <c r="AD71" s="148"/>
      <c r="AE71" s="148"/>
      <c r="AF71" s="148"/>
      <c r="AG71" s="148" t="s">
        <v>200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/>
      <c r="B72" s="156"/>
      <c r="C72" s="184" t="s">
        <v>56</v>
      </c>
      <c r="D72" s="160"/>
      <c r="E72" s="161">
        <v>2</v>
      </c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48"/>
      <c r="Z72" s="148"/>
      <c r="AA72" s="148"/>
      <c r="AB72" s="148"/>
      <c r="AC72" s="148"/>
      <c r="AD72" s="148"/>
      <c r="AE72" s="148"/>
      <c r="AF72" s="148"/>
      <c r="AG72" s="148" t="s">
        <v>200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69">
        <v>56</v>
      </c>
      <c r="B73" s="170" t="s">
        <v>1763</v>
      </c>
      <c r="C73" s="183" t="s">
        <v>1764</v>
      </c>
      <c r="D73" s="171" t="s">
        <v>242</v>
      </c>
      <c r="E73" s="172">
        <v>2</v>
      </c>
      <c r="F73" s="173"/>
      <c r="G73" s="174">
        <f>ROUND(E73*F73,2)</f>
        <v>0</v>
      </c>
      <c r="H73" s="159"/>
      <c r="I73" s="158">
        <f>ROUND(E73*H73,2)</f>
        <v>0</v>
      </c>
      <c r="J73" s="159"/>
      <c r="K73" s="158">
        <f>ROUND(E73*J73,2)</f>
        <v>0</v>
      </c>
      <c r="L73" s="158">
        <v>21</v>
      </c>
      <c r="M73" s="158">
        <f>G73*(1+L73/100)</f>
        <v>0</v>
      </c>
      <c r="N73" s="158">
        <v>4.2999999999999999E-4</v>
      </c>
      <c r="O73" s="158">
        <f>ROUND(E73*N73,2)</f>
        <v>0</v>
      </c>
      <c r="P73" s="158">
        <v>0</v>
      </c>
      <c r="Q73" s="158">
        <f>ROUND(E73*P73,2)</f>
        <v>0</v>
      </c>
      <c r="R73" s="158"/>
      <c r="S73" s="158" t="s">
        <v>595</v>
      </c>
      <c r="T73" s="158" t="s">
        <v>599</v>
      </c>
      <c r="U73" s="158">
        <v>0</v>
      </c>
      <c r="V73" s="158">
        <f>ROUND(E73*U73,2)</f>
        <v>0</v>
      </c>
      <c r="W73" s="158"/>
      <c r="X73" s="158" t="s">
        <v>764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1263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22.5" outlineLevel="1" x14ac:dyDescent="0.2">
      <c r="A74" s="155"/>
      <c r="B74" s="156"/>
      <c r="C74" s="184" t="s">
        <v>1762</v>
      </c>
      <c r="D74" s="160"/>
      <c r="E74" s="161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48"/>
      <c r="Z74" s="148"/>
      <c r="AA74" s="148"/>
      <c r="AB74" s="148"/>
      <c r="AC74" s="148"/>
      <c r="AD74" s="148"/>
      <c r="AE74" s="148"/>
      <c r="AF74" s="148"/>
      <c r="AG74" s="148" t="s">
        <v>200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55"/>
      <c r="B75" s="156"/>
      <c r="C75" s="184" t="s">
        <v>56</v>
      </c>
      <c r="D75" s="160"/>
      <c r="E75" s="161">
        <v>2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48"/>
      <c r="Z75" s="148"/>
      <c r="AA75" s="148"/>
      <c r="AB75" s="148"/>
      <c r="AC75" s="148"/>
      <c r="AD75" s="148"/>
      <c r="AE75" s="148"/>
      <c r="AF75" s="148"/>
      <c r="AG75" s="148" t="s">
        <v>200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 x14ac:dyDescent="0.2">
      <c r="A76" s="175">
        <v>57</v>
      </c>
      <c r="B76" s="176" t="s">
        <v>1765</v>
      </c>
      <c r="C76" s="185" t="s">
        <v>1766</v>
      </c>
      <c r="D76" s="177" t="s">
        <v>242</v>
      </c>
      <c r="E76" s="178">
        <v>6</v>
      </c>
      <c r="F76" s="179"/>
      <c r="G76" s="180">
        <f t="shared" ref="G76:G107" si="21">ROUND(E76*F76,2)</f>
        <v>0</v>
      </c>
      <c r="H76" s="159"/>
      <c r="I76" s="158">
        <f t="shared" ref="I76:I107" si="22">ROUND(E76*H76,2)</f>
        <v>0</v>
      </c>
      <c r="J76" s="159"/>
      <c r="K76" s="158">
        <f t="shared" ref="K76:K107" si="23">ROUND(E76*J76,2)</f>
        <v>0</v>
      </c>
      <c r="L76" s="158">
        <v>21</v>
      </c>
      <c r="M76" s="158">
        <f t="shared" ref="M76:M107" si="24">G76*(1+L76/100)</f>
        <v>0</v>
      </c>
      <c r="N76" s="158">
        <v>0</v>
      </c>
      <c r="O76" s="158">
        <f t="shared" ref="O76:O107" si="25">ROUND(E76*N76,2)</f>
        <v>0</v>
      </c>
      <c r="P76" s="158">
        <v>0</v>
      </c>
      <c r="Q76" s="158">
        <f t="shared" ref="Q76:Q107" si="26">ROUND(E76*P76,2)</f>
        <v>0</v>
      </c>
      <c r="R76" s="158"/>
      <c r="S76" s="158" t="s">
        <v>1252</v>
      </c>
      <c r="T76" s="158" t="s">
        <v>1259</v>
      </c>
      <c r="U76" s="158">
        <v>0</v>
      </c>
      <c r="V76" s="158">
        <f t="shared" ref="V76:V107" si="27">ROUND(E76*U76,2)</f>
        <v>0</v>
      </c>
      <c r="W76" s="158"/>
      <c r="X76" s="158" t="s">
        <v>209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1310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5">
        <v>58</v>
      </c>
      <c r="B77" s="176" t="s">
        <v>1767</v>
      </c>
      <c r="C77" s="185" t="s">
        <v>1768</v>
      </c>
      <c r="D77" s="177" t="s">
        <v>242</v>
      </c>
      <c r="E77" s="178">
        <v>6</v>
      </c>
      <c r="F77" s="179"/>
      <c r="G77" s="180">
        <f t="shared" si="21"/>
        <v>0</v>
      </c>
      <c r="H77" s="159"/>
      <c r="I77" s="158">
        <f t="shared" si="22"/>
        <v>0</v>
      </c>
      <c r="J77" s="159"/>
      <c r="K77" s="158">
        <f t="shared" si="23"/>
        <v>0</v>
      </c>
      <c r="L77" s="158">
        <v>21</v>
      </c>
      <c r="M77" s="158">
        <f t="shared" si="24"/>
        <v>0</v>
      </c>
      <c r="N77" s="158">
        <v>6.4000000000000005E-4</v>
      </c>
      <c r="O77" s="158">
        <f t="shared" si="25"/>
        <v>0</v>
      </c>
      <c r="P77" s="158">
        <v>0</v>
      </c>
      <c r="Q77" s="158">
        <f t="shared" si="26"/>
        <v>0</v>
      </c>
      <c r="R77" s="158"/>
      <c r="S77" s="158" t="s">
        <v>595</v>
      </c>
      <c r="T77" s="158" t="s">
        <v>599</v>
      </c>
      <c r="U77" s="158">
        <v>0</v>
      </c>
      <c r="V77" s="158">
        <f t="shared" si="27"/>
        <v>0</v>
      </c>
      <c r="W77" s="158"/>
      <c r="X77" s="158" t="s">
        <v>764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1263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75">
        <v>59</v>
      </c>
      <c r="B78" s="176" t="s">
        <v>1769</v>
      </c>
      <c r="C78" s="185" t="s">
        <v>1770</v>
      </c>
      <c r="D78" s="177" t="s">
        <v>1262</v>
      </c>
      <c r="E78" s="178">
        <v>15</v>
      </c>
      <c r="F78" s="179"/>
      <c r="G78" s="180">
        <f t="shared" si="21"/>
        <v>0</v>
      </c>
      <c r="H78" s="159"/>
      <c r="I78" s="158">
        <f t="shared" si="22"/>
        <v>0</v>
      </c>
      <c r="J78" s="159"/>
      <c r="K78" s="158">
        <f t="shared" si="23"/>
        <v>0</v>
      </c>
      <c r="L78" s="158">
        <v>21</v>
      </c>
      <c r="M78" s="158">
        <f t="shared" si="24"/>
        <v>0</v>
      </c>
      <c r="N78" s="158">
        <v>0</v>
      </c>
      <c r="O78" s="158">
        <f t="shared" si="25"/>
        <v>0</v>
      </c>
      <c r="P78" s="158">
        <v>0</v>
      </c>
      <c r="Q78" s="158">
        <f t="shared" si="26"/>
        <v>0</v>
      </c>
      <c r="R78" s="158"/>
      <c r="S78" s="158" t="s">
        <v>595</v>
      </c>
      <c r="T78" s="158" t="s">
        <v>599</v>
      </c>
      <c r="U78" s="158">
        <v>0</v>
      </c>
      <c r="V78" s="158">
        <f t="shared" si="27"/>
        <v>0</v>
      </c>
      <c r="W78" s="158"/>
      <c r="X78" s="158" t="s">
        <v>764</v>
      </c>
      <c r="Y78" s="148"/>
      <c r="Z78" s="148"/>
      <c r="AA78" s="148"/>
      <c r="AB78" s="148"/>
      <c r="AC78" s="148"/>
      <c r="AD78" s="148"/>
      <c r="AE78" s="148"/>
      <c r="AF78" s="148"/>
      <c r="AG78" s="148" t="s">
        <v>1263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5">
        <v>60</v>
      </c>
      <c r="B79" s="176" t="s">
        <v>1771</v>
      </c>
      <c r="C79" s="185" t="s">
        <v>1772</v>
      </c>
      <c r="D79" s="177" t="s">
        <v>1262</v>
      </c>
      <c r="E79" s="178">
        <v>15</v>
      </c>
      <c r="F79" s="179"/>
      <c r="G79" s="180">
        <f t="shared" si="21"/>
        <v>0</v>
      </c>
      <c r="H79" s="159"/>
      <c r="I79" s="158">
        <f t="shared" si="22"/>
        <v>0</v>
      </c>
      <c r="J79" s="159"/>
      <c r="K79" s="158">
        <f t="shared" si="23"/>
        <v>0</v>
      </c>
      <c r="L79" s="158">
        <v>21</v>
      </c>
      <c r="M79" s="158">
        <f t="shared" si="24"/>
        <v>0</v>
      </c>
      <c r="N79" s="158">
        <v>0</v>
      </c>
      <c r="O79" s="158">
        <f t="shared" si="25"/>
        <v>0</v>
      </c>
      <c r="P79" s="158">
        <v>0</v>
      </c>
      <c r="Q79" s="158">
        <f t="shared" si="26"/>
        <v>0</v>
      </c>
      <c r="R79" s="158"/>
      <c r="S79" s="158" t="s">
        <v>595</v>
      </c>
      <c r="T79" s="158" t="s">
        <v>599</v>
      </c>
      <c r="U79" s="158">
        <v>0</v>
      </c>
      <c r="V79" s="158">
        <f t="shared" si="27"/>
        <v>0</v>
      </c>
      <c r="W79" s="158"/>
      <c r="X79" s="158" t="s">
        <v>764</v>
      </c>
      <c r="Y79" s="148"/>
      <c r="Z79" s="148"/>
      <c r="AA79" s="148"/>
      <c r="AB79" s="148"/>
      <c r="AC79" s="148"/>
      <c r="AD79" s="148"/>
      <c r="AE79" s="148"/>
      <c r="AF79" s="148"/>
      <c r="AG79" s="148" t="s">
        <v>1263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5">
        <v>61</v>
      </c>
      <c r="B80" s="176" t="s">
        <v>1773</v>
      </c>
      <c r="C80" s="185" t="s">
        <v>1774</v>
      </c>
      <c r="D80" s="177" t="s">
        <v>1262</v>
      </c>
      <c r="E80" s="178">
        <v>15</v>
      </c>
      <c r="F80" s="179"/>
      <c r="G80" s="180">
        <f t="shared" si="21"/>
        <v>0</v>
      </c>
      <c r="H80" s="159"/>
      <c r="I80" s="158">
        <f t="shared" si="22"/>
        <v>0</v>
      </c>
      <c r="J80" s="159"/>
      <c r="K80" s="158">
        <f t="shared" si="23"/>
        <v>0</v>
      </c>
      <c r="L80" s="158">
        <v>21</v>
      </c>
      <c r="M80" s="158">
        <f t="shared" si="24"/>
        <v>0</v>
      </c>
      <c r="N80" s="158">
        <v>0</v>
      </c>
      <c r="O80" s="158">
        <f t="shared" si="25"/>
        <v>0</v>
      </c>
      <c r="P80" s="158">
        <v>0</v>
      </c>
      <c r="Q80" s="158">
        <f t="shared" si="26"/>
        <v>0</v>
      </c>
      <c r="R80" s="158"/>
      <c r="S80" s="158" t="s">
        <v>595</v>
      </c>
      <c r="T80" s="158" t="s">
        <v>599</v>
      </c>
      <c r="U80" s="158">
        <v>0</v>
      </c>
      <c r="V80" s="158">
        <f t="shared" si="27"/>
        <v>0</v>
      </c>
      <c r="W80" s="158"/>
      <c r="X80" s="158" t="s">
        <v>764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1263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5">
        <v>62</v>
      </c>
      <c r="B81" s="176" t="s">
        <v>1775</v>
      </c>
      <c r="C81" s="185" t="s">
        <v>1776</v>
      </c>
      <c r="D81" s="177" t="s">
        <v>1262</v>
      </c>
      <c r="E81" s="178">
        <v>6</v>
      </c>
      <c r="F81" s="179"/>
      <c r="G81" s="180">
        <f t="shared" si="21"/>
        <v>0</v>
      </c>
      <c r="H81" s="159"/>
      <c r="I81" s="158">
        <f t="shared" si="22"/>
        <v>0</v>
      </c>
      <c r="J81" s="159"/>
      <c r="K81" s="158">
        <f t="shared" si="23"/>
        <v>0</v>
      </c>
      <c r="L81" s="158">
        <v>21</v>
      </c>
      <c r="M81" s="158">
        <f t="shared" si="24"/>
        <v>0</v>
      </c>
      <c r="N81" s="158">
        <v>0</v>
      </c>
      <c r="O81" s="158">
        <f t="shared" si="25"/>
        <v>0</v>
      </c>
      <c r="P81" s="158">
        <v>0</v>
      </c>
      <c r="Q81" s="158">
        <f t="shared" si="26"/>
        <v>0</v>
      </c>
      <c r="R81" s="158"/>
      <c r="S81" s="158" t="s">
        <v>595</v>
      </c>
      <c r="T81" s="158" t="s">
        <v>599</v>
      </c>
      <c r="U81" s="158">
        <v>0</v>
      </c>
      <c r="V81" s="158">
        <f t="shared" si="27"/>
        <v>0</v>
      </c>
      <c r="W81" s="158"/>
      <c r="X81" s="158" t="s">
        <v>209</v>
      </c>
      <c r="Y81" s="148"/>
      <c r="Z81" s="148"/>
      <c r="AA81" s="148"/>
      <c r="AB81" s="148"/>
      <c r="AC81" s="148"/>
      <c r="AD81" s="148"/>
      <c r="AE81" s="148"/>
      <c r="AF81" s="148"/>
      <c r="AG81" s="148" t="s">
        <v>1310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5">
        <v>63</v>
      </c>
      <c r="B82" s="176" t="s">
        <v>1308</v>
      </c>
      <c r="C82" s="185" t="s">
        <v>1309</v>
      </c>
      <c r="D82" s="177" t="s">
        <v>1262</v>
      </c>
      <c r="E82" s="178">
        <v>1</v>
      </c>
      <c r="F82" s="179"/>
      <c r="G82" s="180">
        <f t="shared" si="21"/>
        <v>0</v>
      </c>
      <c r="H82" s="159"/>
      <c r="I82" s="158">
        <f t="shared" si="22"/>
        <v>0</v>
      </c>
      <c r="J82" s="159"/>
      <c r="K82" s="158">
        <f t="shared" si="23"/>
        <v>0</v>
      </c>
      <c r="L82" s="158">
        <v>21</v>
      </c>
      <c r="M82" s="158">
        <f t="shared" si="24"/>
        <v>0</v>
      </c>
      <c r="N82" s="158">
        <v>0</v>
      </c>
      <c r="O82" s="158">
        <f t="shared" si="25"/>
        <v>0</v>
      </c>
      <c r="P82" s="158">
        <v>0</v>
      </c>
      <c r="Q82" s="158">
        <f t="shared" si="26"/>
        <v>0</v>
      </c>
      <c r="R82" s="158"/>
      <c r="S82" s="158" t="s">
        <v>595</v>
      </c>
      <c r="T82" s="158" t="s">
        <v>599</v>
      </c>
      <c r="U82" s="158">
        <v>0</v>
      </c>
      <c r="V82" s="158">
        <f t="shared" si="27"/>
        <v>0</v>
      </c>
      <c r="W82" s="158"/>
      <c r="X82" s="158" t="s">
        <v>209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1310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5">
        <v>64</v>
      </c>
      <c r="B83" s="176" t="s">
        <v>1311</v>
      </c>
      <c r="C83" s="185" t="s">
        <v>1312</v>
      </c>
      <c r="D83" s="177" t="s">
        <v>1271</v>
      </c>
      <c r="E83" s="178">
        <v>1</v>
      </c>
      <c r="F83" s="179"/>
      <c r="G83" s="180">
        <f t="shared" si="21"/>
        <v>0</v>
      </c>
      <c r="H83" s="159"/>
      <c r="I83" s="158">
        <f t="shared" si="22"/>
        <v>0</v>
      </c>
      <c r="J83" s="159"/>
      <c r="K83" s="158">
        <f t="shared" si="23"/>
        <v>0</v>
      </c>
      <c r="L83" s="158">
        <v>21</v>
      </c>
      <c r="M83" s="158">
        <f t="shared" si="24"/>
        <v>0</v>
      </c>
      <c r="N83" s="158">
        <v>0</v>
      </c>
      <c r="O83" s="158">
        <f t="shared" si="25"/>
        <v>0</v>
      </c>
      <c r="P83" s="158">
        <v>0</v>
      </c>
      <c r="Q83" s="158">
        <f t="shared" si="26"/>
        <v>0</v>
      </c>
      <c r="R83" s="158"/>
      <c r="S83" s="158" t="s">
        <v>595</v>
      </c>
      <c r="T83" s="158" t="s">
        <v>599</v>
      </c>
      <c r="U83" s="158">
        <v>0</v>
      </c>
      <c r="V83" s="158">
        <f t="shared" si="27"/>
        <v>0</v>
      </c>
      <c r="W83" s="158"/>
      <c r="X83" s="158" t="s">
        <v>764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1263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5">
        <v>65</v>
      </c>
      <c r="B84" s="176" t="s">
        <v>1777</v>
      </c>
      <c r="C84" s="185" t="s">
        <v>1778</v>
      </c>
      <c r="D84" s="177" t="s">
        <v>242</v>
      </c>
      <c r="E84" s="178">
        <v>5</v>
      </c>
      <c r="F84" s="179"/>
      <c r="G84" s="180">
        <f t="shared" si="21"/>
        <v>0</v>
      </c>
      <c r="H84" s="159"/>
      <c r="I84" s="158">
        <f t="shared" si="22"/>
        <v>0</v>
      </c>
      <c r="J84" s="159"/>
      <c r="K84" s="158">
        <f t="shared" si="23"/>
        <v>0</v>
      </c>
      <c r="L84" s="158">
        <v>21</v>
      </c>
      <c r="M84" s="158">
        <f t="shared" si="24"/>
        <v>0</v>
      </c>
      <c r="N84" s="158">
        <v>0</v>
      </c>
      <c r="O84" s="158">
        <f t="shared" si="25"/>
        <v>0</v>
      </c>
      <c r="P84" s="158">
        <v>0</v>
      </c>
      <c r="Q84" s="158">
        <f t="shared" si="26"/>
        <v>0</v>
      </c>
      <c r="R84" s="158"/>
      <c r="S84" s="158" t="s">
        <v>1252</v>
      </c>
      <c r="T84" s="158" t="s">
        <v>1259</v>
      </c>
      <c r="U84" s="158">
        <v>0</v>
      </c>
      <c r="V84" s="158">
        <f t="shared" si="27"/>
        <v>0</v>
      </c>
      <c r="W84" s="158"/>
      <c r="X84" s="158" t="s">
        <v>209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1310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5">
        <v>66</v>
      </c>
      <c r="B85" s="176" t="s">
        <v>1779</v>
      </c>
      <c r="C85" s="185" t="s">
        <v>1780</v>
      </c>
      <c r="D85" s="177" t="s">
        <v>1271</v>
      </c>
      <c r="E85" s="178">
        <v>5</v>
      </c>
      <c r="F85" s="179"/>
      <c r="G85" s="180">
        <f t="shared" si="21"/>
        <v>0</v>
      </c>
      <c r="H85" s="159"/>
      <c r="I85" s="158">
        <f t="shared" si="22"/>
        <v>0</v>
      </c>
      <c r="J85" s="159"/>
      <c r="K85" s="158">
        <f t="shared" si="23"/>
        <v>0</v>
      </c>
      <c r="L85" s="158">
        <v>21</v>
      </c>
      <c r="M85" s="158">
        <f t="shared" si="24"/>
        <v>0</v>
      </c>
      <c r="N85" s="158">
        <v>0</v>
      </c>
      <c r="O85" s="158">
        <f t="shared" si="25"/>
        <v>0</v>
      </c>
      <c r="P85" s="158">
        <v>0</v>
      </c>
      <c r="Q85" s="158">
        <f t="shared" si="26"/>
        <v>0</v>
      </c>
      <c r="R85" s="158"/>
      <c r="S85" s="158" t="s">
        <v>595</v>
      </c>
      <c r="T85" s="158" t="s">
        <v>599</v>
      </c>
      <c r="U85" s="158">
        <v>0</v>
      </c>
      <c r="V85" s="158">
        <f t="shared" si="27"/>
        <v>0</v>
      </c>
      <c r="W85" s="158"/>
      <c r="X85" s="158" t="s">
        <v>764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1263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5">
        <v>67</v>
      </c>
      <c r="B86" s="176" t="s">
        <v>1781</v>
      </c>
      <c r="C86" s="185" t="s">
        <v>1782</v>
      </c>
      <c r="D86" s="177" t="s">
        <v>1140</v>
      </c>
      <c r="E86" s="178">
        <v>1</v>
      </c>
      <c r="F86" s="179"/>
      <c r="G86" s="180">
        <f t="shared" si="21"/>
        <v>0</v>
      </c>
      <c r="H86" s="159"/>
      <c r="I86" s="158">
        <f t="shared" si="22"/>
        <v>0</v>
      </c>
      <c r="J86" s="159"/>
      <c r="K86" s="158">
        <f t="shared" si="23"/>
        <v>0</v>
      </c>
      <c r="L86" s="158">
        <v>21</v>
      </c>
      <c r="M86" s="158">
        <f t="shared" si="24"/>
        <v>0</v>
      </c>
      <c r="N86" s="158">
        <v>1E-3</v>
      </c>
      <c r="O86" s="158">
        <f t="shared" si="25"/>
        <v>0</v>
      </c>
      <c r="P86" s="158">
        <v>0</v>
      </c>
      <c r="Q86" s="158">
        <f t="shared" si="26"/>
        <v>0</v>
      </c>
      <c r="R86" s="158"/>
      <c r="S86" s="158" t="s">
        <v>1252</v>
      </c>
      <c r="T86" s="158" t="s">
        <v>1259</v>
      </c>
      <c r="U86" s="158">
        <v>0</v>
      </c>
      <c r="V86" s="158">
        <f t="shared" si="27"/>
        <v>0</v>
      </c>
      <c r="W86" s="158"/>
      <c r="X86" s="158" t="s">
        <v>764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1263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22.5" outlineLevel="1" x14ac:dyDescent="0.2">
      <c r="A87" s="175">
        <v>68</v>
      </c>
      <c r="B87" s="176" t="s">
        <v>1313</v>
      </c>
      <c r="C87" s="185" t="s">
        <v>1314</v>
      </c>
      <c r="D87" s="177" t="s">
        <v>242</v>
      </c>
      <c r="E87" s="178">
        <v>3</v>
      </c>
      <c r="F87" s="179"/>
      <c r="G87" s="180">
        <f t="shared" si="21"/>
        <v>0</v>
      </c>
      <c r="H87" s="159"/>
      <c r="I87" s="158">
        <f t="shared" si="22"/>
        <v>0</v>
      </c>
      <c r="J87" s="159"/>
      <c r="K87" s="158">
        <f t="shared" si="23"/>
        <v>0</v>
      </c>
      <c r="L87" s="158">
        <v>21</v>
      </c>
      <c r="M87" s="158">
        <f t="shared" si="24"/>
        <v>0</v>
      </c>
      <c r="N87" s="158">
        <v>0</v>
      </c>
      <c r="O87" s="158">
        <f t="shared" si="25"/>
        <v>0</v>
      </c>
      <c r="P87" s="158">
        <v>0</v>
      </c>
      <c r="Q87" s="158">
        <f t="shared" si="26"/>
        <v>0</v>
      </c>
      <c r="R87" s="158"/>
      <c r="S87" s="158" t="s">
        <v>1252</v>
      </c>
      <c r="T87" s="158" t="s">
        <v>1266</v>
      </c>
      <c r="U87" s="158">
        <v>0</v>
      </c>
      <c r="V87" s="158">
        <f t="shared" si="27"/>
        <v>0</v>
      </c>
      <c r="W87" s="158"/>
      <c r="X87" s="158" t="s">
        <v>209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1310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5">
        <v>69</v>
      </c>
      <c r="B88" s="176" t="s">
        <v>1315</v>
      </c>
      <c r="C88" s="185" t="s">
        <v>1316</v>
      </c>
      <c r="D88" s="177" t="s">
        <v>242</v>
      </c>
      <c r="E88" s="178">
        <v>3</v>
      </c>
      <c r="F88" s="179"/>
      <c r="G88" s="180">
        <f t="shared" si="21"/>
        <v>0</v>
      </c>
      <c r="H88" s="159"/>
      <c r="I88" s="158">
        <f t="shared" si="22"/>
        <v>0</v>
      </c>
      <c r="J88" s="159"/>
      <c r="K88" s="158">
        <f t="shared" si="23"/>
        <v>0</v>
      </c>
      <c r="L88" s="158">
        <v>21</v>
      </c>
      <c r="M88" s="158">
        <f t="shared" si="24"/>
        <v>0</v>
      </c>
      <c r="N88" s="158">
        <v>2.0000000000000002E-5</v>
      </c>
      <c r="O88" s="158">
        <f t="shared" si="25"/>
        <v>0</v>
      </c>
      <c r="P88" s="158">
        <v>0</v>
      </c>
      <c r="Q88" s="158">
        <f t="shared" si="26"/>
        <v>0</v>
      </c>
      <c r="R88" s="158"/>
      <c r="S88" s="158" t="s">
        <v>595</v>
      </c>
      <c r="T88" s="158" t="s">
        <v>599</v>
      </c>
      <c r="U88" s="158">
        <v>0</v>
      </c>
      <c r="V88" s="158">
        <f t="shared" si="27"/>
        <v>0</v>
      </c>
      <c r="W88" s="158"/>
      <c r="X88" s="158" t="s">
        <v>764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1263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22.5" outlineLevel="1" x14ac:dyDescent="0.2">
      <c r="A89" s="175">
        <v>70</v>
      </c>
      <c r="B89" s="176" t="s">
        <v>1329</v>
      </c>
      <c r="C89" s="185" t="s">
        <v>1330</v>
      </c>
      <c r="D89" s="177" t="s">
        <v>242</v>
      </c>
      <c r="E89" s="178">
        <v>9</v>
      </c>
      <c r="F89" s="179"/>
      <c r="G89" s="180">
        <f t="shared" si="21"/>
        <v>0</v>
      </c>
      <c r="H89" s="159"/>
      <c r="I89" s="158">
        <f t="shared" si="22"/>
        <v>0</v>
      </c>
      <c r="J89" s="159"/>
      <c r="K89" s="158">
        <f t="shared" si="23"/>
        <v>0</v>
      </c>
      <c r="L89" s="158">
        <v>21</v>
      </c>
      <c r="M89" s="158">
        <f t="shared" si="24"/>
        <v>0</v>
      </c>
      <c r="N89" s="158">
        <v>0</v>
      </c>
      <c r="O89" s="158">
        <f t="shared" si="25"/>
        <v>0</v>
      </c>
      <c r="P89" s="158">
        <v>0</v>
      </c>
      <c r="Q89" s="158">
        <f t="shared" si="26"/>
        <v>0</v>
      </c>
      <c r="R89" s="158"/>
      <c r="S89" s="158" t="s">
        <v>1252</v>
      </c>
      <c r="T89" s="158" t="s">
        <v>1266</v>
      </c>
      <c r="U89" s="158">
        <v>0</v>
      </c>
      <c r="V89" s="158">
        <f t="shared" si="27"/>
        <v>0</v>
      </c>
      <c r="W89" s="158"/>
      <c r="X89" s="158" t="s">
        <v>209</v>
      </c>
      <c r="Y89" s="148"/>
      <c r="Z89" s="148"/>
      <c r="AA89" s="148"/>
      <c r="AB89" s="148"/>
      <c r="AC89" s="148"/>
      <c r="AD89" s="148"/>
      <c r="AE89" s="148"/>
      <c r="AF89" s="148"/>
      <c r="AG89" s="148" t="s">
        <v>1310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75">
        <v>71</v>
      </c>
      <c r="B90" s="176" t="s">
        <v>1783</v>
      </c>
      <c r="C90" s="185" t="s">
        <v>1784</v>
      </c>
      <c r="D90" s="177" t="s">
        <v>1271</v>
      </c>
      <c r="E90" s="178">
        <v>9</v>
      </c>
      <c r="F90" s="179"/>
      <c r="G90" s="180">
        <f t="shared" si="21"/>
        <v>0</v>
      </c>
      <c r="H90" s="159"/>
      <c r="I90" s="158">
        <f t="shared" si="22"/>
        <v>0</v>
      </c>
      <c r="J90" s="159"/>
      <c r="K90" s="158">
        <f t="shared" si="23"/>
        <v>0</v>
      </c>
      <c r="L90" s="158">
        <v>21</v>
      </c>
      <c r="M90" s="158">
        <f t="shared" si="24"/>
        <v>0</v>
      </c>
      <c r="N90" s="158">
        <v>0</v>
      </c>
      <c r="O90" s="158">
        <f t="shared" si="25"/>
        <v>0</v>
      </c>
      <c r="P90" s="158">
        <v>0</v>
      </c>
      <c r="Q90" s="158">
        <f t="shared" si="26"/>
        <v>0</v>
      </c>
      <c r="R90" s="158"/>
      <c r="S90" s="158" t="s">
        <v>595</v>
      </c>
      <c r="T90" s="158" t="s">
        <v>599</v>
      </c>
      <c r="U90" s="158">
        <v>0</v>
      </c>
      <c r="V90" s="158">
        <f t="shared" si="27"/>
        <v>0</v>
      </c>
      <c r="W90" s="158"/>
      <c r="X90" s="158" t="s">
        <v>764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1263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5">
        <v>72</v>
      </c>
      <c r="B91" s="176" t="s">
        <v>1329</v>
      </c>
      <c r="C91" s="185" t="s">
        <v>1330</v>
      </c>
      <c r="D91" s="177" t="s">
        <v>242</v>
      </c>
      <c r="E91" s="178">
        <v>5</v>
      </c>
      <c r="F91" s="179"/>
      <c r="G91" s="180">
        <f t="shared" si="21"/>
        <v>0</v>
      </c>
      <c r="H91" s="159"/>
      <c r="I91" s="158">
        <f t="shared" si="22"/>
        <v>0</v>
      </c>
      <c r="J91" s="159"/>
      <c r="K91" s="158">
        <f t="shared" si="23"/>
        <v>0</v>
      </c>
      <c r="L91" s="158">
        <v>21</v>
      </c>
      <c r="M91" s="158">
        <f t="shared" si="24"/>
        <v>0</v>
      </c>
      <c r="N91" s="158">
        <v>0</v>
      </c>
      <c r="O91" s="158">
        <f t="shared" si="25"/>
        <v>0</v>
      </c>
      <c r="P91" s="158">
        <v>0</v>
      </c>
      <c r="Q91" s="158">
        <f t="shared" si="26"/>
        <v>0</v>
      </c>
      <c r="R91" s="158"/>
      <c r="S91" s="158" t="s">
        <v>1252</v>
      </c>
      <c r="T91" s="158" t="s">
        <v>1266</v>
      </c>
      <c r="U91" s="158">
        <v>0</v>
      </c>
      <c r="V91" s="158">
        <f t="shared" si="27"/>
        <v>0</v>
      </c>
      <c r="W91" s="158"/>
      <c r="X91" s="158" t="s">
        <v>209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1310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5">
        <v>73</v>
      </c>
      <c r="B92" s="176" t="s">
        <v>1331</v>
      </c>
      <c r="C92" s="185" t="s">
        <v>1332</v>
      </c>
      <c r="D92" s="177" t="s">
        <v>1271</v>
      </c>
      <c r="E92" s="178">
        <v>5</v>
      </c>
      <c r="F92" s="179"/>
      <c r="G92" s="180">
        <f t="shared" si="21"/>
        <v>0</v>
      </c>
      <c r="H92" s="159"/>
      <c r="I92" s="158">
        <f t="shared" si="22"/>
        <v>0</v>
      </c>
      <c r="J92" s="159"/>
      <c r="K92" s="158">
        <f t="shared" si="23"/>
        <v>0</v>
      </c>
      <c r="L92" s="158">
        <v>21</v>
      </c>
      <c r="M92" s="158">
        <f t="shared" si="24"/>
        <v>0</v>
      </c>
      <c r="N92" s="158">
        <v>0</v>
      </c>
      <c r="O92" s="158">
        <f t="shared" si="25"/>
        <v>0</v>
      </c>
      <c r="P92" s="158">
        <v>0</v>
      </c>
      <c r="Q92" s="158">
        <f t="shared" si="26"/>
        <v>0</v>
      </c>
      <c r="R92" s="158"/>
      <c r="S92" s="158" t="s">
        <v>595</v>
      </c>
      <c r="T92" s="158" t="s">
        <v>599</v>
      </c>
      <c r="U92" s="158">
        <v>0</v>
      </c>
      <c r="V92" s="158">
        <f t="shared" si="27"/>
        <v>0</v>
      </c>
      <c r="W92" s="158"/>
      <c r="X92" s="158" t="s">
        <v>764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1263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ht="22.5" outlineLevel="1" x14ac:dyDescent="0.2">
      <c r="A93" s="175">
        <v>74</v>
      </c>
      <c r="B93" s="176" t="s">
        <v>1335</v>
      </c>
      <c r="C93" s="185" t="s">
        <v>1336</v>
      </c>
      <c r="D93" s="177" t="s">
        <v>242</v>
      </c>
      <c r="E93" s="178">
        <v>2</v>
      </c>
      <c r="F93" s="179"/>
      <c r="G93" s="180">
        <f t="shared" si="21"/>
        <v>0</v>
      </c>
      <c r="H93" s="159"/>
      <c r="I93" s="158">
        <f t="shared" si="22"/>
        <v>0</v>
      </c>
      <c r="J93" s="159"/>
      <c r="K93" s="158">
        <f t="shared" si="23"/>
        <v>0</v>
      </c>
      <c r="L93" s="158">
        <v>21</v>
      </c>
      <c r="M93" s="158">
        <f t="shared" si="24"/>
        <v>0</v>
      </c>
      <c r="N93" s="158">
        <v>0</v>
      </c>
      <c r="O93" s="158">
        <f t="shared" si="25"/>
        <v>0</v>
      </c>
      <c r="P93" s="158">
        <v>0</v>
      </c>
      <c r="Q93" s="158">
        <f t="shared" si="26"/>
        <v>0</v>
      </c>
      <c r="R93" s="158"/>
      <c r="S93" s="158" t="s">
        <v>1252</v>
      </c>
      <c r="T93" s="158" t="s">
        <v>1266</v>
      </c>
      <c r="U93" s="158">
        <v>0</v>
      </c>
      <c r="V93" s="158">
        <f t="shared" si="27"/>
        <v>0</v>
      </c>
      <c r="W93" s="158"/>
      <c r="X93" s="158" t="s">
        <v>209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1310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">
      <c r="A94" s="175">
        <v>75</v>
      </c>
      <c r="B94" s="176" t="s">
        <v>1337</v>
      </c>
      <c r="C94" s="185" t="s">
        <v>1338</v>
      </c>
      <c r="D94" s="177" t="s">
        <v>242</v>
      </c>
      <c r="E94" s="178">
        <v>2</v>
      </c>
      <c r="F94" s="179"/>
      <c r="G94" s="180">
        <f t="shared" si="21"/>
        <v>0</v>
      </c>
      <c r="H94" s="159"/>
      <c r="I94" s="158">
        <f t="shared" si="22"/>
        <v>0</v>
      </c>
      <c r="J94" s="159"/>
      <c r="K94" s="158">
        <f t="shared" si="23"/>
        <v>0</v>
      </c>
      <c r="L94" s="158">
        <v>21</v>
      </c>
      <c r="M94" s="158">
        <f t="shared" si="24"/>
        <v>0</v>
      </c>
      <c r="N94" s="158">
        <v>6.0000000000000002E-5</v>
      </c>
      <c r="O94" s="158">
        <f t="shared" si="25"/>
        <v>0</v>
      </c>
      <c r="P94" s="158">
        <v>0</v>
      </c>
      <c r="Q94" s="158">
        <f t="shared" si="26"/>
        <v>0</v>
      </c>
      <c r="R94" s="158"/>
      <c r="S94" s="158" t="s">
        <v>1252</v>
      </c>
      <c r="T94" s="158" t="s">
        <v>1266</v>
      </c>
      <c r="U94" s="158">
        <v>0</v>
      </c>
      <c r="V94" s="158">
        <f t="shared" si="27"/>
        <v>0</v>
      </c>
      <c r="W94" s="158"/>
      <c r="X94" s="158" t="s">
        <v>764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1263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5">
        <v>76</v>
      </c>
      <c r="B95" s="176" t="s">
        <v>1339</v>
      </c>
      <c r="C95" s="185" t="s">
        <v>2085</v>
      </c>
      <c r="D95" s="177" t="s">
        <v>242</v>
      </c>
      <c r="E95" s="178">
        <v>20</v>
      </c>
      <c r="F95" s="179"/>
      <c r="G95" s="180">
        <f t="shared" si="21"/>
        <v>0</v>
      </c>
      <c r="H95" s="159"/>
      <c r="I95" s="158">
        <f t="shared" si="22"/>
        <v>0</v>
      </c>
      <c r="J95" s="159"/>
      <c r="K95" s="158">
        <f t="shared" si="23"/>
        <v>0</v>
      </c>
      <c r="L95" s="158">
        <v>21</v>
      </c>
      <c r="M95" s="158">
        <f t="shared" si="24"/>
        <v>0</v>
      </c>
      <c r="N95" s="158">
        <v>0</v>
      </c>
      <c r="O95" s="158">
        <f t="shared" si="25"/>
        <v>0</v>
      </c>
      <c r="P95" s="158">
        <v>0</v>
      </c>
      <c r="Q95" s="158">
        <f t="shared" si="26"/>
        <v>0</v>
      </c>
      <c r="R95" s="158"/>
      <c r="S95" s="158" t="s">
        <v>1252</v>
      </c>
      <c r="T95" s="158" t="s">
        <v>1259</v>
      </c>
      <c r="U95" s="158">
        <v>0</v>
      </c>
      <c r="V95" s="158">
        <f t="shared" si="27"/>
        <v>0</v>
      </c>
      <c r="W95" s="158"/>
      <c r="X95" s="158" t="s">
        <v>764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1263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5">
        <v>77</v>
      </c>
      <c r="B96" s="176" t="s">
        <v>1340</v>
      </c>
      <c r="C96" s="185" t="s">
        <v>2086</v>
      </c>
      <c r="D96" s="177" t="s">
        <v>242</v>
      </c>
      <c r="E96" s="178">
        <v>20</v>
      </c>
      <c r="F96" s="179"/>
      <c r="G96" s="180">
        <f t="shared" si="21"/>
        <v>0</v>
      </c>
      <c r="H96" s="159"/>
      <c r="I96" s="158">
        <f t="shared" si="22"/>
        <v>0</v>
      </c>
      <c r="J96" s="159"/>
      <c r="K96" s="158">
        <f t="shared" si="23"/>
        <v>0</v>
      </c>
      <c r="L96" s="158">
        <v>21</v>
      </c>
      <c r="M96" s="158">
        <f t="shared" si="24"/>
        <v>0</v>
      </c>
      <c r="N96" s="158">
        <v>0</v>
      </c>
      <c r="O96" s="158">
        <f t="shared" si="25"/>
        <v>0</v>
      </c>
      <c r="P96" s="158">
        <v>0</v>
      </c>
      <c r="Q96" s="158">
        <f t="shared" si="26"/>
        <v>0</v>
      </c>
      <c r="R96" s="158"/>
      <c r="S96" s="158" t="s">
        <v>1252</v>
      </c>
      <c r="T96" s="158" t="s">
        <v>1259</v>
      </c>
      <c r="U96" s="158">
        <v>0</v>
      </c>
      <c r="V96" s="158">
        <f t="shared" si="27"/>
        <v>0</v>
      </c>
      <c r="W96" s="158"/>
      <c r="X96" s="158" t="s">
        <v>764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1263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 x14ac:dyDescent="0.2">
      <c r="A97" s="175">
        <v>78</v>
      </c>
      <c r="B97" s="176" t="s">
        <v>1341</v>
      </c>
      <c r="C97" s="185" t="s">
        <v>2087</v>
      </c>
      <c r="D97" s="177" t="s">
        <v>242</v>
      </c>
      <c r="E97" s="178">
        <v>40</v>
      </c>
      <c r="F97" s="179"/>
      <c r="G97" s="180">
        <f t="shared" si="21"/>
        <v>0</v>
      </c>
      <c r="H97" s="159"/>
      <c r="I97" s="158">
        <f t="shared" si="22"/>
        <v>0</v>
      </c>
      <c r="J97" s="159"/>
      <c r="K97" s="158">
        <f t="shared" si="23"/>
        <v>0</v>
      </c>
      <c r="L97" s="158">
        <v>21</v>
      </c>
      <c r="M97" s="158">
        <f t="shared" si="24"/>
        <v>0</v>
      </c>
      <c r="N97" s="158">
        <v>1.0000000000000001E-5</v>
      </c>
      <c r="O97" s="158">
        <f t="shared" si="25"/>
        <v>0</v>
      </c>
      <c r="P97" s="158">
        <v>0</v>
      </c>
      <c r="Q97" s="158">
        <f t="shared" si="26"/>
        <v>0</v>
      </c>
      <c r="R97" s="158"/>
      <c r="S97" s="158" t="s">
        <v>1252</v>
      </c>
      <c r="T97" s="158" t="s">
        <v>1259</v>
      </c>
      <c r="U97" s="158">
        <v>0</v>
      </c>
      <c r="V97" s="158">
        <f t="shared" si="27"/>
        <v>0</v>
      </c>
      <c r="W97" s="158"/>
      <c r="X97" s="158" t="s">
        <v>764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1263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 x14ac:dyDescent="0.2">
      <c r="A98" s="175">
        <v>79</v>
      </c>
      <c r="B98" s="176" t="s">
        <v>1342</v>
      </c>
      <c r="C98" s="185" t="s">
        <v>2088</v>
      </c>
      <c r="D98" s="177" t="s">
        <v>242</v>
      </c>
      <c r="E98" s="178">
        <v>30</v>
      </c>
      <c r="F98" s="179"/>
      <c r="G98" s="180">
        <f t="shared" si="21"/>
        <v>0</v>
      </c>
      <c r="H98" s="159"/>
      <c r="I98" s="158">
        <f t="shared" si="22"/>
        <v>0</v>
      </c>
      <c r="J98" s="159"/>
      <c r="K98" s="158">
        <f t="shared" si="23"/>
        <v>0</v>
      </c>
      <c r="L98" s="158">
        <v>21</v>
      </c>
      <c r="M98" s="158">
        <f t="shared" si="24"/>
        <v>0</v>
      </c>
      <c r="N98" s="158">
        <v>1.0000000000000001E-5</v>
      </c>
      <c r="O98" s="158">
        <f t="shared" si="25"/>
        <v>0</v>
      </c>
      <c r="P98" s="158">
        <v>0</v>
      </c>
      <c r="Q98" s="158">
        <f t="shared" si="26"/>
        <v>0</v>
      </c>
      <c r="R98" s="158"/>
      <c r="S98" s="158" t="s">
        <v>1252</v>
      </c>
      <c r="T98" s="158" t="s">
        <v>1259</v>
      </c>
      <c r="U98" s="158">
        <v>0</v>
      </c>
      <c r="V98" s="158">
        <f t="shared" si="27"/>
        <v>0</v>
      </c>
      <c r="W98" s="158"/>
      <c r="X98" s="158" t="s">
        <v>764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1263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 x14ac:dyDescent="0.2">
      <c r="A99" s="175">
        <v>80</v>
      </c>
      <c r="B99" s="176" t="s">
        <v>1785</v>
      </c>
      <c r="C99" s="185" t="s">
        <v>1786</v>
      </c>
      <c r="D99" s="177" t="s">
        <v>242</v>
      </c>
      <c r="E99" s="178">
        <v>9</v>
      </c>
      <c r="F99" s="179"/>
      <c r="G99" s="180">
        <f t="shared" si="21"/>
        <v>0</v>
      </c>
      <c r="H99" s="159"/>
      <c r="I99" s="158">
        <f t="shared" si="22"/>
        <v>0</v>
      </c>
      <c r="J99" s="159"/>
      <c r="K99" s="158">
        <f t="shared" si="23"/>
        <v>0</v>
      </c>
      <c r="L99" s="158">
        <v>21</v>
      </c>
      <c r="M99" s="158">
        <f t="shared" si="24"/>
        <v>0</v>
      </c>
      <c r="N99" s="158">
        <v>0</v>
      </c>
      <c r="O99" s="158">
        <f t="shared" si="25"/>
        <v>0</v>
      </c>
      <c r="P99" s="158">
        <v>0</v>
      </c>
      <c r="Q99" s="158">
        <f t="shared" si="26"/>
        <v>0</v>
      </c>
      <c r="R99" s="158"/>
      <c r="S99" s="158" t="s">
        <v>1252</v>
      </c>
      <c r="T99" s="158" t="s">
        <v>1266</v>
      </c>
      <c r="U99" s="158">
        <v>0</v>
      </c>
      <c r="V99" s="158">
        <f t="shared" si="27"/>
        <v>0</v>
      </c>
      <c r="W99" s="158"/>
      <c r="X99" s="158" t="s">
        <v>209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1310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5">
        <v>81</v>
      </c>
      <c r="B100" s="176" t="s">
        <v>1787</v>
      </c>
      <c r="C100" s="185" t="s">
        <v>1788</v>
      </c>
      <c r="D100" s="177" t="s">
        <v>1271</v>
      </c>
      <c r="E100" s="178">
        <v>9</v>
      </c>
      <c r="F100" s="179"/>
      <c r="G100" s="180">
        <f t="shared" si="21"/>
        <v>0</v>
      </c>
      <c r="H100" s="159"/>
      <c r="I100" s="158">
        <f t="shared" si="22"/>
        <v>0</v>
      </c>
      <c r="J100" s="159"/>
      <c r="K100" s="158">
        <f t="shared" si="23"/>
        <v>0</v>
      </c>
      <c r="L100" s="158">
        <v>21</v>
      </c>
      <c r="M100" s="158">
        <f t="shared" si="24"/>
        <v>0</v>
      </c>
      <c r="N100" s="158">
        <v>0</v>
      </c>
      <c r="O100" s="158">
        <f t="shared" si="25"/>
        <v>0</v>
      </c>
      <c r="P100" s="158">
        <v>0</v>
      </c>
      <c r="Q100" s="158">
        <f t="shared" si="26"/>
        <v>0</v>
      </c>
      <c r="R100" s="158"/>
      <c r="S100" s="158" t="s">
        <v>595</v>
      </c>
      <c r="T100" s="158" t="s">
        <v>599</v>
      </c>
      <c r="U100" s="158">
        <v>0</v>
      </c>
      <c r="V100" s="158">
        <f t="shared" si="27"/>
        <v>0</v>
      </c>
      <c r="W100" s="158"/>
      <c r="X100" s="158" t="s">
        <v>764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1263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75">
        <v>82</v>
      </c>
      <c r="B101" s="176" t="s">
        <v>1347</v>
      </c>
      <c r="C101" s="185" t="s">
        <v>1348</v>
      </c>
      <c r="D101" s="177" t="s">
        <v>242</v>
      </c>
      <c r="E101" s="178">
        <v>1</v>
      </c>
      <c r="F101" s="179"/>
      <c r="G101" s="180">
        <f t="shared" si="21"/>
        <v>0</v>
      </c>
      <c r="H101" s="159"/>
      <c r="I101" s="158">
        <f t="shared" si="22"/>
        <v>0</v>
      </c>
      <c r="J101" s="159"/>
      <c r="K101" s="158">
        <f t="shared" si="23"/>
        <v>0</v>
      </c>
      <c r="L101" s="158">
        <v>21</v>
      </c>
      <c r="M101" s="158">
        <f t="shared" si="24"/>
        <v>0</v>
      </c>
      <c r="N101" s="158">
        <v>0</v>
      </c>
      <c r="O101" s="158">
        <f t="shared" si="25"/>
        <v>0</v>
      </c>
      <c r="P101" s="158">
        <v>0</v>
      </c>
      <c r="Q101" s="158">
        <f t="shared" si="26"/>
        <v>0</v>
      </c>
      <c r="R101" s="158"/>
      <c r="S101" s="158" t="s">
        <v>1252</v>
      </c>
      <c r="T101" s="158" t="s">
        <v>1259</v>
      </c>
      <c r="U101" s="158">
        <v>0</v>
      </c>
      <c r="V101" s="158">
        <f t="shared" si="27"/>
        <v>0</v>
      </c>
      <c r="W101" s="158"/>
      <c r="X101" s="158" t="s">
        <v>209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1310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75">
        <v>83</v>
      </c>
      <c r="B102" s="176" t="s">
        <v>1349</v>
      </c>
      <c r="C102" s="185" t="s">
        <v>1350</v>
      </c>
      <c r="D102" s="177" t="s">
        <v>1262</v>
      </c>
      <c r="E102" s="178">
        <v>1</v>
      </c>
      <c r="F102" s="179"/>
      <c r="G102" s="180">
        <f t="shared" si="21"/>
        <v>0</v>
      </c>
      <c r="H102" s="159"/>
      <c r="I102" s="158">
        <f t="shared" si="22"/>
        <v>0</v>
      </c>
      <c r="J102" s="159"/>
      <c r="K102" s="158">
        <f t="shared" si="23"/>
        <v>0</v>
      </c>
      <c r="L102" s="158">
        <v>21</v>
      </c>
      <c r="M102" s="158">
        <f t="shared" si="24"/>
        <v>0</v>
      </c>
      <c r="N102" s="158">
        <v>0</v>
      </c>
      <c r="O102" s="158">
        <f t="shared" si="25"/>
        <v>0</v>
      </c>
      <c r="P102" s="158">
        <v>0</v>
      </c>
      <c r="Q102" s="158">
        <f t="shared" si="26"/>
        <v>0</v>
      </c>
      <c r="R102" s="158"/>
      <c r="S102" s="158" t="s">
        <v>595</v>
      </c>
      <c r="T102" s="158" t="s">
        <v>599</v>
      </c>
      <c r="U102" s="158">
        <v>0</v>
      </c>
      <c r="V102" s="158">
        <f t="shared" si="27"/>
        <v>0</v>
      </c>
      <c r="W102" s="158"/>
      <c r="X102" s="158" t="s">
        <v>764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1263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ht="22.5" outlineLevel="1" x14ac:dyDescent="0.2">
      <c r="A103" s="175">
        <v>84</v>
      </c>
      <c r="B103" s="176" t="s">
        <v>1789</v>
      </c>
      <c r="C103" s="185" t="s">
        <v>1790</v>
      </c>
      <c r="D103" s="177" t="s">
        <v>238</v>
      </c>
      <c r="E103" s="178">
        <v>70</v>
      </c>
      <c r="F103" s="179"/>
      <c r="G103" s="180">
        <f t="shared" si="21"/>
        <v>0</v>
      </c>
      <c r="H103" s="159"/>
      <c r="I103" s="158">
        <f t="shared" si="22"/>
        <v>0</v>
      </c>
      <c r="J103" s="159"/>
      <c r="K103" s="158">
        <f t="shared" si="23"/>
        <v>0</v>
      </c>
      <c r="L103" s="158">
        <v>21</v>
      </c>
      <c r="M103" s="158">
        <f t="shared" si="24"/>
        <v>0</v>
      </c>
      <c r="N103" s="158">
        <v>0</v>
      </c>
      <c r="O103" s="158">
        <f t="shared" si="25"/>
        <v>0</v>
      </c>
      <c r="P103" s="158">
        <v>0</v>
      </c>
      <c r="Q103" s="158">
        <f t="shared" si="26"/>
        <v>0</v>
      </c>
      <c r="R103" s="158"/>
      <c r="S103" s="158" t="s">
        <v>1252</v>
      </c>
      <c r="T103" s="158" t="s">
        <v>1266</v>
      </c>
      <c r="U103" s="158">
        <v>0</v>
      </c>
      <c r="V103" s="158">
        <f t="shared" si="27"/>
        <v>0</v>
      </c>
      <c r="W103" s="158"/>
      <c r="X103" s="158" t="s">
        <v>209</v>
      </c>
      <c r="Y103" s="148"/>
      <c r="Z103" s="148"/>
      <c r="AA103" s="148"/>
      <c r="AB103" s="148"/>
      <c r="AC103" s="148"/>
      <c r="AD103" s="148"/>
      <c r="AE103" s="148"/>
      <c r="AF103" s="148"/>
      <c r="AG103" s="148" t="s">
        <v>1310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5">
        <v>85</v>
      </c>
      <c r="B104" s="176" t="s">
        <v>1791</v>
      </c>
      <c r="C104" s="185" t="s">
        <v>1792</v>
      </c>
      <c r="D104" s="177" t="s">
        <v>1140</v>
      </c>
      <c r="E104" s="178">
        <v>63.7</v>
      </c>
      <c r="F104" s="179"/>
      <c r="G104" s="180">
        <f t="shared" si="21"/>
        <v>0</v>
      </c>
      <c r="H104" s="159"/>
      <c r="I104" s="158">
        <f t="shared" si="22"/>
        <v>0</v>
      </c>
      <c r="J104" s="159"/>
      <c r="K104" s="158">
        <f t="shared" si="23"/>
        <v>0</v>
      </c>
      <c r="L104" s="158">
        <v>21</v>
      </c>
      <c r="M104" s="158">
        <f t="shared" si="24"/>
        <v>0</v>
      </c>
      <c r="N104" s="158">
        <v>1E-3</v>
      </c>
      <c r="O104" s="158">
        <f t="shared" si="25"/>
        <v>0.06</v>
      </c>
      <c r="P104" s="158">
        <v>0</v>
      </c>
      <c r="Q104" s="158">
        <f t="shared" si="26"/>
        <v>0</v>
      </c>
      <c r="R104" s="158"/>
      <c r="S104" s="158" t="s">
        <v>1252</v>
      </c>
      <c r="T104" s="158" t="s">
        <v>1266</v>
      </c>
      <c r="U104" s="158">
        <v>0</v>
      </c>
      <c r="V104" s="158">
        <f t="shared" si="27"/>
        <v>0</v>
      </c>
      <c r="W104" s="158"/>
      <c r="X104" s="158" t="s">
        <v>764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1263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 x14ac:dyDescent="0.2">
      <c r="A105" s="175">
        <v>86</v>
      </c>
      <c r="B105" s="176" t="s">
        <v>1793</v>
      </c>
      <c r="C105" s="185" t="s">
        <v>1794</v>
      </c>
      <c r="D105" s="177" t="s">
        <v>238</v>
      </c>
      <c r="E105" s="178">
        <v>30</v>
      </c>
      <c r="F105" s="179"/>
      <c r="G105" s="180">
        <f t="shared" si="21"/>
        <v>0</v>
      </c>
      <c r="H105" s="159"/>
      <c r="I105" s="158">
        <f t="shared" si="22"/>
        <v>0</v>
      </c>
      <c r="J105" s="159"/>
      <c r="K105" s="158">
        <f t="shared" si="23"/>
        <v>0</v>
      </c>
      <c r="L105" s="158">
        <v>21</v>
      </c>
      <c r="M105" s="158">
        <f t="shared" si="24"/>
        <v>0</v>
      </c>
      <c r="N105" s="158">
        <v>0</v>
      </c>
      <c r="O105" s="158">
        <f t="shared" si="25"/>
        <v>0</v>
      </c>
      <c r="P105" s="158">
        <v>0</v>
      </c>
      <c r="Q105" s="158">
        <f t="shared" si="26"/>
        <v>0</v>
      </c>
      <c r="R105" s="158"/>
      <c r="S105" s="158" t="s">
        <v>1252</v>
      </c>
      <c r="T105" s="158" t="s">
        <v>1266</v>
      </c>
      <c r="U105" s="158">
        <v>0</v>
      </c>
      <c r="V105" s="158">
        <f t="shared" si="27"/>
        <v>0</v>
      </c>
      <c r="W105" s="158"/>
      <c r="X105" s="158" t="s">
        <v>209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1310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5">
        <v>87</v>
      </c>
      <c r="B106" s="176" t="s">
        <v>1795</v>
      </c>
      <c r="C106" s="185" t="s">
        <v>1796</v>
      </c>
      <c r="D106" s="177" t="s">
        <v>1140</v>
      </c>
      <c r="E106" s="178">
        <v>19.2</v>
      </c>
      <c r="F106" s="179"/>
      <c r="G106" s="180">
        <f t="shared" si="21"/>
        <v>0</v>
      </c>
      <c r="H106" s="159"/>
      <c r="I106" s="158">
        <f t="shared" si="22"/>
        <v>0</v>
      </c>
      <c r="J106" s="159"/>
      <c r="K106" s="158">
        <f t="shared" si="23"/>
        <v>0</v>
      </c>
      <c r="L106" s="158">
        <v>21</v>
      </c>
      <c r="M106" s="158">
        <f t="shared" si="24"/>
        <v>0</v>
      </c>
      <c r="N106" s="158">
        <v>1E-3</v>
      </c>
      <c r="O106" s="158">
        <f t="shared" si="25"/>
        <v>0.02</v>
      </c>
      <c r="P106" s="158">
        <v>0</v>
      </c>
      <c r="Q106" s="158">
        <f t="shared" si="26"/>
        <v>0</v>
      </c>
      <c r="R106" s="158"/>
      <c r="S106" s="158" t="s">
        <v>1252</v>
      </c>
      <c r="T106" s="158" t="s">
        <v>1266</v>
      </c>
      <c r="U106" s="158">
        <v>0</v>
      </c>
      <c r="V106" s="158">
        <f t="shared" si="27"/>
        <v>0</v>
      </c>
      <c r="W106" s="158"/>
      <c r="X106" s="158" t="s">
        <v>764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1263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ht="22.5" outlineLevel="1" x14ac:dyDescent="0.2">
      <c r="A107" s="175">
        <v>88</v>
      </c>
      <c r="B107" s="176" t="s">
        <v>1797</v>
      </c>
      <c r="C107" s="185" t="s">
        <v>1798</v>
      </c>
      <c r="D107" s="177" t="s">
        <v>238</v>
      </c>
      <c r="E107" s="178">
        <v>2</v>
      </c>
      <c r="F107" s="179"/>
      <c r="G107" s="180">
        <f t="shared" si="21"/>
        <v>0</v>
      </c>
      <c r="H107" s="159"/>
      <c r="I107" s="158">
        <f t="shared" si="22"/>
        <v>0</v>
      </c>
      <c r="J107" s="159"/>
      <c r="K107" s="158">
        <f t="shared" si="23"/>
        <v>0</v>
      </c>
      <c r="L107" s="158">
        <v>21</v>
      </c>
      <c r="M107" s="158">
        <f t="shared" si="24"/>
        <v>0</v>
      </c>
      <c r="N107" s="158">
        <v>0</v>
      </c>
      <c r="O107" s="158">
        <f t="shared" si="25"/>
        <v>0</v>
      </c>
      <c r="P107" s="158">
        <v>0</v>
      </c>
      <c r="Q107" s="158">
        <f t="shared" si="26"/>
        <v>0</v>
      </c>
      <c r="R107" s="158"/>
      <c r="S107" s="158" t="s">
        <v>1252</v>
      </c>
      <c r="T107" s="158" t="s">
        <v>1266</v>
      </c>
      <c r="U107" s="158">
        <v>0</v>
      </c>
      <c r="V107" s="158">
        <f t="shared" si="27"/>
        <v>0</v>
      </c>
      <c r="W107" s="158"/>
      <c r="X107" s="158" t="s">
        <v>209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1310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5">
        <v>89</v>
      </c>
      <c r="B108" s="176" t="s">
        <v>1799</v>
      </c>
      <c r="C108" s="185" t="s">
        <v>1800</v>
      </c>
      <c r="D108" s="177" t="s">
        <v>242</v>
      </c>
      <c r="E108" s="178">
        <v>2</v>
      </c>
      <c r="F108" s="179"/>
      <c r="G108" s="180">
        <f t="shared" ref="G108:G139" si="28">ROUND(E108*F108,2)</f>
        <v>0</v>
      </c>
      <c r="H108" s="159"/>
      <c r="I108" s="158">
        <f t="shared" ref="I108:I139" si="29">ROUND(E108*H108,2)</f>
        <v>0</v>
      </c>
      <c r="J108" s="159"/>
      <c r="K108" s="158">
        <f t="shared" ref="K108:K139" si="30">ROUND(E108*J108,2)</f>
        <v>0</v>
      </c>
      <c r="L108" s="158">
        <v>21</v>
      </c>
      <c r="M108" s="158">
        <f t="shared" ref="M108:M139" si="31">G108*(1+L108/100)</f>
        <v>0</v>
      </c>
      <c r="N108" s="158">
        <v>4.2999999999999999E-4</v>
      </c>
      <c r="O108" s="158">
        <f t="shared" ref="O108:O139" si="32">ROUND(E108*N108,2)</f>
        <v>0</v>
      </c>
      <c r="P108" s="158">
        <v>0</v>
      </c>
      <c r="Q108" s="158">
        <f t="shared" ref="Q108:Q139" si="33">ROUND(E108*P108,2)</f>
        <v>0</v>
      </c>
      <c r="R108" s="158"/>
      <c r="S108" s="158" t="s">
        <v>1252</v>
      </c>
      <c r="T108" s="158" t="s">
        <v>1266</v>
      </c>
      <c r="U108" s="158">
        <v>0</v>
      </c>
      <c r="V108" s="158">
        <f t="shared" ref="V108:V139" si="34">ROUND(E108*U108,2)</f>
        <v>0</v>
      </c>
      <c r="W108" s="158"/>
      <c r="X108" s="158" t="s">
        <v>764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1263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ht="22.5" outlineLevel="1" x14ac:dyDescent="0.2">
      <c r="A109" s="175">
        <v>90</v>
      </c>
      <c r="B109" s="176" t="s">
        <v>1797</v>
      </c>
      <c r="C109" s="185" t="s">
        <v>1798</v>
      </c>
      <c r="D109" s="177" t="s">
        <v>238</v>
      </c>
      <c r="E109" s="178">
        <v>120</v>
      </c>
      <c r="F109" s="179"/>
      <c r="G109" s="180">
        <f t="shared" si="28"/>
        <v>0</v>
      </c>
      <c r="H109" s="159"/>
      <c r="I109" s="158">
        <f t="shared" si="29"/>
        <v>0</v>
      </c>
      <c r="J109" s="159"/>
      <c r="K109" s="158">
        <f t="shared" si="30"/>
        <v>0</v>
      </c>
      <c r="L109" s="158">
        <v>21</v>
      </c>
      <c r="M109" s="158">
        <f t="shared" si="31"/>
        <v>0</v>
      </c>
      <c r="N109" s="158">
        <v>0</v>
      </c>
      <c r="O109" s="158">
        <f t="shared" si="32"/>
        <v>0</v>
      </c>
      <c r="P109" s="158">
        <v>0</v>
      </c>
      <c r="Q109" s="158">
        <f t="shared" si="33"/>
        <v>0</v>
      </c>
      <c r="R109" s="158"/>
      <c r="S109" s="158" t="s">
        <v>1252</v>
      </c>
      <c r="T109" s="158" t="s">
        <v>1266</v>
      </c>
      <c r="U109" s="158">
        <v>0</v>
      </c>
      <c r="V109" s="158">
        <f t="shared" si="34"/>
        <v>0</v>
      </c>
      <c r="W109" s="158"/>
      <c r="X109" s="158" t="s">
        <v>209</v>
      </c>
      <c r="Y109" s="148"/>
      <c r="Z109" s="148"/>
      <c r="AA109" s="148"/>
      <c r="AB109" s="148"/>
      <c r="AC109" s="148"/>
      <c r="AD109" s="148"/>
      <c r="AE109" s="148"/>
      <c r="AF109" s="148"/>
      <c r="AG109" s="148" t="s">
        <v>1310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5">
        <v>91</v>
      </c>
      <c r="B110" s="176" t="s">
        <v>1801</v>
      </c>
      <c r="C110" s="185" t="s">
        <v>1802</v>
      </c>
      <c r="D110" s="177" t="s">
        <v>1140</v>
      </c>
      <c r="E110" s="178">
        <v>16.408000000000001</v>
      </c>
      <c r="F110" s="179"/>
      <c r="G110" s="180">
        <f t="shared" si="28"/>
        <v>0</v>
      </c>
      <c r="H110" s="159"/>
      <c r="I110" s="158">
        <f t="shared" si="29"/>
        <v>0</v>
      </c>
      <c r="J110" s="159"/>
      <c r="K110" s="158">
        <f t="shared" si="30"/>
        <v>0</v>
      </c>
      <c r="L110" s="158">
        <v>21</v>
      </c>
      <c r="M110" s="158">
        <f t="shared" si="31"/>
        <v>0</v>
      </c>
      <c r="N110" s="158">
        <v>1E-3</v>
      </c>
      <c r="O110" s="158">
        <f t="shared" si="32"/>
        <v>0.02</v>
      </c>
      <c r="P110" s="158">
        <v>0</v>
      </c>
      <c r="Q110" s="158">
        <f t="shared" si="33"/>
        <v>0</v>
      </c>
      <c r="R110" s="158"/>
      <c r="S110" s="158" t="s">
        <v>1252</v>
      </c>
      <c r="T110" s="158" t="s">
        <v>1266</v>
      </c>
      <c r="U110" s="158">
        <v>0</v>
      </c>
      <c r="V110" s="158">
        <f t="shared" si="34"/>
        <v>0</v>
      </c>
      <c r="W110" s="158"/>
      <c r="X110" s="158" t="s">
        <v>764</v>
      </c>
      <c r="Y110" s="148"/>
      <c r="Z110" s="148"/>
      <c r="AA110" s="148"/>
      <c r="AB110" s="148"/>
      <c r="AC110" s="148"/>
      <c r="AD110" s="148"/>
      <c r="AE110" s="148"/>
      <c r="AF110" s="148"/>
      <c r="AG110" s="148" t="s">
        <v>1263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75">
        <v>92</v>
      </c>
      <c r="B111" s="176" t="s">
        <v>1803</v>
      </c>
      <c r="C111" s="185" t="s">
        <v>1804</v>
      </c>
      <c r="D111" s="177" t="s">
        <v>242</v>
      </c>
      <c r="E111" s="178">
        <v>2</v>
      </c>
      <c r="F111" s="179"/>
      <c r="G111" s="180">
        <f t="shared" si="28"/>
        <v>0</v>
      </c>
      <c r="H111" s="159"/>
      <c r="I111" s="158">
        <f t="shared" si="29"/>
        <v>0</v>
      </c>
      <c r="J111" s="159"/>
      <c r="K111" s="158">
        <f t="shared" si="30"/>
        <v>0</v>
      </c>
      <c r="L111" s="158">
        <v>21</v>
      </c>
      <c r="M111" s="158">
        <f t="shared" si="31"/>
        <v>0</v>
      </c>
      <c r="N111" s="158">
        <v>0</v>
      </c>
      <c r="O111" s="158">
        <f t="shared" si="32"/>
        <v>0</v>
      </c>
      <c r="P111" s="158">
        <v>0</v>
      </c>
      <c r="Q111" s="158">
        <f t="shared" si="33"/>
        <v>0</v>
      </c>
      <c r="R111" s="158"/>
      <c r="S111" s="158" t="s">
        <v>1252</v>
      </c>
      <c r="T111" s="158" t="s">
        <v>1266</v>
      </c>
      <c r="U111" s="158">
        <v>0</v>
      </c>
      <c r="V111" s="158">
        <f t="shared" si="34"/>
        <v>0</v>
      </c>
      <c r="W111" s="158"/>
      <c r="X111" s="158" t="s">
        <v>209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1310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75">
        <v>93</v>
      </c>
      <c r="B112" s="176" t="s">
        <v>1805</v>
      </c>
      <c r="C112" s="185" t="s">
        <v>1806</v>
      </c>
      <c r="D112" s="177" t="s">
        <v>242</v>
      </c>
      <c r="E112" s="178">
        <v>2</v>
      </c>
      <c r="F112" s="179"/>
      <c r="G112" s="180">
        <f t="shared" si="28"/>
        <v>0</v>
      </c>
      <c r="H112" s="159"/>
      <c r="I112" s="158">
        <f t="shared" si="29"/>
        <v>0</v>
      </c>
      <c r="J112" s="159"/>
      <c r="K112" s="158">
        <f t="shared" si="30"/>
        <v>0</v>
      </c>
      <c r="L112" s="158">
        <v>21</v>
      </c>
      <c r="M112" s="158">
        <f t="shared" si="31"/>
        <v>0</v>
      </c>
      <c r="N112" s="158">
        <v>3.0000000000000001E-3</v>
      </c>
      <c r="O112" s="158">
        <f t="shared" si="32"/>
        <v>0.01</v>
      </c>
      <c r="P112" s="158">
        <v>0</v>
      </c>
      <c r="Q112" s="158">
        <f t="shared" si="33"/>
        <v>0</v>
      </c>
      <c r="R112" s="158"/>
      <c r="S112" s="158" t="s">
        <v>1252</v>
      </c>
      <c r="T112" s="158" t="s">
        <v>1266</v>
      </c>
      <c r="U112" s="158">
        <v>0</v>
      </c>
      <c r="V112" s="158">
        <f t="shared" si="34"/>
        <v>0</v>
      </c>
      <c r="W112" s="158"/>
      <c r="X112" s="158" t="s">
        <v>764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1263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ht="22.5" outlineLevel="1" x14ac:dyDescent="0.2">
      <c r="A113" s="175">
        <v>94</v>
      </c>
      <c r="B113" s="176" t="s">
        <v>1807</v>
      </c>
      <c r="C113" s="185" t="s">
        <v>1808</v>
      </c>
      <c r="D113" s="177" t="s">
        <v>242</v>
      </c>
      <c r="E113" s="178">
        <v>80</v>
      </c>
      <c r="F113" s="179"/>
      <c r="G113" s="180">
        <f t="shared" si="28"/>
        <v>0</v>
      </c>
      <c r="H113" s="159"/>
      <c r="I113" s="158">
        <f t="shared" si="29"/>
        <v>0</v>
      </c>
      <c r="J113" s="159"/>
      <c r="K113" s="158">
        <f t="shared" si="30"/>
        <v>0</v>
      </c>
      <c r="L113" s="158">
        <v>21</v>
      </c>
      <c r="M113" s="158">
        <f t="shared" si="31"/>
        <v>0</v>
      </c>
      <c r="N113" s="158">
        <v>0</v>
      </c>
      <c r="O113" s="158">
        <f t="shared" si="32"/>
        <v>0</v>
      </c>
      <c r="P113" s="158">
        <v>0</v>
      </c>
      <c r="Q113" s="158">
        <f t="shared" si="33"/>
        <v>0</v>
      </c>
      <c r="R113" s="158"/>
      <c r="S113" s="158" t="s">
        <v>1252</v>
      </c>
      <c r="T113" s="158" t="s">
        <v>1259</v>
      </c>
      <c r="U113" s="158">
        <v>0</v>
      </c>
      <c r="V113" s="158">
        <f t="shared" si="34"/>
        <v>0</v>
      </c>
      <c r="W113" s="158"/>
      <c r="X113" s="158" t="s">
        <v>209</v>
      </c>
      <c r="Y113" s="148"/>
      <c r="Z113" s="148"/>
      <c r="AA113" s="148"/>
      <c r="AB113" s="148"/>
      <c r="AC113" s="148"/>
      <c r="AD113" s="148"/>
      <c r="AE113" s="148"/>
      <c r="AF113" s="148"/>
      <c r="AG113" s="148" t="s">
        <v>1310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5">
        <v>95</v>
      </c>
      <c r="B114" s="176" t="s">
        <v>1809</v>
      </c>
      <c r="C114" s="185" t="s">
        <v>1810</v>
      </c>
      <c r="D114" s="177" t="s">
        <v>1262</v>
      </c>
      <c r="E114" s="178">
        <v>80</v>
      </c>
      <c r="F114" s="179"/>
      <c r="G114" s="180">
        <f t="shared" si="28"/>
        <v>0</v>
      </c>
      <c r="H114" s="159"/>
      <c r="I114" s="158">
        <f t="shared" si="29"/>
        <v>0</v>
      </c>
      <c r="J114" s="159"/>
      <c r="K114" s="158">
        <f t="shared" si="30"/>
        <v>0</v>
      </c>
      <c r="L114" s="158">
        <v>21</v>
      </c>
      <c r="M114" s="158">
        <f t="shared" si="31"/>
        <v>0</v>
      </c>
      <c r="N114" s="158">
        <v>0</v>
      </c>
      <c r="O114" s="158">
        <f t="shared" si="32"/>
        <v>0</v>
      </c>
      <c r="P114" s="158">
        <v>0</v>
      </c>
      <c r="Q114" s="158">
        <f t="shared" si="33"/>
        <v>0</v>
      </c>
      <c r="R114" s="158"/>
      <c r="S114" s="158" t="s">
        <v>595</v>
      </c>
      <c r="T114" s="158" t="s">
        <v>599</v>
      </c>
      <c r="U114" s="158">
        <v>0</v>
      </c>
      <c r="V114" s="158">
        <f t="shared" si="34"/>
        <v>0</v>
      </c>
      <c r="W114" s="158"/>
      <c r="X114" s="158" t="s">
        <v>764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1263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ht="22.5" outlineLevel="1" x14ac:dyDescent="0.2">
      <c r="A115" s="175">
        <v>96</v>
      </c>
      <c r="B115" s="176" t="s">
        <v>1807</v>
      </c>
      <c r="C115" s="185" t="s">
        <v>1808</v>
      </c>
      <c r="D115" s="177" t="s">
        <v>242</v>
      </c>
      <c r="E115" s="178">
        <v>65</v>
      </c>
      <c r="F115" s="179"/>
      <c r="G115" s="180">
        <f t="shared" si="28"/>
        <v>0</v>
      </c>
      <c r="H115" s="159"/>
      <c r="I115" s="158">
        <f t="shared" si="29"/>
        <v>0</v>
      </c>
      <c r="J115" s="159"/>
      <c r="K115" s="158">
        <f t="shared" si="30"/>
        <v>0</v>
      </c>
      <c r="L115" s="158">
        <v>21</v>
      </c>
      <c r="M115" s="158">
        <f t="shared" si="31"/>
        <v>0</v>
      </c>
      <c r="N115" s="158">
        <v>0</v>
      </c>
      <c r="O115" s="158">
        <f t="shared" si="32"/>
        <v>0</v>
      </c>
      <c r="P115" s="158">
        <v>0</v>
      </c>
      <c r="Q115" s="158">
        <f t="shared" si="33"/>
        <v>0</v>
      </c>
      <c r="R115" s="158"/>
      <c r="S115" s="158" t="s">
        <v>1252</v>
      </c>
      <c r="T115" s="158" t="s">
        <v>1259</v>
      </c>
      <c r="U115" s="158">
        <v>0</v>
      </c>
      <c r="V115" s="158">
        <f t="shared" si="34"/>
        <v>0</v>
      </c>
      <c r="W115" s="158"/>
      <c r="X115" s="158" t="s">
        <v>209</v>
      </c>
      <c r="Y115" s="148"/>
      <c r="Z115" s="148"/>
      <c r="AA115" s="148"/>
      <c r="AB115" s="148"/>
      <c r="AC115" s="148"/>
      <c r="AD115" s="148"/>
      <c r="AE115" s="148"/>
      <c r="AF115" s="148"/>
      <c r="AG115" s="148" t="s">
        <v>1310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75">
        <v>97</v>
      </c>
      <c r="B116" s="176" t="s">
        <v>1811</v>
      </c>
      <c r="C116" s="185" t="s">
        <v>1812</v>
      </c>
      <c r="D116" s="177" t="s">
        <v>242</v>
      </c>
      <c r="E116" s="178">
        <v>65</v>
      </c>
      <c r="F116" s="179"/>
      <c r="G116" s="180">
        <f t="shared" si="28"/>
        <v>0</v>
      </c>
      <c r="H116" s="159"/>
      <c r="I116" s="158">
        <f t="shared" si="29"/>
        <v>0</v>
      </c>
      <c r="J116" s="159"/>
      <c r="K116" s="158">
        <f t="shared" si="30"/>
        <v>0</v>
      </c>
      <c r="L116" s="158">
        <v>21</v>
      </c>
      <c r="M116" s="158">
        <f t="shared" si="31"/>
        <v>0</v>
      </c>
      <c r="N116" s="158">
        <v>2.3000000000000001E-4</v>
      </c>
      <c r="O116" s="158">
        <f t="shared" si="32"/>
        <v>0.01</v>
      </c>
      <c r="P116" s="158">
        <v>0</v>
      </c>
      <c r="Q116" s="158">
        <f t="shared" si="33"/>
        <v>0</v>
      </c>
      <c r="R116" s="158"/>
      <c r="S116" s="158" t="s">
        <v>1252</v>
      </c>
      <c r="T116" s="158" t="s">
        <v>1259</v>
      </c>
      <c r="U116" s="158">
        <v>0</v>
      </c>
      <c r="V116" s="158">
        <f t="shared" si="34"/>
        <v>0</v>
      </c>
      <c r="W116" s="158"/>
      <c r="X116" s="158" t="s">
        <v>764</v>
      </c>
      <c r="Y116" s="148"/>
      <c r="Z116" s="148"/>
      <c r="AA116" s="148"/>
      <c r="AB116" s="148"/>
      <c r="AC116" s="148"/>
      <c r="AD116" s="148"/>
      <c r="AE116" s="148"/>
      <c r="AF116" s="148"/>
      <c r="AG116" s="148" t="s">
        <v>1263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ht="22.5" outlineLevel="1" x14ac:dyDescent="0.2">
      <c r="A117" s="175">
        <v>98</v>
      </c>
      <c r="B117" s="176" t="s">
        <v>1813</v>
      </c>
      <c r="C117" s="185" t="s">
        <v>1814</v>
      </c>
      <c r="D117" s="177" t="s">
        <v>242</v>
      </c>
      <c r="E117" s="178">
        <v>10</v>
      </c>
      <c r="F117" s="179"/>
      <c r="G117" s="180">
        <f t="shared" si="28"/>
        <v>0</v>
      </c>
      <c r="H117" s="159"/>
      <c r="I117" s="158">
        <f t="shared" si="29"/>
        <v>0</v>
      </c>
      <c r="J117" s="159"/>
      <c r="K117" s="158">
        <f t="shared" si="30"/>
        <v>0</v>
      </c>
      <c r="L117" s="158">
        <v>21</v>
      </c>
      <c r="M117" s="158">
        <f t="shared" si="31"/>
        <v>0</v>
      </c>
      <c r="N117" s="158">
        <v>0</v>
      </c>
      <c r="O117" s="158">
        <f t="shared" si="32"/>
        <v>0</v>
      </c>
      <c r="P117" s="158">
        <v>0</v>
      </c>
      <c r="Q117" s="158">
        <f t="shared" si="33"/>
        <v>0</v>
      </c>
      <c r="R117" s="158"/>
      <c r="S117" s="158" t="s">
        <v>1252</v>
      </c>
      <c r="T117" s="158" t="s">
        <v>1266</v>
      </c>
      <c r="U117" s="158">
        <v>0</v>
      </c>
      <c r="V117" s="158">
        <f t="shared" si="34"/>
        <v>0</v>
      </c>
      <c r="W117" s="158"/>
      <c r="X117" s="158" t="s">
        <v>209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1310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5">
        <v>99</v>
      </c>
      <c r="B118" s="176" t="s">
        <v>1815</v>
      </c>
      <c r="C118" s="185" t="s">
        <v>1816</v>
      </c>
      <c r="D118" s="177" t="s">
        <v>242</v>
      </c>
      <c r="E118" s="178">
        <v>10</v>
      </c>
      <c r="F118" s="179"/>
      <c r="G118" s="180">
        <f t="shared" si="28"/>
        <v>0</v>
      </c>
      <c r="H118" s="159"/>
      <c r="I118" s="158">
        <f t="shared" si="29"/>
        <v>0</v>
      </c>
      <c r="J118" s="159"/>
      <c r="K118" s="158">
        <f t="shared" si="30"/>
        <v>0</v>
      </c>
      <c r="L118" s="158">
        <v>21</v>
      </c>
      <c r="M118" s="158">
        <f t="shared" si="31"/>
        <v>0</v>
      </c>
      <c r="N118" s="158">
        <v>1.6000000000000001E-4</v>
      </c>
      <c r="O118" s="158">
        <f t="shared" si="32"/>
        <v>0</v>
      </c>
      <c r="P118" s="158">
        <v>0</v>
      </c>
      <c r="Q118" s="158">
        <f t="shared" si="33"/>
        <v>0</v>
      </c>
      <c r="R118" s="158"/>
      <c r="S118" s="158" t="s">
        <v>1252</v>
      </c>
      <c r="T118" s="158" t="s">
        <v>1266</v>
      </c>
      <c r="U118" s="158">
        <v>0</v>
      </c>
      <c r="V118" s="158">
        <f t="shared" si="34"/>
        <v>0</v>
      </c>
      <c r="W118" s="158"/>
      <c r="X118" s="158" t="s">
        <v>764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1263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ht="22.5" outlineLevel="1" x14ac:dyDescent="0.2">
      <c r="A119" s="175">
        <v>100</v>
      </c>
      <c r="B119" s="176" t="s">
        <v>1813</v>
      </c>
      <c r="C119" s="185" t="s">
        <v>1814</v>
      </c>
      <c r="D119" s="177" t="s">
        <v>242</v>
      </c>
      <c r="E119" s="178">
        <v>4</v>
      </c>
      <c r="F119" s="179"/>
      <c r="G119" s="180">
        <f t="shared" si="28"/>
        <v>0</v>
      </c>
      <c r="H119" s="159"/>
      <c r="I119" s="158">
        <f t="shared" si="29"/>
        <v>0</v>
      </c>
      <c r="J119" s="159"/>
      <c r="K119" s="158">
        <f t="shared" si="30"/>
        <v>0</v>
      </c>
      <c r="L119" s="158">
        <v>21</v>
      </c>
      <c r="M119" s="158">
        <f t="shared" si="31"/>
        <v>0</v>
      </c>
      <c r="N119" s="158">
        <v>0</v>
      </c>
      <c r="O119" s="158">
        <f t="shared" si="32"/>
        <v>0</v>
      </c>
      <c r="P119" s="158">
        <v>0</v>
      </c>
      <c r="Q119" s="158">
        <f t="shared" si="33"/>
        <v>0</v>
      </c>
      <c r="R119" s="158"/>
      <c r="S119" s="158" t="s">
        <v>1252</v>
      </c>
      <c r="T119" s="158" t="s">
        <v>1266</v>
      </c>
      <c r="U119" s="158">
        <v>0</v>
      </c>
      <c r="V119" s="158">
        <f t="shared" si="34"/>
        <v>0</v>
      </c>
      <c r="W119" s="158"/>
      <c r="X119" s="158" t="s">
        <v>209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1310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5">
        <v>101</v>
      </c>
      <c r="B120" s="176" t="s">
        <v>1817</v>
      </c>
      <c r="C120" s="185" t="s">
        <v>1818</v>
      </c>
      <c r="D120" s="177" t="s">
        <v>242</v>
      </c>
      <c r="E120" s="178">
        <v>4</v>
      </c>
      <c r="F120" s="179"/>
      <c r="G120" s="180">
        <f t="shared" si="28"/>
        <v>0</v>
      </c>
      <c r="H120" s="159"/>
      <c r="I120" s="158">
        <f t="shared" si="29"/>
        <v>0</v>
      </c>
      <c r="J120" s="159"/>
      <c r="K120" s="158">
        <f t="shared" si="30"/>
        <v>0</v>
      </c>
      <c r="L120" s="158">
        <v>21</v>
      </c>
      <c r="M120" s="158">
        <f t="shared" si="31"/>
        <v>0</v>
      </c>
      <c r="N120" s="158">
        <v>2.0000000000000001E-4</v>
      </c>
      <c r="O120" s="158">
        <f t="shared" si="32"/>
        <v>0</v>
      </c>
      <c r="P120" s="158">
        <v>0</v>
      </c>
      <c r="Q120" s="158">
        <f t="shared" si="33"/>
        <v>0</v>
      </c>
      <c r="R120" s="158"/>
      <c r="S120" s="158" t="s">
        <v>1252</v>
      </c>
      <c r="T120" s="158" t="s">
        <v>1266</v>
      </c>
      <c r="U120" s="158">
        <v>0</v>
      </c>
      <c r="V120" s="158">
        <f t="shared" si="34"/>
        <v>0</v>
      </c>
      <c r="W120" s="158"/>
      <c r="X120" s="158" t="s">
        <v>764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1263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ht="22.5" outlineLevel="1" x14ac:dyDescent="0.2">
      <c r="A121" s="175">
        <v>102</v>
      </c>
      <c r="B121" s="176" t="s">
        <v>1813</v>
      </c>
      <c r="C121" s="185" t="s">
        <v>1814</v>
      </c>
      <c r="D121" s="177" t="s">
        <v>242</v>
      </c>
      <c r="E121" s="178">
        <v>10</v>
      </c>
      <c r="F121" s="179"/>
      <c r="G121" s="180">
        <f t="shared" si="28"/>
        <v>0</v>
      </c>
      <c r="H121" s="159"/>
      <c r="I121" s="158">
        <f t="shared" si="29"/>
        <v>0</v>
      </c>
      <c r="J121" s="159"/>
      <c r="K121" s="158">
        <f t="shared" si="30"/>
        <v>0</v>
      </c>
      <c r="L121" s="158">
        <v>21</v>
      </c>
      <c r="M121" s="158">
        <f t="shared" si="31"/>
        <v>0</v>
      </c>
      <c r="N121" s="158">
        <v>0</v>
      </c>
      <c r="O121" s="158">
        <f t="shared" si="32"/>
        <v>0</v>
      </c>
      <c r="P121" s="158">
        <v>0</v>
      </c>
      <c r="Q121" s="158">
        <f t="shared" si="33"/>
        <v>0</v>
      </c>
      <c r="R121" s="158"/>
      <c r="S121" s="158" t="s">
        <v>1252</v>
      </c>
      <c r="T121" s="158" t="s">
        <v>1266</v>
      </c>
      <c r="U121" s="158">
        <v>0</v>
      </c>
      <c r="V121" s="158">
        <f t="shared" si="34"/>
        <v>0</v>
      </c>
      <c r="W121" s="158"/>
      <c r="X121" s="158" t="s">
        <v>209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1310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5">
        <v>103</v>
      </c>
      <c r="B122" s="176" t="s">
        <v>1819</v>
      </c>
      <c r="C122" s="185" t="s">
        <v>1820</v>
      </c>
      <c r="D122" s="177" t="s">
        <v>242</v>
      </c>
      <c r="E122" s="178">
        <v>10</v>
      </c>
      <c r="F122" s="179"/>
      <c r="G122" s="180">
        <f t="shared" si="28"/>
        <v>0</v>
      </c>
      <c r="H122" s="159"/>
      <c r="I122" s="158">
        <f t="shared" si="29"/>
        <v>0</v>
      </c>
      <c r="J122" s="159"/>
      <c r="K122" s="158">
        <f t="shared" si="30"/>
        <v>0</v>
      </c>
      <c r="L122" s="158">
        <v>21</v>
      </c>
      <c r="M122" s="158">
        <f t="shared" si="31"/>
        <v>0</v>
      </c>
      <c r="N122" s="158">
        <v>1.6000000000000001E-4</v>
      </c>
      <c r="O122" s="158">
        <f t="shared" si="32"/>
        <v>0</v>
      </c>
      <c r="P122" s="158">
        <v>0</v>
      </c>
      <c r="Q122" s="158">
        <f t="shared" si="33"/>
        <v>0</v>
      </c>
      <c r="R122" s="158"/>
      <c r="S122" s="158" t="s">
        <v>1252</v>
      </c>
      <c r="T122" s="158" t="s">
        <v>1259</v>
      </c>
      <c r="U122" s="158">
        <v>0</v>
      </c>
      <c r="V122" s="158">
        <f t="shared" si="34"/>
        <v>0</v>
      </c>
      <c r="W122" s="158"/>
      <c r="X122" s="158" t="s">
        <v>764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1263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ht="22.5" outlineLevel="1" x14ac:dyDescent="0.2">
      <c r="A123" s="175">
        <v>104</v>
      </c>
      <c r="B123" s="176" t="s">
        <v>1821</v>
      </c>
      <c r="C123" s="185" t="s">
        <v>1822</v>
      </c>
      <c r="D123" s="177" t="s">
        <v>242</v>
      </c>
      <c r="E123" s="178">
        <v>15</v>
      </c>
      <c r="F123" s="179"/>
      <c r="G123" s="180">
        <f t="shared" si="28"/>
        <v>0</v>
      </c>
      <c r="H123" s="159"/>
      <c r="I123" s="158">
        <f t="shared" si="29"/>
        <v>0</v>
      </c>
      <c r="J123" s="159"/>
      <c r="K123" s="158">
        <f t="shared" si="30"/>
        <v>0</v>
      </c>
      <c r="L123" s="158">
        <v>21</v>
      </c>
      <c r="M123" s="158">
        <f t="shared" si="31"/>
        <v>0</v>
      </c>
      <c r="N123" s="158">
        <v>0</v>
      </c>
      <c r="O123" s="158">
        <f t="shared" si="32"/>
        <v>0</v>
      </c>
      <c r="P123" s="158">
        <v>0</v>
      </c>
      <c r="Q123" s="158">
        <f t="shared" si="33"/>
        <v>0</v>
      </c>
      <c r="R123" s="158"/>
      <c r="S123" s="158" t="s">
        <v>1252</v>
      </c>
      <c r="T123" s="158" t="s">
        <v>1266</v>
      </c>
      <c r="U123" s="158">
        <v>0</v>
      </c>
      <c r="V123" s="158">
        <f t="shared" si="34"/>
        <v>0</v>
      </c>
      <c r="W123" s="158"/>
      <c r="X123" s="158" t="s">
        <v>209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1310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75">
        <v>105</v>
      </c>
      <c r="B124" s="176" t="s">
        <v>1823</v>
      </c>
      <c r="C124" s="185" t="s">
        <v>1824</v>
      </c>
      <c r="D124" s="177" t="s">
        <v>1262</v>
      </c>
      <c r="E124" s="178">
        <v>15</v>
      </c>
      <c r="F124" s="179"/>
      <c r="G124" s="180">
        <f t="shared" si="28"/>
        <v>0</v>
      </c>
      <c r="H124" s="159"/>
      <c r="I124" s="158">
        <f t="shared" si="29"/>
        <v>0</v>
      </c>
      <c r="J124" s="159"/>
      <c r="K124" s="158">
        <f t="shared" si="30"/>
        <v>0</v>
      </c>
      <c r="L124" s="158">
        <v>21</v>
      </c>
      <c r="M124" s="158">
        <f t="shared" si="31"/>
        <v>0</v>
      </c>
      <c r="N124" s="158">
        <v>0</v>
      </c>
      <c r="O124" s="158">
        <f t="shared" si="32"/>
        <v>0</v>
      </c>
      <c r="P124" s="158">
        <v>0</v>
      </c>
      <c r="Q124" s="158">
        <f t="shared" si="33"/>
        <v>0</v>
      </c>
      <c r="R124" s="158"/>
      <c r="S124" s="158" t="s">
        <v>595</v>
      </c>
      <c r="T124" s="158" t="s">
        <v>599</v>
      </c>
      <c r="U124" s="158">
        <v>0</v>
      </c>
      <c r="V124" s="158">
        <f t="shared" si="34"/>
        <v>0</v>
      </c>
      <c r="W124" s="158"/>
      <c r="X124" s="158" t="s">
        <v>764</v>
      </c>
      <c r="Y124" s="148"/>
      <c r="Z124" s="148"/>
      <c r="AA124" s="148"/>
      <c r="AB124" s="148"/>
      <c r="AC124" s="148"/>
      <c r="AD124" s="148"/>
      <c r="AE124" s="148"/>
      <c r="AF124" s="148"/>
      <c r="AG124" s="148" t="s">
        <v>1263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ht="22.5" outlineLevel="1" x14ac:dyDescent="0.2">
      <c r="A125" s="175">
        <v>106</v>
      </c>
      <c r="B125" s="176" t="s">
        <v>1825</v>
      </c>
      <c r="C125" s="185" t="s">
        <v>1826</v>
      </c>
      <c r="D125" s="177" t="s">
        <v>242</v>
      </c>
      <c r="E125" s="178">
        <v>4</v>
      </c>
      <c r="F125" s="179"/>
      <c r="G125" s="180">
        <f t="shared" si="28"/>
        <v>0</v>
      </c>
      <c r="H125" s="159"/>
      <c r="I125" s="158">
        <f t="shared" si="29"/>
        <v>0</v>
      </c>
      <c r="J125" s="159"/>
      <c r="K125" s="158">
        <f t="shared" si="30"/>
        <v>0</v>
      </c>
      <c r="L125" s="158">
        <v>21</v>
      </c>
      <c r="M125" s="158">
        <f t="shared" si="31"/>
        <v>0</v>
      </c>
      <c r="N125" s="158">
        <v>0</v>
      </c>
      <c r="O125" s="158">
        <f t="shared" si="32"/>
        <v>0</v>
      </c>
      <c r="P125" s="158">
        <v>0</v>
      </c>
      <c r="Q125" s="158">
        <f t="shared" si="33"/>
        <v>0</v>
      </c>
      <c r="R125" s="158"/>
      <c r="S125" s="158" t="s">
        <v>1252</v>
      </c>
      <c r="T125" s="158" t="s">
        <v>1266</v>
      </c>
      <c r="U125" s="158">
        <v>0</v>
      </c>
      <c r="V125" s="158">
        <f t="shared" si="34"/>
        <v>0</v>
      </c>
      <c r="W125" s="158"/>
      <c r="X125" s="158" t="s">
        <v>209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1310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75">
        <v>107</v>
      </c>
      <c r="B126" s="176" t="s">
        <v>1827</v>
      </c>
      <c r="C126" s="185" t="s">
        <v>1828</v>
      </c>
      <c r="D126" s="177" t="s">
        <v>242</v>
      </c>
      <c r="E126" s="178">
        <v>4</v>
      </c>
      <c r="F126" s="179"/>
      <c r="G126" s="180">
        <f t="shared" si="28"/>
        <v>0</v>
      </c>
      <c r="H126" s="159"/>
      <c r="I126" s="158">
        <f t="shared" si="29"/>
        <v>0</v>
      </c>
      <c r="J126" s="159"/>
      <c r="K126" s="158">
        <f t="shared" si="30"/>
        <v>0</v>
      </c>
      <c r="L126" s="158">
        <v>21</v>
      </c>
      <c r="M126" s="158">
        <f t="shared" si="31"/>
        <v>0</v>
      </c>
      <c r="N126" s="158">
        <v>4.1999999999999997E-3</v>
      </c>
      <c r="O126" s="158">
        <f t="shared" si="32"/>
        <v>0.02</v>
      </c>
      <c r="P126" s="158">
        <v>0</v>
      </c>
      <c r="Q126" s="158">
        <f t="shared" si="33"/>
        <v>0</v>
      </c>
      <c r="R126" s="158"/>
      <c r="S126" s="158" t="s">
        <v>1252</v>
      </c>
      <c r="T126" s="158" t="s">
        <v>1266</v>
      </c>
      <c r="U126" s="158">
        <v>0</v>
      </c>
      <c r="V126" s="158">
        <f t="shared" si="34"/>
        <v>0</v>
      </c>
      <c r="W126" s="158"/>
      <c r="X126" s="158" t="s">
        <v>764</v>
      </c>
      <c r="Y126" s="148"/>
      <c r="Z126" s="148"/>
      <c r="AA126" s="148"/>
      <c r="AB126" s="148"/>
      <c r="AC126" s="148"/>
      <c r="AD126" s="148"/>
      <c r="AE126" s="148"/>
      <c r="AF126" s="148"/>
      <c r="AG126" s="148" t="s">
        <v>1263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 x14ac:dyDescent="0.2">
      <c r="A127" s="175">
        <v>108</v>
      </c>
      <c r="B127" s="176" t="s">
        <v>1829</v>
      </c>
      <c r="C127" s="185" t="s">
        <v>1830</v>
      </c>
      <c r="D127" s="177" t="s">
        <v>242</v>
      </c>
      <c r="E127" s="178">
        <v>4</v>
      </c>
      <c r="F127" s="179"/>
      <c r="G127" s="180">
        <f t="shared" si="28"/>
        <v>0</v>
      </c>
      <c r="H127" s="159"/>
      <c r="I127" s="158">
        <f t="shared" si="29"/>
        <v>0</v>
      </c>
      <c r="J127" s="159"/>
      <c r="K127" s="158">
        <f t="shared" si="30"/>
        <v>0</v>
      </c>
      <c r="L127" s="158">
        <v>21</v>
      </c>
      <c r="M127" s="158">
        <f t="shared" si="31"/>
        <v>0</v>
      </c>
      <c r="N127" s="158">
        <v>0</v>
      </c>
      <c r="O127" s="158">
        <f t="shared" si="32"/>
        <v>0</v>
      </c>
      <c r="P127" s="158">
        <v>0</v>
      </c>
      <c r="Q127" s="158">
        <f t="shared" si="33"/>
        <v>0</v>
      </c>
      <c r="R127" s="158"/>
      <c r="S127" s="158" t="s">
        <v>1252</v>
      </c>
      <c r="T127" s="158" t="s">
        <v>1266</v>
      </c>
      <c r="U127" s="158">
        <v>0</v>
      </c>
      <c r="V127" s="158">
        <f t="shared" si="34"/>
        <v>0</v>
      </c>
      <c r="W127" s="158"/>
      <c r="X127" s="158" t="s">
        <v>209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1310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75">
        <v>109</v>
      </c>
      <c r="B128" s="176" t="s">
        <v>1831</v>
      </c>
      <c r="C128" s="185" t="s">
        <v>1832</v>
      </c>
      <c r="D128" s="177" t="s">
        <v>242</v>
      </c>
      <c r="E128" s="178">
        <v>4</v>
      </c>
      <c r="F128" s="179"/>
      <c r="G128" s="180">
        <f t="shared" si="28"/>
        <v>0</v>
      </c>
      <c r="H128" s="159"/>
      <c r="I128" s="158">
        <f t="shared" si="29"/>
        <v>0</v>
      </c>
      <c r="J128" s="159"/>
      <c r="K128" s="158">
        <f t="shared" si="30"/>
        <v>0</v>
      </c>
      <c r="L128" s="158">
        <v>21</v>
      </c>
      <c r="M128" s="158">
        <f t="shared" si="31"/>
        <v>0</v>
      </c>
      <c r="N128" s="158">
        <v>0</v>
      </c>
      <c r="O128" s="158">
        <f t="shared" si="32"/>
        <v>0</v>
      </c>
      <c r="P128" s="158">
        <v>0</v>
      </c>
      <c r="Q128" s="158">
        <f t="shared" si="33"/>
        <v>0</v>
      </c>
      <c r="R128" s="158"/>
      <c r="S128" s="158" t="s">
        <v>1252</v>
      </c>
      <c r="T128" s="158" t="s">
        <v>1266</v>
      </c>
      <c r="U128" s="158">
        <v>0</v>
      </c>
      <c r="V128" s="158">
        <f t="shared" si="34"/>
        <v>0</v>
      </c>
      <c r="W128" s="158"/>
      <c r="X128" s="158" t="s">
        <v>764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1263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ht="22.5" outlineLevel="1" x14ac:dyDescent="0.2">
      <c r="A129" s="175">
        <v>110</v>
      </c>
      <c r="B129" s="176" t="s">
        <v>1351</v>
      </c>
      <c r="C129" s="185" t="s">
        <v>1352</v>
      </c>
      <c r="D129" s="177" t="s">
        <v>238</v>
      </c>
      <c r="E129" s="178">
        <v>130</v>
      </c>
      <c r="F129" s="179"/>
      <c r="G129" s="180">
        <f t="shared" si="28"/>
        <v>0</v>
      </c>
      <c r="H129" s="159"/>
      <c r="I129" s="158">
        <f t="shared" si="29"/>
        <v>0</v>
      </c>
      <c r="J129" s="159"/>
      <c r="K129" s="158">
        <f t="shared" si="30"/>
        <v>0</v>
      </c>
      <c r="L129" s="158">
        <v>21</v>
      </c>
      <c r="M129" s="158">
        <f t="shared" si="31"/>
        <v>0</v>
      </c>
      <c r="N129" s="158">
        <v>0</v>
      </c>
      <c r="O129" s="158">
        <f t="shared" si="32"/>
        <v>0</v>
      </c>
      <c r="P129" s="158">
        <v>0</v>
      </c>
      <c r="Q129" s="158">
        <f t="shared" si="33"/>
        <v>0</v>
      </c>
      <c r="R129" s="158"/>
      <c r="S129" s="158" t="s">
        <v>1252</v>
      </c>
      <c r="T129" s="158" t="s">
        <v>1266</v>
      </c>
      <c r="U129" s="158">
        <v>0</v>
      </c>
      <c r="V129" s="158">
        <f t="shared" si="34"/>
        <v>0</v>
      </c>
      <c r="W129" s="158"/>
      <c r="X129" s="158" t="s">
        <v>209</v>
      </c>
      <c r="Y129" s="148"/>
      <c r="Z129" s="148"/>
      <c r="AA129" s="148"/>
      <c r="AB129" s="148"/>
      <c r="AC129" s="148"/>
      <c r="AD129" s="148"/>
      <c r="AE129" s="148"/>
      <c r="AF129" s="148"/>
      <c r="AG129" s="148" t="s">
        <v>1310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5">
        <v>111</v>
      </c>
      <c r="B130" s="176" t="s">
        <v>1833</v>
      </c>
      <c r="C130" s="185" t="s">
        <v>1834</v>
      </c>
      <c r="D130" s="177" t="s">
        <v>238</v>
      </c>
      <c r="E130" s="178">
        <v>130</v>
      </c>
      <c r="F130" s="179"/>
      <c r="G130" s="180">
        <f t="shared" si="28"/>
        <v>0</v>
      </c>
      <c r="H130" s="159"/>
      <c r="I130" s="158">
        <f t="shared" si="29"/>
        <v>0</v>
      </c>
      <c r="J130" s="159"/>
      <c r="K130" s="158">
        <f t="shared" si="30"/>
        <v>0</v>
      </c>
      <c r="L130" s="158">
        <v>21</v>
      </c>
      <c r="M130" s="158">
        <f t="shared" si="31"/>
        <v>0</v>
      </c>
      <c r="N130" s="158">
        <v>0</v>
      </c>
      <c r="O130" s="158">
        <f t="shared" si="32"/>
        <v>0</v>
      </c>
      <c r="P130" s="158">
        <v>0</v>
      </c>
      <c r="Q130" s="158">
        <f t="shared" si="33"/>
        <v>0</v>
      </c>
      <c r="R130" s="158"/>
      <c r="S130" s="158" t="s">
        <v>595</v>
      </c>
      <c r="T130" s="158" t="s">
        <v>599</v>
      </c>
      <c r="U130" s="158">
        <v>0</v>
      </c>
      <c r="V130" s="158">
        <f t="shared" si="34"/>
        <v>0</v>
      </c>
      <c r="W130" s="158"/>
      <c r="X130" s="158" t="s">
        <v>764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1263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ht="22.5" outlineLevel="1" x14ac:dyDescent="0.2">
      <c r="A131" s="175">
        <v>112</v>
      </c>
      <c r="B131" s="176" t="s">
        <v>1351</v>
      </c>
      <c r="C131" s="185" t="s">
        <v>1352</v>
      </c>
      <c r="D131" s="177" t="s">
        <v>238</v>
      </c>
      <c r="E131" s="178">
        <v>60</v>
      </c>
      <c r="F131" s="179"/>
      <c r="G131" s="180">
        <f t="shared" si="28"/>
        <v>0</v>
      </c>
      <c r="H131" s="159"/>
      <c r="I131" s="158">
        <f t="shared" si="29"/>
        <v>0</v>
      </c>
      <c r="J131" s="159"/>
      <c r="K131" s="158">
        <f t="shared" si="30"/>
        <v>0</v>
      </c>
      <c r="L131" s="158">
        <v>21</v>
      </c>
      <c r="M131" s="158">
        <f t="shared" si="31"/>
        <v>0</v>
      </c>
      <c r="N131" s="158">
        <v>0</v>
      </c>
      <c r="O131" s="158">
        <f t="shared" si="32"/>
        <v>0</v>
      </c>
      <c r="P131" s="158">
        <v>0</v>
      </c>
      <c r="Q131" s="158">
        <f t="shared" si="33"/>
        <v>0</v>
      </c>
      <c r="R131" s="158"/>
      <c r="S131" s="158" t="s">
        <v>1252</v>
      </c>
      <c r="T131" s="158" t="s">
        <v>1266</v>
      </c>
      <c r="U131" s="158">
        <v>0</v>
      </c>
      <c r="V131" s="158">
        <f t="shared" si="34"/>
        <v>0</v>
      </c>
      <c r="W131" s="158"/>
      <c r="X131" s="158" t="s">
        <v>209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1310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">
      <c r="A132" s="175">
        <v>113</v>
      </c>
      <c r="B132" s="176" t="s">
        <v>1835</v>
      </c>
      <c r="C132" s="185" t="s">
        <v>1836</v>
      </c>
      <c r="D132" s="177" t="s">
        <v>238</v>
      </c>
      <c r="E132" s="178">
        <v>60</v>
      </c>
      <c r="F132" s="179"/>
      <c r="G132" s="180">
        <f t="shared" si="28"/>
        <v>0</v>
      </c>
      <c r="H132" s="159"/>
      <c r="I132" s="158">
        <f t="shared" si="29"/>
        <v>0</v>
      </c>
      <c r="J132" s="159"/>
      <c r="K132" s="158">
        <f t="shared" si="30"/>
        <v>0</v>
      </c>
      <c r="L132" s="158">
        <v>21</v>
      </c>
      <c r="M132" s="158">
        <f t="shared" si="31"/>
        <v>0</v>
      </c>
      <c r="N132" s="158">
        <v>0</v>
      </c>
      <c r="O132" s="158">
        <f t="shared" si="32"/>
        <v>0</v>
      </c>
      <c r="P132" s="158">
        <v>0</v>
      </c>
      <c r="Q132" s="158">
        <f t="shared" si="33"/>
        <v>0</v>
      </c>
      <c r="R132" s="158"/>
      <c r="S132" s="158" t="s">
        <v>595</v>
      </c>
      <c r="T132" s="158" t="s">
        <v>599</v>
      </c>
      <c r="U132" s="158">
        <v>0</v>
      </c>
      <c r="V132" s="158">
        <f t="shared" si="34"/>
        <v>0</v>
      </c>
      <c r="W132" s="158"/>
      <c r="X132" s="158" t="s">
        <v>764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1263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 x14ac:dyDescent="0.2">
      <c r="A133" s="175">
        <v>114</v>
      </c>
      <c r="B133" s="176" t="s">
        <v>1351</v>
      </c>
      <c r="C133" s="185" t="s">
        <v>1352</v>
      </c>
      <c r="D133" s="177" t="s">
        <v>238</v>
      </c>
      <c r="E133" s="178">
        <v>30</v>
      </c>
      <c r="F133" s="179"/>
      <c r="G133" s="180">
        <f t="shared" si="28"/>
        <v>0</v>
      </c>
      <c r="H133" s="159"/>
      <c r="I133" s="158">
        <f t="shared" si="29"/>
        <v>0</v>
      </c>
      <c r="J133" s="159"/>
      <c r="K133" s="158">
        <f t="shared" si="30"/>
        <v>0</v>
      </c>
      <c r="L133" s="158">
        <v>21</v>
      </c>
      <c r="M133" s="158">
        <f t="shared" si="31"/>
        <v>0</v>
      </c>
      <c r="N133" s="158">
        <v>0</v>
      </c>
      <c r="O133" s="158">
        <f t="shared" si="32"/>
        <v>0</v>
      </c>
      <c r="P133" s="158">
        <v>0</v>
      </c>
      <c r="Q133" s="158">
        <f t="shared" si="33"/>
        <v>0</v>
      </c>
      <c r="R133" s="158"/>
      <c r="S133" s="158" t="s">
        <v>1252</v>
      </c>
      <c r="T133" s="158" t="s">
        <v>1266</v>
      </c>
      <c r="U133" s="158">
        <v>0</v>
      </c>
      <c r="V133" s="158">
        <f t="shared" si="34"/>
        <v>0</v>
      </c>
      <c r="W133" s="158"/>
      <c r="X133" s="158" t="s">
        <v>209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1310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">
      <c r="A134" s="175">
        <v>115</v>
      </c>
      <c r="B134" s="176" t="s">
        <v>1353</v>
      </c>
      <c r="C134" s="185" t="s">
        <v>1354</v>
      </c>
      <c r="D134" s="177" t="s">
        <v>238</v>
      </c>
      <c r="E134" s="178">
        <v>30</v>
      </c>
      <c r="F134" s="179"/>
      <c r="G134" s="180">
        <f t="shared" si="28"/>
        <v>0</v>
      </c>
      <c r="H134" s="159"/>
      <c r="I134" s="158">
        <f t="shared" si="29"/>
        <v>0</v>
      </c>
      <c r="J134" s="159"/>
      <c r="K134" s="158">
        <f t="shared" si="30"/>
        <v>0</v>
      </c>
      <c r="L134" s="158">
        <v>21</v>
      </c>
      <c r="M134" s="158">
        <f t="shared" si="31"/>
        <v>0</v>
      </c>
      <c r="N134" s="158">
        <v>0</v>
      </c>
      <c r="O134" s="158">
        <f t="shared" si="32"/>
        <v>0</v>
      </c>
      <c r="P134" s="158">
        <v>0</v>
      </c>
      <c r="Q134" s="158">
        <f t="shared" si="33"/>
        <v>0</v>
      </c>
      <c r="R134" s="158"/>
      <c r="S134" s="158" t="s">
        <v>595</v>
      </c>
      <c r="T134" s="158" t="s">
        <v>599</v>
      </c>
      <c r="U134" s="158">
        <v>0</v>
      </c>
      <c r="V134" s="158">
        <f t="shared" si="34"/>
        <v>0</v>
      </c>
      <c r="W134" s="158"/>
      <c r="X134" s="158" t="s">
        <v>764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1263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ht="22.5" outlineLevel="1" x14ac:dyDescent="0.2">
      <c r="A135" s="175">
        <v>116</v>
      </c>
      <c r="B135" s="176" t="s">
        <v>1837</v>
      </c>
      <c r="C135" s="185" t="s">
        <v>1838</v>
      </c>
      <c r="D135" s="177" t="s">
        <v>238</v>
      </c>
      <c r="E135" s="178">
        <v>15</v>
      </c>
      <c r="F135" s="179"/>
      <c r="G135" s="180">
        <f t="shared" si="28"/>
        <v>0</v>
      </c>
      <c r="H135" s="159"/>
      <c r="I135" s="158">
        <f t="shared" si="29"/>
        <v>0</v>
      </c>
      <c r="J135" s="159"/>
      <c r="K135" s="158">
        <f t="shared" si="30"/>
        <v>0</v>
      </c>
      <c r="L135" s="158">
        <v>21</v>
      </c>
      <c r="M135" s="158">
        <f t="shared" si="31"/>
        <v>0</v>
      </c>
      <c r="N135" s="158">
        <v>0</v>
      </c>
      <c r="O135" s="158">
        <f t="shared" si="32"/>
        <v>0</v>
      </c>
      <c r="P135" s="158">
        <v>0</v>
      </c>
      <c r="Q135" s="158">
        <f t="shared" si="33"/>
        <v>0</v>
      </c>
      <c r="R135" s="158"/>
      <c r="S135" s="158" t="s">
        <v>1252</v>
      </c>
      <c r="T135" s="158" t="s">
        <v>1266</v>
      </c>
      <c r="U135" s="158">
        <v>0</v>
      </c>
      <c r="V135" s="158">
        <f t="shared" si="34"/>
        <v>0</v>
      </c>
      <c r="W135" s="158"/>
      <c r="X135" s="158" t="s">
        <v>209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1310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75">
        <v>117</v>
      </c>
      <c r="B136" s="176" t="s">
        <v>1839</v>
      </c>
      <c r="C136" s="185" t="s">
        <v>1840</v>
      </c>
      <c r="D136" s="177" t="s">
        <v>238</v>
      </c>
      <c r="E136" s="178">
        <v>15</v>
      </c>
      <c r="F136" s="179"/>
      <c r="G136" s="180">
        <f t="shared" si="28"/>
        <v>0</v>
      </c>
      <c r="H136" s="159"/>
      <c r="I136" s="158">
        <f t="shared" si="29"/>
        <v>0</v>
      </c>
      <c r="J136" s="159"/>
      <c r="K136" s="158">
        <f t="shared" si="30"/>
        <v>0</v>
      </c>
      <c r="L136" s="158">
        <v>21</v>
      </c>
      <c r="M136" s="158">
        <f t="shared" si="31"/>
        <v>0</v>
      </c>
      <c r="N136" s="158">
        <v>0</v>
      </c>
      <c r="O136" s="158">
        <f t="shared" si="32"/>
        <v>0</v>
      </c>
      <c r="P136" s="158">
        <v>0</v>
      </c>
      <c r="Q136" s="158">
        <f t="shared" si="33"/>
        <v>0</v>
      </c>
      <c r="R136" s="158"/>
      <c r="S136" s="158" t="s">
        <v>595</v>
      </c>
      <c r="T136" s="158" t="s">
        <v>599</v>
      </c>
      <c r="U136" s="158">
        <v>0</v>
      </c>
      <c r="V136" s="158">
        <f t="shared" si="34"/>
        <v>0</v>
      </c>
      <c r="W136" s="158"/>
      <c r="X136" s="158" t="s">
        <v>764</v>
      </c>
      <c r="Y136" s="148"/>
      <c r="Z136" s="148"/>
      <c r="AA136" s="148"/>
      <c r="AB136" s="148"/>
      <c r="AC136" s="148"/>
      <c r="AD136" s="148"/>
      <c r="AE136" s="148"/>
      <c r="AF136" s="148"/>
      <c r="AG136" s="148" t="s">
        <v>1263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ht="22.5" outlineLevel="1" x14ac:dyDescent="0.2">
      <c r="A137" s="175">
        <v>118</v>
      </c>
      <c r="B137" s="176" t="s">
        <v>1841</v>
      </c>
      <c r="C137" s="185" t="s">
        <v>1842</v>
      </c>
      <c r="D137" s="177" t="s">
        <v>238</v>
      </c>
      <c r="E137" s="178">
        <v>130</v>
      </c>
      <c r="F137" s="179"/>
      <c r="G137" s="180">
        <f t="shared" si="28"/>
        <v>0</v>
      </c>
      <c r="H137" s="159"/>
      <c r="I137" s="158">
        <f t="shared" si="29"/>
        <v>0</v>
      </c>
      <c r="J137" s="159"/>
      <c r="K137" s="158">
        <f t="shared" si="30"/>
        <v>0</v>
      </c>
      <c r="L137" s="158">
        <v>21</v>
      </c>
      <c r="M137" s="158">
        <f t="shared" si="31"/>
        <v>0</v>
      </c>
      <c r="N137" s="158">
        <v>0</v>
      </c>
      <c r="O137" s="158">
        <f t="shared" si="32"/>
        <v>0</v>
      </c>
      <c r="P137" s="158">
        <v>0</v>
      </c>
      <c r="Q137" s="158">
        <f t="shared" si="33"/>
        <v>0</v>
      </c>
      <c r="R137" s="158"/>
      <c r="S137" s="158" t="s">
        <v>1252</v>
      </c>
      <c r="T137" s="158" t="s">
        <v>1266</v>
      </c>
      <c r="U137" s="158">
        <v>0</v>
      </c>
      <c r="V137" s="158">
        <f t="shared" si="34"/>
        <v>0</v>
      </c>
      <c r="W137" s="158"/>
      <c r="X137" s="158" t="s">
        <v>209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1310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 x14ac:dyDescent="0.2">
      <c r="A138" s="175">
        <v>119</v>
      </c>
      <c r="B138" s="176" t="s">
        <v>1843</v>
      </c>
      <c r="C138" s="185" t="s">
        <v>1844</v>
      </c>
      <c r="D138" s="177" t="s">
        <v>1388</v>
      </c>
      <c r="E138" s="178">
        <v>130</v>
      </c>
      <c r="F138" s="179"/>
      <c r="G138" s="180">
        <f t="shared" si="28"/>
        <v>0</v>
      </c>
      <c r="H138" s="159"/>
      <c r="I138" s="158">
        <f t="shared" si="29"/>
        <v>0</v>
      </c>
      <c r="J138" s="159"/>
      <c r="K138" s="158">
        <f t="shared" si="30"/>
        <v>0</v>
      </c>
      <c r="L138" s="158">
        <v>21</v>
      </c>
      <c r="M138" s="158">
        <f t="shared" si="31"/>
        <v>0</v>
      </c>
      <c r="N138" s="158">
        <v>0</v>
      </c>
      <c r="O138" s="158">
        <f t="shared" si="32"/>
        <v>0</v>
      </c>
      <c r="P138" s="158">
        <v>0</v>
      </c>
      <c r="Q138" s="158">
        <f t="shared" si="33"/>
        <v>0</v>
      </c>
      <c r="R138" s="158"/>
      <c r="S138" s="158" t="s">
        <v>595</v>
      </c>
      <c r="T138" s="158" t="s">
        <v>599</v>
      </c>
      <c r="U138" s="158">
        <v>0</v>
      </c>
      <c r="V138" s="158">
        <f t="shared" si="34"/>
        <v>0</v>
      </c>
      <c r="W138" s="158"/>
      <c r="X138" s="158" t="s">
        <v>764</v>
      </c>
      <c r="Y138" s="148"/>
      <c r="Z138" s="148"/>
      <c r="AA138" s="148"/>
      <c r="AB138" s="148"/>
      <c r="AC138" s="148"/>
      <c r="AD138" s="148"/>
      <c r="AE138" s="148"/>
      <c r="AF138" s="148"/>
      <c r="AG138" s="148" t="s">
        <v>1263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ht="33.75" outlineLevel="1" x14ac:dyDescent="0.2">
      <c r="A139" s="175">
        <v>120</v>
      </c>
      <c r="B139" s="176" t="s">
        <v>1355</v>
      </c>
      <c r="C139" s="185" t="s">
        <v>1356</v>
      </c>
      <c r="D139" s="177" t="s">
        <v>238</v>
      </c>
      <c r="E139" s="178">
        <v>40</v>
      </c>
      <c r="F139" s="179"/>
      <c r="G139" s="180">
        <f t="shared" si="28"/>
        <v>0</v>
      </c>
      <c r="H139" s="159"/>
      <c r="I139" s="158">
        <f t="shared" si="29"/>
        <v>0</v>
      </c>
      <c r="J139" s="159"/>
      <c r="K139" s="158">
        <f t="shared" si="30"/>
        <v>0</v>
      </c>
      <c r="L139" s="158">
        <v>21</v>
      </c>
      <c r="M139" s="158">
        <f t="shared" si="31"/>
        <v>0</v>
      </c>
      <c r="N139" s="158">
        <v>0</v>
      </c>
      <c r="O139" s="158">
        <f t="shared" si="32"/>
        <v>0</v>
      </c>
      <c r="P139" s="158">
        <v>0</v>
      </c>
      <c r="Q139" s="158">
        <f t="shared" si="33"/>
        <v>0</v>
      </c>
      <c r="R139" s="158"/>
      <c r="S139" s="158" t="s">
        <v>1252</v>
      </c>
      <c r="T139" s="158" t="s">
        <v>1357</v>
      </c>
      <c r="U139" s="158">
        <v>0</v>
      </c>
      <c r="V139" s="158">
        <f t="shared" si="34"/>
        <v>0</v>
      </c>
      <c r="W139" s="158"/>
      <c r="X139" s="158" t="s">
        <v>209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1310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75">
        <v>121</v>
      </c>
      <c r="B140" s="176" t="s">
        <v>1358</v>
      </c>
      <c r="C140" s="185" t="s">
        <v>1359</v>
      </c>
      <c r="D140" s="177" t="s">
        <v>238</v>
      </c>
      <c r="E140" s="178">
        <v>40</v>
      </c>
      <c r="F140" s="179"/>
      <c r="G140" s="180">
        <f t="shared" ref="G140:G156" si="35">ROUND(E140*F140,2)</f>
        <v>0</v>
      </c>
      <c r="H140" s="159"/>
      <c r="I140" s="158">
        <f t="shared" ref="I140:I156" si="36">ROUND(E140*H140,2)</f>
        <v>0</v>
      </c>
      <c r="J140" s="159"/>
      <c r="K140" s="158">
        <f t="shared" ref="K140:K156" si="37">ROUND(E140*J140,2)</f>
        <v>0</v>
      </c>
      <c r="L140" s="158">
        <v>21</v>
      </c>
      <c r="M140" s="158">
        <f t="shared" ref="M140:M156" si="38">G140*(1+L140/100)</f>
        <v>0</v>
      </c>
      <c r="N140" s="158">
        <v>1.6000000000000001E-4</v>
      </c>
      <c r="O140" s="158">
        <f t="shared" ref="O140:O156" si="39">ROUND(E140*N140,2)</f>
        <v>0.01</v>
      </c>
      <c r="P140" s="158">
        <v>0</v>
      </c>
      <c r="Q140" s="158">
        <f t="shared" ref="Q140:Q156" si="40">ROUND(E140*P140,2)</f>
        <v>0</v>
      </c>
      <c r="R140" s="158"/>
      <c r="S140" s="158" t="s">
        <v>1252</v>
      </c>
      <c r="T140" s="158" t="s">
        <v>1357</v>
      </c>
      <c r="U140" s="158">
        <v>0</v>
      </c>
      <c r="V140" s="158">
        <f t="shared" ref="V140:V156" si="41">ROUND(E140*U140,2)</f>
        <v>0</v>
      </c>
      <c r="W140" s="158"/>
      <c r="X140" s="158" t="s">
        <v>764</v>
      </c>
      <c r="Y140" s="148"/>
      <c r="Z140" s="148"/>
      <c r="AA140" s="148"/>
      <c r="AB140" s="148"/>
      <c r="AC140" s="148"/>
      <c r="AD140" s="148"/>
      <c r="AE140" s="148"/>
      <c r="AF140" s="148"/>
      <c r="AG140" s="148" t="s">
        <v>1263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ht="33.75" outlineLevel="1" x14ac:dyDescent="0.2">
      <c r="A141" s="175">
        <v>122</v>
      </c>
      <c r="B141" s="176" t="s">
        <v>1360</v>
      </c>
      <c r="C141" s="185" t="s">
        <v>1361</v>
      </c>
      <c r="D141" s="177" t="s">
        <v>238</v>
      </c>
      <c r="E141" s="178">
        <v>370</v>
      </c>
      <c r="F141" s="179"/>
      <c r="G141" s="180">
        <f t="shared" si="35"/>
        <v>0</v>
      </c>
      <c r="H141" s="159"/>
      <c r="I141" s="158">
        <f t="shared" si="36"/>
        <v>0</v>
      </c>
      <c r="J141" s="159"/>
      <c r="K141" s="158">
        <f t="shared" si="37"/>
        <v>0</v>
      </c>
      <c r="L141" s="158">
        <v>21</v>
      </c>
      <c r="M141" s="158">
        <f t="shared" si="38"/>
        <v>0</v>
      </c>
      <c r="N141" s="158">
        <v>0</v>
      </c>
      <c r="O141" s="158">
        <f t="shared" si="39"/>
        <v>0</v>
      </c>
      <c r="P141" s="158">
        <v>0</v>
      </c>
      <c r="Q141" s="158">
        <f t="shared" si="40"/>
        <v>0</v>
      </c>
      <c r="R141" s="158"/>
      <c r="S141" s="158" t="s">
        <v>1252</v>
      </c>
      <c r="T141" s="158" t="s">
        <v>1266</v>
      </c>
      <c r="U141" s="158">
        <v>0</v>
      </c>
      <c r="V141" s="158">
        <f t="shared" si="41"/>
        <v>0</v>
      </c>
      <c r="W141" s="158"/>
      <c r="X141" s="158" t="s">
        <v>209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1310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75">
        <v>123</v>
      </c>
      <c r="B142" s="176" t="s">
        <v>1362</v>
      </c>
      <c r="C142" s="185" t="s">
        <v>1363</v>
      </c>
      <c r="D142" s="177" t="s">
        <v>238</v>
      </c>
      <c r="E142" s="178">
        <v>370</v>
      </c>
      <c r="F142" s="179"/>
      <c r="G142" s="180">
        <f t="shared" si="35"/>
        <v>0</v>
      </c>
      <c r="H142" s="159"/>
      <c r="I142" s="158">
        <f t="shared" si="36"/>
        <v>0</v>
      </c>
      <c r="J142" s="159"/>
      <c r="K142" s="158">
        <f t="shared" si="37"/>
        <v>0</v>
      </c>
      <c r="L142" s="158">
        <v>21</v>
      </c>
      <c r="M142" s="158">
        <f t="shared" si="38"/>
        <v>0</v>
      </c>
      <c r="N142" s="158">
        <v>1.2E-4</v>
      </c>
      <c r="O142" s="158">
        <f t="shared" si="39"/>
        <v>0.04</v>
      </c>
      <c r="P142" s="158">
        <v>0</v>
      </c>
      <c r="Q142" s="158">
        <f t="shared" si="40"/>
        <v>0</v>
      </c>
      <c r="R142" s="158"/>
      <c r="S142" s="158" t="s">
        <v>1252</v>
      </c>
      <c r="T142" s="158" t="s">
        <v>1266</v>
      </c>
      <c r="U142" s="158">
        <v>0</v>
      </c>
      <c r="V142" s="158">
        <f t="shared" si="41"/>
        <v>0</v>
      </c>
      <c r="W142" s="158"/>
      <c r="X142" s="158" t="s">
        <v>764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1263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ht="33.75" outlineLevel="1" x14ac:dyDescent="0.2">
      <c r="A143" s="175">
        <v>124</v>
      </c>
      <c r="B143" s="176" t="s">
        <v>1364</v>
      </c>
      <c r="C143" s="185" t="s">
        <v>1365</v>
      </c>
      <c r="D143" s="177" t="s">
        <v>238</v>
      </c>
      <c r="E143" s="178">
        <v>300</v>
      </c>
      <c r="F143" s="179"/>
      <c r="G143" s="180">
        <f t="shared" si="35"/>
        <v>0</v>
      </c>
      <c r="H143" s="159"/>
      <c r="I143" s="158">
        <f t="shared" si="36"/>
        <v>0</v>
      </c>
      <c r="J143" s="159"/>
      <c r="K143" s="158">
        <f t="shared" si="37"/>
        <v>0</v>
      </c>
      <c r="L143" s="158">
        <v>21</v>
      </c>
      <c r="M143" s="158">
        <f t="shared" si="38"/>
        <v>0</v>
      </c>
      <c r="N143" s="158">
        <v>0</v>
      </c>
      <c r="O143" s="158">
        <f t="shared" si="39"/>
        <v>0</v>
      </c>
      <c r="P143" s="158">
        <v>0</v>
      </c>
      <c r="Q143" s="158">
        <f t="shared" si="40"/>
        <v>0</v>
      </c>
      <c r="R143" s="158"/>
      <c r="S143" s="158" t="s">
        <v>1252</v>
      </c>
      <c r="T143" s="158" t="s">
        <v>1266</v>
      </c>
      <c r="U143" s="158">
        <v>0</v>
      </c>
      <c r="V143" s="158">
        <f t="shared" si="41"/>
        <v>0</v>
      </c>
      <c r="W143" s="158"/>
      <c r="X143" s="158" t="s">
        <v>209</v>
      </c>
      <c r="Y143" s="148"/>
      <c r="Z143" s="148"/>
      <c r="AA143" s="148"/>
      <c r="AB143" s="148"/>
      <c r="AC143" s="148"/>
      <c r="AD143" s="148"/>
      <c r="AE143" s="148"/>
      <c r="AF143" s="148"/>
      <c r="AG143" s="148" t="s">
        <v>1310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 x14ac:dyDescent="0.2">
      <c r="A144" s="175">
        <v>125</v>
      </c>
      <c r="B144" s="176" t="s">
        <v>1366</v>
      </c>
      <c r="C144" s="185" t="s">
        <v>1367</v>
      </c>
      <c r="D144" s="177" t="s">
        <v>238</v>
      </c>
      <c r="E144" s="178">
        <v>300</v>
      </c>
      <c r="F144" s="179"/>
      <c r="G144" s="180">
        <f t="shared" si="35"/>
        <v>0</v>
      </c>
      <c r="H144" s="159"/>
      <c r="I144" s="158">
        <f t="shared" si="36"/>
        <v>0</v>
      </c>
      <c r="J144" s="159"/>
      <c r="K144" s="158">
        <f t="shared" si="37"/>
        <v>0</v>
      </c>
      <c r="L144" s="158">
        <v>21</v>
      </c>
      <c r="M144" s="158">
        <f t="shared" si="38"/>
        <v>0</v>
      </c>
      <c r="N144" s="158">
        <v>1.7000000000000001E-4</v>
      </c>
      <c r="O144" s="158">
        <f t="shared" si="39"/>
        <v>0.05</v>
      </c>
      <c r="P144" s="158">
        <v>0</v>
      </c>
      <c r="Q144" s="158">
        <f t="shared" si="40"/>
        <v>0</v>
      </c>
      <c r="R144" s="158"/>
      <c r="S144" s="158" t="s">
        <v>1252</v>
      </c>
      <c r="T144" s="158" t="s">
        <v>1266</v>
      </c>
      <c r="U144" s="158">
        <v>0</v>
      </c>
      <c r="V144" s="158">
        <f t="shared" si="41"/>
        <v>0</v>
      </c>
      <c r="W144" s="158"/>
      <c r="X144" s="158" t="s">
        <v>764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1263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ht="33.75" outlineLevel="1" x14ac:dyDescent="0.2">
      <c r="A145" s="175">
        <v>126</v>
      </c>
      <c r="B145" s="176" t="s">
        <v>1368</v>
      </c>
      <c r="C145" s="185" t="s">
        <v>1369</v>
      </c>
      <c r="D145" s="177" t="s">
        <v>238</v>
      </c>
      <c r="E145" s="178">
        <v>60</v>
      </c>
      <c r="F145" s="179"/>
      <c r="G145" s="180">
        <f t="shared" si="35"/>
        <v>0</v>
      </c>
      <c r="H145" s="159"/>
      <c r="I145" s="158">
        <f t="shared" si="36"/>
        <v>0</v>
      </c>
      <c r="J145" s="159"/>
      <c r="K145" s="158">
        <f t="shared" si="37"/>
        <v>0</v>
      </c>
      <c r="L145" s="158">
        <v>21</v>
      </c>
      <c r="M145" s="158">
        <f t="shared" si="38"/>
        <v>0</v>
      </c>
      <c r="N145" s="158">
        <v>0</v>
      </c>
      <c r="O145" s="158">
        <f t="shared" si="39"/>
        <v>0</v>
      </c>
      <c r="P145" s="158">
        <v>0</v>
      </c>
      <c r="Q145" s="158">
        <f t="shared" si="40"/>
        <v>0</v>
      </c>
      <c r="R145" s="158"/>
      <c r="S145" s="158" t="s">
        <v>1252</v>
      </c>
      <c r="T145" s="158" t="s">
        <v>1266</v>
      </c>
      <c r="U145" s="158">
        <v>0</v>
      </c>
      <c r="V145" s="158">
        <f t="shared" si="41"/>
        <v>0</v>
      </c>
      <c r="W145" s="158"/>
      <c r="X145" s="158" t="s">
        <v>209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1310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 x14ac:dyDescent="0.2">
      <c r="A146" s="175">
        <v>127</v>
      </c>
      <c r="B146" s="176" t="s">
        <v>1370</v>
      </c>
      <c r="C146" s="185" t="s">
        <v>1371</v>
      </c>
      <c r="D146" s="177" t="s">
        <v>238</v>
      </c>
      <c r="E146" s="178">
        <v>60</v>
      </c>
      <c r="F146" s="179"/>
      <c r="G146" s="180">
        <f t="shared" si="35"/>
        <v>0</v>
      </c>
      <c r="H146" s="159"/>
      <c r="I146" s="158">
        <f t="shared" si="36"/>
        <v>0</v>
      </c>
      <c r="J146" s="159"/>
      <c r="K146" s="158">
        <f t="shared" si="37"/>
        <v>0</v>
      </c>
      <c r="L146" s="158">
        <v>21</v>
      </c>
      <c r="M146" s="158">
        <f t="shared" si="38"/>
        <v>0</v>
      </c>
      <c r="N146" s="158">
        <v>1.3999999999999999E-4</v>
      </c>
      <c r="O146" s="158">
        <f t="shared" si="39"/>
        <v>0.01</v>
      </c>
      <c r="P146" s="158">
        <v>0</v>
      </c>
      <c r="Q146" s="158">
        <f t="shared" si="40"/>
        <v>0</v>
      </c>
      <c r="R146" s="158"/>
      <c r="S146" s="158" t="s">
        <v>1252</v>
      </c>
      <c r="T146" s="158" t="s">
        <v>1266</v>
      </c>
      <c r="U146" s="158">
        <v>0</v>
      </c>
      <c r="V146" s="158">
        <f t="shared" si="41"/>
        <v>0</v>
      </c>
      <c r="W146" s="158"/>
      <c r="X146" s="158" t="s">
        <v>764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1263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ht="33.75" outlineLevel="1" x14ac:dyDescent="0.2">
      <c r="A147" s="175">
        <v>128</v>
      </c>
      <c r="B147" s="176" t="s">
        <v>1372</v>
      </c>
      <c r="C147" s="185" t="s">
        <v>1373</v>
      </c>
      <c r="D147" s="177" t="s">
        <v>238</v>
      </c>
      <c r="E147" s="178">
        <v>40</v>
      </c>
      <c r="F147" s="179"/>
      <c r="G147" s="180">
        <f t="shared" si="35"/>
        <v>0</v>
      </c>
      <c r="H147" s="159"/>
      <c r="I147" s="158">
        <f t="shared" si="36"/>
        <v>0</v>
      </c>
      <c r="J147" s="159"/>
      <c r="K147" s="158">
        <f t="shared" si="37"/>
        <v>0</v>
      </c>
      <c r="L147" s="158">
        <v>21</v>
      </c>
      <c r="M147" s="158">
        <f t="shared" si="38"/>
        <v>0</v>
      </c>
      <c r="N147" s="158">
        <v>0</v>
      </c>
      <c r="O147" s="158">
        <f t="shared" si="39"/>
        <v>0</v>
      </c>
      <c r="P147" s="158">
        <v>0</v>
      </c>
      <c r="Q147" s="158">
        <f t="shared" si="40"/>
        <v>0</v>
      </c>
      <c r="R147" s="158"/>
      <c r="S147" s="158" t="s">
        <v>1252</v>
      </c>
      <c r="T147" s="158" t="s">
        <v>1266</v>
      </c>
      <c r="U147" s="158">
        <v>0</v>
      </c>
      <c r="V147" s="158">
        <f t="shared" si="41"/>
        <v>0</v>
      </c>
      <c r="W147" s="158"/>
      <c r="X147" s="158" t="s">
        <v>209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1310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75">
        <v>129</v>
      </c>
      <c r="B148" s="176" t="s">
        <v>1374</v>
      </c>
      <c r="C148" s="185" t="s">
        <v>1375</v>
      </c>
      <c r="D148" s="177" t="s">
        <v>238</v>
      </c>
      <c r="E148" s="178">
        <v>40</v>
      </c>
      <c r="F148" s="179"/>
      <c r="G148" s="180">
        <f t="shared" si="35"/>
        <v>0</v>
      </c>
      <c r="H148" s="159"/>
      <c r="I148" s="158">
        <f t="shared" si="36"/>
        <v>0</v>
      </c>
      <c r="J148" s="159"/>
      <c r="K148" s="158">
        <f t="shared" si="37"/>
        <v>0</v>
      </c>
      <c r="L148" s="158">
        <v>21</v>
      </c>
      <c r="M148" s="158">
        <f t="shared" si="38"/>
        <v>0</v>
      </c>
      <c r="N148" s="158">
        <v>2.5000000000000001E-4</v>
      </c>
      <c r="O148" s="158">
        <f t="shared" si="39"/>
        <v>0.01</v>
      </c>
      <c r="P148" s="158">
        <v>0</v>
      </c>
      <c r="Q148" s="158">
        <f t="shared" si="40"/>
        <v>0</v>
      </c>
      <c r="R148" s="158"/>
      <c r="S148" s="158" t="s">
        <v>1252</v>
      </c>
      <c r="T148" s="158" t="s">
        <v>1266</v>
      </c>
      <c r="U148" s="158">
        <v>0</v>
      </c>
      <c r="V148" s="158">
        <f t="shared" si="41"/>
        <v>0</v>
      </c>
      <c r="W148" s="158"/>
      <c r="X148" s="158" t="s">
        <v>764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1263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22.5" outlineLevel="1" x14ac:dyDescent="0.2">
      <c r="A149" s="175">
        <v>130</v>
      </c>
      <c r="B149" s="176" t="s">
        <v>1845</v>
      </c>
      <c r="C149" s="185" t="s">
        <v>1846</v>
      </c>
      <c r="D149" s="177" t="s">
        <v>238</v>
      </c>
      <c r="E149" s="178">
        <v>30</v>
      </c>
      <c r="F149" s="179"/>
      <c r="G149" s="180">
        <f t="shared" si="35"/>
        <v>0</v>
      </c>
      <c r="H149" s="159"/>
      <c r="I149" s="158">
        <f t="shared" si="36"/>
        <v>0</v>
      </c>
      <c r="J149" s="159"/>
      <c r="K149" s="158">
        <f t="shared" si="37"/>
        <v>0</v>
      </c>
      <c r="L149" s="158">
        <v>21</v>
      </c>
      <c r="M149" s="158">
        <f t="shared" si="38"/>
        <v>0</v>
      </c>
      <c r="N149" s="158">
        <v>0</v>
      </c>
      <c r="O149" s="158">
        <f t="shared" si="39"/>
        <v>0</v>
      </c>
      <c r="P149" s="158">
        <v>0</v>
      </c>
      <c r="Q149" s="158">
        <f t="shared" si="40"/>
        <v>0</v>
      </c>
      <c r="R149" s="158"/>
      <c r="S149" s="158" t="s">
        <v>1252</v>
      </c>
      <c r="T149" s="158" t="s">
        <v>1253</v>
      </c>
      <c r="U149" s="158">
        <v>0</v>
      </c>
      <c r="V149" s="158">
        <f t="shared" si="41"/>
        <v>0</v>
      </c>
      <c r="W149" s="158"/>
      <c r="X149" s="158" t="s">
        <v>209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1310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ht="22.5" outlineLevel="1" x14ac:dyDescent="0.2">
      <c r="A150" s="175">
        <v>131</v>
      </c>
      <c r="B150" s="176" t="s">
        <v>1847</v>
      </c>
      <c r="C150" s="185" t="s">
        <v>1848</v>
      </c>
      <c r="D150" s="177" t="s">
        <v>238</v>
      </c>
      <c r="E150" s="178">
        <v>30</v>
      </c>
      <c r="F150" s="179"/>
      <c r="G150" s="180">
        <f t="shared" si="35"/>
        <v>0</v>
      </c>
      <c r="H150" s="159"/>
      <c r="I150" s="158">
        <f t="shared" si="36"/>
        <v>0</v>
      </c>
      <c r="J150" s="159"/>
      <c r="K150" s="158">
        <f t="shared" si="37"/>
        <v>0</v>
      </c>
      <c r="L150" s="158">
        <v>21</v>
      </c>
      <c r="M150" s="158">
        <f t="shared" si="38"/>
        <v>0</v>
      </c>
      <c r="N150" s="158">
        <v>1.8699999999999999E-3</v>
      </c>
      <c r="O150" s="158">
        <f t="shared" si="39"/>
        <v>0.06</v>
      </c>
      <c r="P150" s="158">
        <v>0</v>
      </c>
      <c r="Q150" s="158">
        <f t="shared" si="40"/>
        <v>0</v>
      </c>
      <c r="R150" s="158"/>
      <c r="S150" s="158" t="s">
        <v>1252</v>
      </c>
      <c r="T150" s="158" t="s">
        <v>1253</v>
      </c>
      <c r="U150" s="158">
        <v>0</v>
      </c>
      <c r="V150" s="158">
        <f t="shared" si="41"/>
        <v>0</v>
      </c>
      <c r="W150" s="158"/>
      <c r="X150" s="158" t="s">
        <v>764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1263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22.5" outlineLevel="1" x14ac:dyDescent="0.2">
      <c r="A151" s="175">
        <v>132</v>
      </c>
      <c r="B151" s="176" t="s">
        <v>1849</v>
      </c>
      <c r="C151" s="185" t="s">
        <v>1850</v>
      </c>
      <c r="D151" s="177" t="s">
        <v>242</v>
      </c>
      <c r="E151" s="178">
        <v>2</v>
      </c>
      <c r="F151" s="179"/>
      <c r="G151" s="180">
        <f t="shared" si="35"/>
        <v>0</v>
      </c>
      <c r="H151" s="159"/>
      <c r="I151" s="158">
        <f t="shared" si="36"/>
        <v>0</v>
      </c>
      <c r="J151" s="159"/>
      <c r="K151" s="158">
        <f t="shared" si="37"/>
        <v>0</v>
      </c>
      <c r="L151" s="158">
        <v>21</v>
      </c>
      <c r="M151" s="158">
        <f t="shared" si="38"/>
        <v>0</v>
      </c>
      <c r="N151" s="158">
        <v>0</v>
      </c>
      <c r="O151" s="158">
        <f t="shared" si="39"/>
        <v>0</v>
      </c>
      <c r="P151" s="158">
        <v>0</v>
      </c>
      <c r="Q151" s="158">
        <f t="shared" si="40"/>
        <v>0</v>
      </c>
      <c r="R151" s="158"/>
      <c r="S151" s="158" t="s">
        <v>1252</v>
      </c>
      <c r="T151" s="158" t="s">
        <v>1253</v>
      </c>
      <c r="U151" s="158">
        <v>0</v>
      </c>
      <c r="V151" s="158">
        <f t="shared" si="41"/>
        <v>0</v>
      </c>
      <c r="W151" s="158"/>
      <c r="X151" s="158" t="s">
        <v>209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1310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">
      <c r="A152" s="175">
        <v>133</v>
      </c>
      <c r="B152" s="176" t="s">
        <v>1851</v>
      </c>
      <c r="C152" s="185" t="s">
        <v>1852</v>
      </c>
      <c r="D152" s="177" t="s">
        <v>242</v>
      </c>
      <c r="E152" s="178">
        <v>2</v>
      </c>
      <c r="F152" s="179"/>
      <c r="G152" s="180">
        <f t="shared" si="35"/>
        <v>0</v>
      </c>
      <c r="H152" s="159"/>
      <c r="I152" s="158">
        <f t="shared" si="36"/>
        <v>0</v>
      </c>
      <c r="J152" s="159"/>
      <c r="K152" s="158">
        <f t="shared" si="37"/>
        <v>0</v>
      </c>
      <c r="L152" s="158">
        <v>21</v>
      </c>
      <c r="M152" s="158">
        <f t="shared" si="38"/>
        <v>0</v>
      </c>
      <c r="N152" s="158">
        <v>6.0000000000000002E-5</v>
      </c>
      <c r="O152" s="158">
        <f t="shared" si="39"/>
        <v>0</v>
      </c>
      <c r="P152" s="158">
        <v>0</v>
      </c>
      <c r="Q152" s="158">
        <f t="shared" si="40"/>
        <v>0</v>
      </c>
      <c r="R152" s="158"/>
      <c r="S152" s="158" t="s">
        <v>1252</v>
      </c>
      <c r="T152" s="158" t="s">
        <v>1259</v>
      </c>
      <c r="U152" s="158">
        <v>0</v>
      </c>
      <c r="V152" s="158">
        <f t="shared" si="41"/>
        <v>0</v>
      </c>
      <c r="W152" s="158"/>
      <c r="X152" s="158" t="s">
        <v>764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1263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75">
        <v>134</v>
      </c>
      <c r="B153" s="176" t="s">
        <v>1376</v>
      </c>
      <c r="C153" s="185" t="s">
        <v>1377</v>
      </c>
      <c r="D153" s="177" t="s">
        <v>0</v>
      </c>
      <c r="E153" s="178">
        <v>1516.36</v>
      </c>
      <c r="F153" s="179"/>
      <c r="G153" s="180">
        <f t="shared" si="35"/>
        <v>0</v>
      </c>
      <c r="H153" s="159"/>
      <c r="I153" s="158">
        <f t="shared" si="36"/>
        <v>0</v>
      </c>
      <c r="J153" s="159"/>
      <c r="K153" s="158">
        <f t="shared" si="37"/>
        <v>0</v>
      </c>
      <c r="L153" s="158">
        <v>21</v>
      </c>
      <c r="M153" s="158">
        <f t="shared" si="38"/>
        <v>0</v>
      </c>
      <c r="N153" s="158">
        <v>0</v>
      </c>
      <c r="O153" s="158">
        <f t="shared" si="39"/>
        <v>0</v>
      </c>
      <c r="P153" s="158">
        <v>0</v>
      </c>
      <c r="Q153" s="158">
        <f t="shared" si="40"/>
        <v>0</v>
      </c>
      <c r="R153" s="158"/>
      <c r="S153" s="158" t="s">
        <v>595</v>
      </c>
      <c r="T153" s="158" t="s">
        <v>599</v>
      </c>
      <c r="U153" s="158">
        <v>0</v>
      </c>
      <c r="V153" s="158">
        <f t="shared" si="41"/>
        <v>0</v>
      </c>
      <c r="W153" s="158"/>
      <c r="X153" s="158" t="s">
        <v>209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1310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">
      <c r="A154" s="175">
        <v>135</v>
      </c>
      <c r="B154" s="176" t="s">
        <v>1378</v>
      </c>
      <c r="C154" s="185" t="s">
        <v>1379</v>
      </c>
      <c r="D154" s="177" t="s">
        <v>0</v>
      </c>
      <c r="E154" s="178">
        <v>1516.36</v>
      </c>
      <c r="F154" s="179"/>
      <c r="G154" s="180">
        <f t="shared" si="35"/>
        <v>0</v>
      </c>
      <c r="H154" s="159"/>
      <c r="I154" s="158">
        <f t="shared" si="36"/>
        <v>0</v>
      </c>
      <c r="J154" s="159"/>
      <c r="K154" s="158">
        <f t="shared" si="37"/>
        <v>0</v>
      </c>
      <c r="L154" s="158">
        <v>21</v>
      </c>
      <c r="M154" s="158">
        <f t="shared" si="38"/>
        <v>0</v>
      </c>
      <c r="N154" s="158">
        <v>0</v>
      </c>
      <c r="O154" s="158">
        <f t="shared" si="39"/>
        <v>0</v>
      </c>
      <c r="P154" s="158">
        <v>0</v>
      </c>
      <c r="Q154" s="158">
        <f t="shared" si="40"/>
        <v>0</v>
      </c>
      <c r="R154" s="158"/>
      <c r="S154" s="158" t="s">
        <v>595</v>
      </c>
      <c r="T154" s="158" t="s">
        <v>599</v>
      </c>
      <c r="U154" s="158">
        <v>0</v>
      </c>
      <c r="V154" s="158">
        <f t="shared" si="41"/>
        <v>0</v>
      </c>
      <c r="W154" s="158"/>
      <c r="X154" s="158" t="s">
        <v>209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1310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75">
        <v>136</v>
      </c>
      <c r="B155" s="176" t="s">
        <v>1380</v>
      </c>
      <c r="C155" s="185" t="s">
        <v>1381</v>
      </c>
      <c r="D155" s="177" t="s">
        <v>0</v>
      </c>
      <c r="E155" s="178">
        <v>1516.36</v>
      </c>
      <c r="F155" s="179"/>
      <c r="G155" s="180">
        <f t="shared" si="35"/>
        <v>0</v>
      </c>
      <c r="H155" s="159"/>
      <c r="I155" s="158">
        <f t="shared" si="36"/>
        <v>0</v>
      </c>
      <c r="J155" s="159"/>
      <c r="K155" s="158">
        <f t="shared" si="37"/>
        <v>0</v>
      </c>
      <c r="L155" s="158">
        <v>21</v>
      </c>
      <c r="M155" s="158">
        <f t="shared" si="38"/>
        <v>0</v>
      </c>
      <c r="N155" s="158">
        <v>0</v>
      </c>
      <c r="O155" s="158">
        <f t="shared" si="39"/>
        <v>0</v>
      </c>
      <c r="P155" s="158">
        <v>0</v>
      </c>
      <c r="Q155" s="158">
        <f t="shared" si="40"/>
        <v>0</v>
      </c>
      <c r="R155" s="158"/>
      <c r="S155" s="158" t="s">
        <v>595</v>
      </c>
      <c r="T155" s="158" t="s">
        <v>599</v>
      </c>
      <c r="U155" s="158">
        <v>0</v>
      </c>
      <c r="V155" s="158">
        <f t="shared" si="41"/>
        <v>0</v>
      </c>
      <c r="W155" s="158"/>
      <c r="X155" s="158" t="s">
        <v>209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1310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 x14ac:dyDescent="0.2">
      <c r="A156" s="175">
        <v>137</v>
      </c>
      <c r="B156" s="176" t="s">
        <v>1382</v>
      </c>
      <c r="C156" s="185" t="s">
        <v>1383</v>
      </c>
      <c r="D156" s="177" t="s">
        <v>0</v>
      </c>
      <c r="E156" s="178">
        <v>1214.72</v>
      </c>
      <c r="F156" s="179"/>
      <c r="G156" s="180">
        <f t="shared" si="35"/>
        <v>0</v>
      </c>
      <c r="H156" s="159"/>
      <c r="I156" s="158">
        <f t="shared" si="36"/>
        <v>0</v>
      </c>
      <c r="J156" s="159"/>
      <c r="K156" s="158">
        <f t="shared" si="37"/>
        <v>0</v>
      </c>
      <c r="L156" s="158">
        <v>21</v>
      </c>
      <c r="M156" s="158">
        <f t="shared" si="38"/>
        <v>0</v>
      </c>
      <c r="N156" s="158">
        <v>0</v>
      </c>
      <c r="O156" s="158">
        <f t="shared" si="39"/>
        <v>0</v>
      </c>
      <c r="P156" s="158">
        <v>0</v>
      </c>
      <c r="Q156" s="158">
        <f t="shared" si="40"/>
        <v>0</v>
      </c>
      <c r="R156" s="158"/>
      <c r="S156" s="158" t="s">
        <v>595</v>
      </c>
      <c r="T156" s="158" t="s">
        <v>599</v>
      </c>
      <c r="U156" s="158">
        <v>0</v>
      </c>
      <c r="V156" s="158">
        <f t="shared" si="41"/>
        <v>0</v>
      </c>
      <c r="W156" s="158"/>
      <c r="X156" s="158" t="s">
        <v>209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1310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x14ac:dyDescent="0.2">
      <c r="A157" s="163" t="s">
        <v>190</v>
      </c>
      <c r="B157" s="164" t="s">
        <v>78</v>
      </c>
      <c r="C157" s="182" t="s">
        <v>79</v>
      </c>
      <c r="D157" s="165"/>
      <c r="E157" s="166"/>
      <c r="F157" s="167"/>
      <c r="G157" s="168">
        <f>SUMIF(AG158:AG187,"&lt;&gt;NOR",G158:G187)</f>
        <v>0</v>
      </c>
      <c r="H157" s="162"/>
      <c r="I157" s="162">
        <f>SUM(I158:I187)</f>
        <v>0</v>
      </c>
      <c r="J157" s="162"/>
      <c r="K157" s="162">
        <f>SUM(K158:K187)</f>
        <v>0</v>
      </c>
      <c r="L157" s="162"/>
      <c r="M157" s="162">
        <f>SUM(M158:M187)</f>
        <v>0</v>
      </c>
      <c r="N157" s="162"/>
      <c r="O157" s="162">
        <f>SUM(O158:O187)</f>
        <v>0</v>
      </c>
      <c r="P157" s="162"/>
      <c r="Q157" s="162">
        <f>SUM(Q158:Q187)</f>
        <v>0</v>
      </c>
      <c r="R157" s="162"/>
      <c r="S157" s="162"/>
      <c r="T157" s="162"/>
      <c r="U157" s="162"/>
      <c r="V157" s="162">
        <f>SUM(V158:V187)</f>
        <v>0</v>
      </c>
      <c r="W157" s="162"/>
      <c r="X157" s="162"/>
      <c r="AG157" t="s">
        <v>191</v>
      </c>
    </row>
    <row r="158" spans="1:60" ht="33.75" outlineLevel="1" x14ac:dyDescent="0.2">
      <c r="A158" s="175">
        <v>138</v>
      </c>
      <c r="B158" s="176" t="s">
        <v>1853</v>
      </c>
      <c r="C158" s="185" t="s">
        <v>1854</v>
      </c>
      <c r="D158" s="177" t="s">
        <v>238</v>
      </c>
      <c r="E158" s="178">
        <v>60</v>
      </c>
      <c r="F158" s="179"/>
      <c r="G158" s="180">
        <f t="shared" ref="G158:G187" si="42">ROUND(E158*F158,2)</f>
        <v>0</v>
      </c>
      <c r="H158" s="159"/>
      <c r="I158" s="158">
        <f t="shared" ref="I158:I187" si="43">ROUND(E158*H158,2)</f>
        <v>0</v>
      </c>
      <c r="J158" s="159"/>
      <c r="K158" s="158">
        <f t="shared" ref="K158:K187" si="44">ROUND(E158*J158,2)</f>
        <v>0</v>
      </c>
      <c r="L158" s="158">
        <v>21</v>
      </c>
      <c r="M158" s="158">
        <f t="shared" ref="M158:M187" si="45">G158*(1+L158/100)</f>
        <v>0</v>
      </c>
      <c r="N158" s="158">
        <v>0</v>
      </c>
      <c r="O158" s="158">
        <f t="shared" ref="O158:O187" si="46">ROUND(E158*N158,2)</f>
        <v>0</v>
      </c>
      <c r="P158" s="158">
        <v>0</v>
      </c>
      <c r="Q158" s="158">
        <f t="shared" ref="Q158:Q187" si="47">ROUND(E158*P158,2)</f>
        <v>0</v>
      </c>
      <c r="R158" s="158"/>
      <c r="S158" s="158" t="s">
        <v>1252</v>
      </c>
      <c r="T158" s="158" t="s">
        <v>1259</v>
      </c>
      <c r="U158" s="158">
        <v>0</v>
      </c>
      <c r="V158" s="158">
        <f t="shared" ref="V158:V187" si="48">ROUND(E158*U158,2)</f>
        <v>0</v>
      </c>
      <c r="W158" s="158"/>
      <c r="X158" s="158" t="s">
        <v>209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1310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">
      <c r="A159" s="175">
        <v>139</v>
      </c>
      <c r="B159" s="176" t="s">
        <v>1855</v>
      </c>
      <c r="C159" s="185" t="s">
        <v>1856</v>
      </c>
      <c r="D159" s="177" t="s">
        <v>1388</v>
      </c>
      <c r="E159" s="178">
        <v>60</v>
      </c>
      <c r="F159" s="179"/>
      <c r="G159" s="180">
        <f t="shared" si="42"/>
        <v>0</v>
      </c>
      <c r="H159" s="159"/>
      <c r="I159" s="158">
        <f t="shared" si="43"/>
        <v>0</v>
      </c>
      <c r="J159" s="159"/>
      <c r="K159" s="158">
        <f t="shared" si="44"/>
        <v>0</v>
      </c>
      <c r="L159" s="158">
        <v>21</v>
      </c>
      <c r="M159" s="158">
        <f t="shared" si="45"/>
        <v>0</v>
      </c>
      <c r="N159" s="158">
        <v>0</v>
      </c>
      <c r="O159" s="158">
        <f t="shared" si="46"/>
        <v>0</v>
      </c>
      <c r="P159" s="158">
        <v>0</v>
      </c>
      <c r="Q159" s="158">
        <f t="shared" si="47"/>
        <v>0</v>
      </c>
      <c r="R159" s="158"/>
      <c r="S159" s="158" t="s">
        <v>595</v>
      </c>
      <c r="T159" s="158" t="s">
        <v>599</v>
      </c>
      <c r="U159" s="158">
        <v>0</v>
      </c>
      <c r="V159" s="158">
        <f t="shared" si="48"/>
        <v>0</v>
      </c>
      <c r="W159" s="158"/>
      <c r="X159" s="158" t="s">
        <v>764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1263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75">
        <v>140</v>
      </c>
      <c r="B160" s="176" t="s">
        <v>1857</v>
      </c>
      <c r="C160" s="185" t="s">
        <v>1858</v>
      </c>
      <c r="D160" s="177" t="s">
        <v>242</v>
      </c>
      <c r="E160" s="178">
        <v>5</v>
      </c>
      <c r="F160" s="179"/>
      <c r="G160" s="180">
        <f t="shared" si="42"/>
        <v>0</v>
      </c>
      <c r="H160" s="159"/>
      <c r="I160" s="158">
        <f t="shared" si="43"/>
        <v>0</v>
      </c>
      <c r="J160" s="159"/>
      <c r="K160" s="158">
        <f t="shared" si="44"/>
        <v>0</v>
      </c>
      <c r="L160" s="158">
        <v>21</v>
      </c>
      <c r="M160" s="158">
        <f t="shared" si="45"/>
        <v>0</v>
      </c>
      <c r="N160" s="158">
        <v>3.4000000000000002E-4</v>
      </c>
      <c r="O160" s="158">
        <f t="shared" si="46"/>
        <v>0</v>
      </c>
      <c r="P160" s="158">
        <v>0</v>
      </c>
      <c r="Q160" s="158">
        <f t="shared" si="47"/>
        <v>0</v>
      </c>
      <c r="R160" s="158"/>
      <c r="S160" s="158" t="s">
        <v>1252</v>
      </c>
      <c r="T160" s="158" t="s">
        <v>1259</v>
      </c>
      <c r="U160" s="158">
        <v>0</v>
      </c>
      <c r="V160" s="158">
        <f t="shared" si="48"/>
        <v>0</v>
      </c>
      <c r="W160" s="158"/>
      <c r="X160" s="158" t="s">
        <v>209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1310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">
      <c r="A161" s="175">
        <v>141</v>
      </c>
      <c r="B161" s="176" t="s">
        <v>1384</v>
      </c>
      <c r="C161" s="185" t="s">
        <v>1385</v>
      </c>
      <c r="D161" s="177" t="s">
        <v>238</v>
      </c>
      <c r="E161" s="178">
        <v>60</v>
      </c>
      <c r="F161" s="179"/>
      <c r="G161" s="180">
        <f t="shared" si="42"/>
        <v>0</v>
      </c>
      <c r="H161" s="159"/>
      <c r="I161" s="158">
        <f t="shared" si="43"/>
        <v>0</v>
      </c>
      <c r="J161" s="159"/>
      <c r="K161" s="158">
        <f t="shared" si="44"/>
        <v>0</v>
      </c>
      <c r="L161" s="158">
        <v>21</v>
      </c>
      <c r="M161" s="158">
        <f t="shared" si="45"/>
        <v>0</v>
      </c>
      <c r="N161" s="158">
        <v>0</v>
      </c>
      <c r="O161" s="158">
        <f t="shared" si="46"/>
        <v>0</v>
      </c>
      <c r="P161" s="158">
        <v>0</v>
      </c>
      <c r="Q161" s="158">
        <f t="shared" si="47"/>
        <v>0</v>
      </c>
      <c r="R161" s="158"/>
      <c r="S161" s="158" t="s">
        <v>595</v>
      </c>
      <c r="T161" s="158" t="s">
        <v>599</v>
      </c>
      <c r="U161" s="158">
        <v>0</v>
      </c>
      <c r="V161" s="158">
        <f t="shared" si="48"/>
        <v>0</v>
      </c>
      <c r="W161" s="158"/>
      <c r="X161" s="158" t="s">
        <v>209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1310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 x14ac:dyDescent="0.2">
      <c r="A162" s="175">
        <v>142</v>
      </c>
      <c r="B162" s="176" t="s">
        <v>1386</v>
      </c>
      <c r="C162" s="185" t="s">
        <v>1387</v>
      </c>
      <c r="D162" s="177" t="s">
        <v>1388</v>
      </c>
      <c r="E162" s="178">
        <v>60</v>
      </c>
      <c r="F162" s="179"/>
      <c r="G162" s="180">
        <f t="shared" si="42"/>
        <v>0</v>
      </c>
      <c r="H162" s="159"/>
      <c r="I162" s="158">
        <f t="shared" si="43"/>
        <v>0</v>
      </c>
      <c r="J162" s="159"/>
      <c r="K162" s="158">
        <f t="shared" si="44"/>
        <v>0</v>
      </c>
      <c r="L162" s="158">
        <v>21</v>
      </c>
      <c r="M162" s="158">
        <f t="shared" si="45"/>
        <v>0</v>
      </c>
      <c r="N162" s="158">
        <v>0</v>
      </c>
      <c r="O162" s="158">
        <f t="shared" si="46"/>
        <v>0</v>
      </c>
      <c r="P162" s="158">
        <v>0</v>
      </c>
      <c r="Q162" s="158">
        <f t="shared" si="47"/>
        <v>0</v>
      </c>
      <c r="R162" s="158"/>
      <c r="S162" s="158" t="s">
        <v>595</v>
      </c>
      <c r="T162" s="158" t="s">
        <v>599</v>
      </c>
      <c r="U162" s="158">
        <v>0</v>
      </c>
      <c r="V162" s="158">
        <f t="shared" si="48"/>
        <v>0</v>
      </c>
      <c r="W162" s="158"/>
      <c r="X162" s="158" t="s">
        <v>764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1263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 x14ac:dyDescent="0.2">
      <c r="A163" s="175">
        <v>143</v>
      </c>
      <c r="B163" s="176" t="s">
        <v>1401</v>
      </c>
      <c r="C163" s="185" t="s">
        <v>1402</v>
      </c>
      <c r="D163" s="177" t="s">
        <v>242</v>
      </c>
      <c r="E163" s="178">
        <v>1</v>
      </c>
      <c r="F163" s="179"/>
      <c r="G163" s="180">
        <f t="shared" si="42"/>
        <v>0</v>
      </c>
      <c r="H163" s="159"/>
      <c r="I163" s="158">
        <f t="shared" si="43"/>
        <v>0</v>
      </c>
      <c r="J163" s="159"/>
      <c r="K163" s="158">
        <f t="shared" si="44"/>
        <v>0</v>
      </c>
      <c r="L163" s="158">
        <v>21</v>
      </c>
      <c r="M163" s="158">
        <f t="shared" si="45"/>
        <v>0</v>
      </c>
      <c r="N163" s="158">
        <v>0</v>
      </c>
      <c r="O163" s="158">
        <f t="shared" si="46"/>
        <v>0</v>
      </c>
      <c r="P163" s="158">
        <v>0</v>
      </c>
      <c r="Q163" s="158">
        <f t="shared" si="47"/>
        <v>0</v>
      </c>
      <c r="R163" s="158"/>
      <c r="S163" s="158" t="s">
        <v>1252</v>
      </c>
      <c r="T163" s="158" t="s">
        <v>1266</v>
      </c>
      <c r="U163" s="158">
        <v>0</v>
      </c>
      <c r="V163" s="158">
        <f t="shared" si="48"/>
        <v>0</v>
      </c>
      <c r="W163" s="158"/>
      <c r="X163" s="158" t="s">
        <v>209</v>
      </c>
      <c r="Y163" s="148"/>
      <c r="Z163" s="148"/>
      <c r="AA163" s="148"/>
      <c r="AB163" s="148"/>
      <c r="AC163" s="148"/>
      <c r="AD163" s="148"/>
      <c r="AE163" s="148"/>
      <c r="AF163" s="148"/>
      <c r="AG163" s="148" t="s">
        <v>1310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 x14ac:dyDescent="0.2">
      <c r="A164" s="175">
        <v>144</v>
      </c>
      <c r="B164" s="176" t="s">
        <v>1403</v>
      </c>
      <c r="C164" s="185" t="s">
        <v>1404</v>
      </c>
      <c r="D164" s="177" t="s">
        <v>1271</v>
      </c>
      <c r="E164" s="178">
        <v>1</v>
      </c>
      <c r="F164" s="179"/>
      <c r="G164" s="180">
        <f t="shared" si="42"/>
        <v>0</v>
      </c>
      <c r="H164" s="159"/>
      <c r="I164" s="158">
        <f t="shared" si="43"/>
        <v>0</v>
      </c>
      <c r="J164" s="159"/>
      <c r="K164" s="158">
        <f t="shared" si="44"/>
        <v>0</v>
      </c>
      <c r="L164" s="158">
        <v>21</v>
      </c>
      <c r="M164" s="158">
        <f t="shared" si="45"/>
        <v>0</v>
      </c>
      <c r="N164" s="158">
        <v>0</v>
      </c>
      <c r="O164" s="158">
        <f t="shared" si="46"/>
        <v>0</v>
      </c>
      <c r="P164" s="158">
        <v>0</v>
      </c>
      <c r="Q164" s="158">
        <f t="shared" si="47"/>
        <v>0</v>
      </c>
      <c r="R164" s="158"/>
      <c r="S164" s="158" t="s">
        <v>595</v>
      </c>
      <c r="T164" s="158" t="s">
        <v>599</v>
      </c>
      <c r="U164" s="158">
        <v>0</v>
      </c>
      <c r="V164" s="158">
        <f t="shared" si="48"/>
        <v>0</v>
      </c>
      <c r="W164" s="158"/>
      <c r="X164" s="158" t="s">
        <v>764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1263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 x14ac:dyDescent="0.2">
      <c r="A165" s="175">
        <v>145</v>
      </c>
      <c r="B165" s="176" t="s">
        <v>1859</v>
      </c>
      <c r="C165" s="185" t="s">
        <v>1860</v>
      </c>
      <c r="D165" s="177" t="s">
        <v>242</v>
      </c>
      <c r="E165" s="178">
        <v>1</v>
      </c>
      <c r="F165" s="179"/>
      <c r="G165" s="180">
        <f t="shared" si="42"/>
        <v>0</v>
      </c>
      <c r="H165" s="159"/>
      <c r="I165" s="158">
        <f t="shared" si="43"/>
        <v>0</v>
      </c>
      <c r="J165" s="159"/>
      <c r="K165" s="158">
        <f t="shared" si="44"/>
        <v>0</v>
      </c>
      <c r="L165" s="158">
        <v>21</v>
      </c>
      <c r="M165" s="158">
        <f t="shared" si="45"/>
        <v>0</v>
      </c>
      <c r="N165" s="158">
        <v>0</v>
      </c>
      <c r="O165" s="158">
        <f t="shared" si="46"/>
        <v>0</v>
      </c>
      <c r="P165" s="158">
        <v>0</v>
      </c>
      <c r="Q165" s="158">
        <f t="shared" si="47"/>
        <v>0</v>
      </c>
      <c r="R165" s="158"/>
      <c r="S165" s="158" t="s">
        <v>1252</v>
      </c>
      <c r="T165" s="158" t="s">
        <v>1266</v>
      </c>
      <c r="U165" s="158">
        <v>0</v>
      </c>
      <c r="V165" s="158">
        <f t="shared" si="48"/>
        <v>0</v>
      </c>
      <c r="W165" s="158"/>
      <c r="X165" s="158" t="s">
        <v>209</v>
      </c>
      <c r="Y165" s="148"/>
      <c r="Z165" s="148"/>
      <c r="AA165" s="148"/>
      <c r="AB165" s="148"/>
      <c r="AC165" s="148"/>
      <c r="AD165" s="148"/>
      <c r="AE165" s="148"/>
      <c r="AF165" s="148"/>
      <c r="AG165" s="148" t="s">
        <v>1310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 x14ac:dyDescent="0.2">
      <c r="A166" s="175">
        <v>146</v>
      </c>
      <c r="B166" s="176" t="s">
        <v>1861</v>
      </c>
      <c r="C166" s="185" t="s">
        <v>1862</v>
      </c>
      <c r="D166" s="177" t="s">
        <v>1271</v>
      </c>
      <c r="E166" s="178">
        <v>1</v>
      </c>
      <c r="F166" s="179"/>
      <c r="G166" s="180">
        <f t="shared" si="42"/>
        <v>0</v>
      </c>
      <c r="H166" s="159"/>
      <c r="I166" s="158">
        <f t="shared" si="43"/>
        <v>0</v>
      </c>
      <c r="J166" s="159"/>
      <c r="K166" s="158">
        <f t="shared" si="44"/>
        <v>0</v>
      </c>
      <c r="L166" s="158">
        <v>21</v>
      </c>
      <c r="M166" s="158">
        <f t="shared" si="45"/>
        <v>0</v>
      </c>
      <c r="N166" s="158">
        <v>0</v>
      </c>
      <c r="O166" s="158">
        <f t="shared" si="46"/>
        <v>0</v>
      </c>
      <c r="P166" s="158">
        <v>0</v>
      </c>
      <c r="Q166" s="158">
        <f t="shared" si="47"/>
        <v>0</v>
      </c>
      <c r="R166" s="158"/>
      <c r="S166" s="158" t="s">
        <v>595</v>
      </c>
      <c r="T166" s="158" t="s">
        <v>599</v>
      </c>
      <c r="U166" s="158">
        <v>0</v>
      </c>
      <c r="V166" s="158">
        <f t="shared" si="48"/>
        <v>0</v>
      </c>
      <c r="W166" s="158"/>
      <c r="X166" s="158" t="s">
        <v>764</v>
      </c>
      <c r="Y166" s="148"/>
      <c r="Z166" s="148"/>
      <c r="AA166" s="148"/>
      <c r="AB166" s="148"/>
      <c r="AC166" s="148"/>
      <c r="AD166" s="148"/>
      <c r="AE166" s="148"/>
      <c r="AF166" s="148"/>
      <c r="AG166" s="148" t="s">
        <v>1263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ht="33.75" outlineLevel="1" x14ac:dyDescent="0.2">
      <c r="A167" s="175">
        <v>147</v>
      </c>
      <c r="B167" s="176" t="s">
        <v>1863</v>
      </c>
      <c r="C167" s="185" t="s">
        <v>1864</v>
      </c>
      <c r="D167" s="177" t="s">
        <v>1865</v>
      </c>
      <c r="E167" s="178">
        <v>1</v>
      </c>
      <c r="F167" s="179"/>
      <c r="G167" s="180">
        <f t="shared" si="42"/>
        <v>0</v>
      </c>
      <c r="H167" s="159"/>
      <c r="I167" s="158">
        <f t="shared" si="43"/>
        <v>0</v>
      </c>
      <c r="J167" s="159"/>
      <c r="K167" s="158">
        <f t="shared" si="44"/>
        <v>0</v>
      </c>
      <c r="L167" s="158">
        <v>21</v>
      </c>
      <c r="M167" s="158">
        <f t="shared" si="45"/>
        <v>0</v>
      </c>
      <c r="N167" s="158">
        <v>0</v>
      </c>
      <c r="O167" s="158">
        <f t="shared" si="46"/>
        <v>0</v>
      </c>
      <c r="P167" s="158">
        <v>0</v>
      </c>
      <c r="Q167" s="158">
        <f t="shared" si="47"/>
        <v>0</v>
      </c>
      <c r="R167" s="158"/>
      <c r="S167" s="158" t="s">
        <v>595</v>
      </c>
      <c r="T167" s="158" t="s">
        <v>599</v>
      </c>
      <c r="U167" s="158">
        <v>0</v>
      </c>
      <c r="V167" s="158">
        <f t="shared" si="48"/>
        <v>0</v>
      </c>
      <c r="W167" s="158"/>
      <c r="X167" s="158" t="s">
        <v>764</v>
      </c>
      <c r="Y167" s="148"/>
      <c r="Z167" s="148"/>
      <c r="AA167" s="148"/>
      <c r="AB167" s="148"/>
      <c r="AC167" s="148"/>
      <c r="AD167" s="148"/>
      <c r="AE167" s="148"/>
      <c r="AF167" s="148"/>
      <c r="AG167" s="148" t="s">
        <v>1263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 x14ac:dyDescent="0.2">
      <c r="A168" s="175">
        <v>148</v>
      </c>
      <c r="B168" s="176" t="s">
        <v>1866</v>
      </c>
      <c r="C168" s="185" t="s">
        <v>1867</v>
      </c>
      <c r="D168" s="177" t="s">
        <v>1262</v>
      </c>
      <c r="E168" s="178">
        <v>1</v>
      </c>
      <c r="F168" s="179"/>
      <c r="G168" s="180">
        <f t="shared" si="42"/>
        <v>0</v>
      </c>
      <c r="H168" s="159"/>
      <c r="I168" s="158">
        <f t="shared" si="43"/>
        <v>0</v>
      </c>
      <c r="J168" s="159"/>
      <c r="K168" s="158">
        <f t="shared" si="44"/>
        <v>0</v>
      </c>
      <c r="L168" s="158">
        <v>21</v>
      </c>
      <c r="M168" s="158">
        <f t="shared" si="45"/>
        <v>0</v>
      </c>
      <c r="N168" s="158">
        <v>0</v>
      </c>
      <c r="O168" s="158">
        <f t="shared" si="46"/>
        <v>0</v>
      </c>
      <c r="P168" s="158">
        <v>0</v>
      </c>
      <c r="Q168" s="158">
        <f t="shared" si="47"/>
        <v>0</v>
      </c>
      <c r="R168" s="158"/>
      <c r="S168" s="158" t="s">
        <v>595</v>
      </c>
      <c r="T168" s="158" t="s">
        <v>599</v>
      </c>
      <c r="U168" s="158">
        <v>0</v>
      </c>
      <c r="V168" s="158">
        <f t="shared" si="48"/>
        <v>0</v>
      </c>
      <c r="W168" s="158"/>
      <c r="X168" s="158" t="s">
        <v>764</v>
      </c>
      <c r="Y168" s="148"/>
      <c r="Z168" s="148"/>
      <c r="AA168" s="148"/>
      <c r="AB168" s="148"/>
      <c r="AC168" s="148"/>
      <c r="AD168" s="148"/>
      <c r="AE168" s="148"/>
      <c r="AF168" s="148"/>
      <c r="AG168" s="148" t="s">
        <v>1263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 x14ac:dyDescent="0.2">
      <c r="A169" s="175">
        <v>149</v>
      </c>
      <c r="B169" s="176" t="s">
        <v>1868</v>
      </c>
      <c r="C169" s="185" t="s">
        <v>1869</v>
      </c>
      <c r="D169" s="177" t="s">
        <v>1262</v>
      </c>
      <c r="E169" s="178">
        <v>1</v>
      </c>
      <c r="F169" s="179"/>
      <c r="G169" s="180">
        <f t="shared" si="42"/>
        <v>0</v>
      </c>
      <c r="H169" s="159"/>
      <c r="I169" s="158">
        <f t="shared" si="43"/>
        <v>0</v>
      </c>
      <c r="J169" s="159"/>
      <c r="K169" s="158">
        <f t="shared" si="44"/>
        <v>0</v>
      </c>
      <c r="L169" s="158">
        <v>21</v>
      </c>
      <c r="M169" s="158">
        <f t="shared" si="45"/>
        <v>0</v>
      </c>
      <c r="N169" s="158">
        <v>0</v>
      </c>
      <c r="O169" s="158">
        <f t="shared" si="46"/>
        <v>0</v>
      </c>
      <c r="P169" s="158">
        <v>0</v>
      </c>
      <c r="Q169" s="158">
        <f t="shared" si="47"/>
        <v>0</v>
      </c>
      <c r="R169" s="158"/>
      <c r="S169" s="158" t="s">
        <v>595</v>
      </c>
      <c r="T169" s="158" t="s">
        <v>599</v>
      </c>
      <c r="U169" s="158">
        <v>0</v>
      </c>
      <c r="V169" s="158">
        <f t="shared" si="48"/>
        <v>0</v>
      </c>
      <c r="W169" s="158"/>
      <c r="X169" s="158" t="s">
        <v>764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1263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">
      <c r="A170" s="175">
        <v>150</v>
      </c>
      <c r="B170" s="176" t="s">
        <v>1870</v>
      </c>
      <c r="C170" s="185" t="s">
        <v>1871</v>
      </c>
      <c r="D170" s="177" t="s">
        <v>1262</v>
      </c>
      <c r="E170" s="178">
        <v>2</v>
      </c>
      <c r="F170" s="179"/>
      <c r="G170" s="180">
        <f t="shared" si="42"/>
        <v>0</v>
      </c>
      <c r="H170" s="159"/>
      <c r="I170" s="158">
        <f t="shared" si="43"/>
        <v>0</v>
      </c>
      <c r="J170" s="159"/>
      <c r="K170" s="158">
        <f t="shared" si="44"/>
        <v>0</v>
      </c>
      <c r="L170" s="158">
        <v>21</v>
      </c>
      <c r="M170" s="158">
        <f t="shared" si="45"/>
        <v>0</v>
      </c>
      <c r="N170" s="158">
        <v>0</v>
      </c>
      <c r="O170" s="158">
        <f t="shared" si="46"/>
        <v>0</v>
      </c>
      <c r="P170" s="158">
        <v>0</v>
      </c>
      <c r="Q170" s="158">
        <f t="shared" si="47"/>
        <v>0</v>
      </c>
      <c r="R170" s="158"/>
      <c r="S170" s="158" t="s">
        <v>595</v>
      </c>
      <c r="T170" s="158" t="s">
        <v>599</v>
      </c>
      <c r="U170" s="158">
        <v>0</v>
      </c>
      <c r="V170" s="158">
        <f t="shared" si="48"/>
        <v>0</v>
      </c>
      <c r="W170" s="158"/>
      <c r="X170" s="158" t="s">
        <v>764</v>
      </c>
      <c r="Y170" s="148"/>
      <c r="Z170" s="148"/>
      <c r="AA170" s="148"/>
      <c r="AB170" s="148"/>
      <c r="AC170" s="148"/>
      <c r="AD170" s="148"/>
      <c r="AE170" s="148"/>
      <c r="AF170" s="148"/>
      <c r="AG170" s="148" t="s">
        <v>1263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">
      <c r="A171" s="175">
        <v>151</v>
      </c>
      <c r="B171" s="176" t="s">
        <v>1872</v>
      </c>
      <c r="C171" s="185" t="s">
        <v>1873</v>
      </c>
      <c r="D171" s="177" t="s">
        <v>1262</v>
      </c>
      <c r="E171" s="178">
        <v>1</v>
      </c>
      <c r="F171" s="179"/>
      <c r="G171" s="180">
        <f t="shared" si="42"/>
        <v>0</v>
      </c>
      <c r="H171" s="159"/>
      <c r="I171" s="158">
        <f t="shared" si="43"/>
        <v>0</v>
      </c>
      <c r="J171" s="159"/>
      <c r="K171" s="158">
        <f t="shared" si="44"/>
        <v>0</v>
      </c>
      <c r="L171" s="158">
        <v>21</v>
      </c>
      <c r="M171" s="158">
        <f t="shared" si="45"/>
        <v>0</v>
      </c>
      <c r="N171" s="158">
        <v>0</v>
      </c>
      <c r="O171" s="158">
        <f t="shared" si="46"/>
        <v>0</v>
      </c>
      <c r="P171" s="158">
        <v>0</v>
      </c>
      <c r="Q171" s="158">
        <f t="shared" si="47"/>
        <v>0</v>
      </c>
      <c r="R171" s="158"/>
      <c r="S171" s="158" t="s">
        <v>595</v>
      </c>
      <c r="T171" s="158" t="s">
        <v>599</v>
      </c>
      <c r="U171" s="158">
        <v>0</v>
      </c>
      <c r="V171" s="158">
        <f t="shared" si="48"/>
        <v>0</v>
      </c>
      <c r="W171" s="158"/>
      <c r="X171" s="158" t="s">
        <v>764</v>
      </c>
      <c r="Y171" s="148"/>
      <c r="Z171" s="148"/>
      <c r="AA171" s="148"/>
      <c r="AB171" s="148"/>
      <c r="AC171" s="148"/>
      <c r="AD171" s="148"/>
      <c r="AE171" s="148"/>
      <c r="AF171" s="148"/>
      <c r="AG171" s="148" t="s">
        <v>1263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 x14ac:dyDescent="0.2">
      <c r="A172" s="175">
        <v>152</v>
      </c>
      <c r="B172" s="176" t="s">
        <v>1874</v>
      </c>
      <c r="C172" s="185" t="s">
        <v>1875</v>
      </c>
      <c r="D172" s="177" t="s">
        <v>1262</v>
      </c>
      <c r="E172" s="178">
        <v>1</v>
      </c>
      <c r="F172" s="179"/>
      <c r="G172" s="180">
        <f t="shared" si="42"/>
        <v>0</v>
      </c>
      <c r="H172" s="159"/>
      <c r="I172" s="158">
        <f t="shared" si="43"/>
        <v>0</v>
      </c>
      <c r="J172" s="159"/>
      <c r="K172" s="158">
        <f t="shared" si="44"/>
        <v>0</v>
      </c>
      <c r="L172" s="158">
        <v>21</v>
      </c>
      <c r="M172" s="158">
        <f t="shared" si="45"/>
        <v>0</v>
      </c>
      <c r="N172" s="158">
        <v>0</v>
      </c>
      <c r="O172" s="158">
        <f t="shared" si="46"/>
        <v>0</v>
      </c>
      <c r="P172" s="158">
        <v>0</v>
      </c>
      <c r="Q172" s="158">
        <f t="shared" si="47"/>
        <v>0</v>
      </c>
      <c r="R172" s="158"/>
      <c r="S172" s="158" t="s">
        <v>595</v>
      </c>
      <c r="T172" s="158" t="s">
        <v>599</v>
      </c>
      <c r="U172" s="158">
        <v>0</v>
      </c>
      <c r="V172" s="158">
        <f t="shared" si="48"/>
        <v>0</v>
      </c>
      <c r="W172" s="158"/>
      <c r="X172" s="158" t="s">
        <v>764</v>
      </c>
      <c r="Y172" s="148"/>
      <c r="Z172" s="148"/>
      <c r="AA172" s="148"/>
      <c r="AB172" s="148"/>
      <c r="AC172" s="148"/>
      <c r="AD172" s="148"/>
      <c r="AE172" s="148"/>
      <c r="AF172" s="148"/>
      <c r="AG172" s="148" t="s">
        <v>1263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 x14ac:dyDescent="0.2">
      <c r="A173" s="175">
        <v>153</v>
      </c>
      <c r="B173" s="176" t="s">
        <v>1876</v>
      </c>
      <c r="C173" s="185" t="s">
        <v>1877</v>
      </c>
      <c r="D173" s="177" t="s">
        <v>1262</v>
      </c>
      <c r="E173" s="178">
        <v>1</v>
      </c>
      <c r="F173" s="179"/>
      <c r="G173" s="180">
        <f t="shared" si="42"/>
        <v>0</v>
      </c>
      <c r="H173" s="159"/>
      <c r="I173" s="158">
        <f t="shared" si="43"/>
        <v>0</v>
      </c>
      <c r="J173" s="159"/>
      <c r="K173" s="158">
        <f t="shared" si="44"/>
        <v>0</v>
      </c>
      <c r="L173" s="158">
        <v>21</v>
      </c>
      <c r="M173" s="158">
        <f t="shared" si="45"/>
        <v>0</v>
      </c>
      <c r="N173" s="158">
        <v>0</v>
      </c>
      <c r="O173" s="158">
        <f t="shared" si="46"/>
        <v>0</v>
      </c>
      <c r="P173" s="158">
        <v>0</v>
      </c>
      <c r="Q173" s="158">
        <f t="shared" si="47"/>
        <v>0</v>
      </c>
      <c r="R173" s="158"/>
      <c r="S173" s="158" t="s">
        <v>595</v>
      </c>
      <c r="T173" s="158" t="s">
        <v>599</v>
      </c>
      <c r="U173" s="158">
        <v>0</v>
      </c>
      <c r="V173" s="158">
        <f t="shared" si="48"/>
        <v>0</v>
      </c>
      <c r="W173" s="158"/>
      <c r="X173" s="158" t="s">
        <v>764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1263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 x14ac:dyDescent="0.2">
      <c r="A174" s="175">
        <v>154</v>
      </c>
      <c r="B174" s="176" t="s">
        <v>1878</v>
      </c>
      <c r="C174" s="185" t="s">
        <v>1879</v>
      </c>
      <c r="D174" s="177" t="s">
        <v>1262</v>
      </c>
      <c r="E174" s="178">
        <v>30</v>
      </c>
      <c r="F174" s="179"/>
      <c r="G174" s="180">
        <f t="shared" si="42"/>
        <v>0</v>
      </c>
      <c r="H174" s="159"/>
      <c r="I174" s="158">
        <f t="shared" si="43"/>
        <v>0</v>
      </c>
      <c r="J174" s="159"/>
      <c r="K174" s="158">
        <f t="shared" si="44"/>
        <v>0</v>
      </c>
      <c r="L174" s="158">
        <v>21</v>
      </c>
      <c r="M174" s="158">
        <f t="shared" si="45"/>
        <v>0</v>
      </c>
      <c r="N174" s="158">
        <v>0</v>
      </c>
      <c r="O174" s="158">
        <f t="shared" si="46"/>
        <v>0</v>
      </c>
      <c r="P174" s="158">
        <v>0</v>
      </c>
      <c r="Q174" s="158">
        <f t="shared" si="47"/>
        <v>0</v>
      </c>
      <c r="R174" s="158"/>
      <c r="S174" s="158" t="s">
        <v>595</v>
      </c>
      <c r="T174" s="158" t="s">
        <v>599</v>
      </c>
      <c r="U174" s="158">
        <v>0</v>
      </c>
      <c r="V174" s="158">
        <f t="shared" si="48"/>
        <v>0</v>
      </c>
      <c r="W174" s="158"/>
      <c r="X174" s="158" t="s">
        <v>764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1263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 x14ac:dyDescent="0.2">
      <c r="A175" s="175">
        <v>155</v>
      </c>
      <c r="B175" s="176" t="s">
        <v>1880</v>
      </c>
      <c r="C175" s="185" t="s">
        <v>1881</v>
      </c>
      <c r="D175" s="177" t="s">
        <v>1262</v>
      </c>
      <c r="E175" s="178">
        <v>140</v>
      </c>
      <c r="F175" s="179"/>
      <c r="G175" s="180">
        <f t="shared" si="42"/>
        <v>0</v>
      </c>
      <c r="H175" s="159"/>
      <c r="I175" s="158">
        <f t="shared" si="43"/>
        <v>0</v>
      </c>
      <c r="J175" s="159"/>
      <c r="K175" s="158">
        <f t="shared" si="44"/>
        <v>0</v>
      </c>
      <c r="L175" s="158">
        <v>21</v>
      </c>
      <c r="M175" s="158">
        <f t="shared" si="45"/>
        <v>0</v>
      </c>
      <c r="N175" s="158">
        <v>0</v>
      </c>
      <c r="O175" s="158">
        <f t="shared" si="46"/>
        <v>0</v>
      </c>
      <c r="P175" s="158">
        <v>0</v>
      </c>
      <c r="Q175" s="158">
        <f t="shared" si="47"/>
        <v>0</v>
      </c>
      <c r="R175" s="158"/>
      <c r="S175" s="158" t="s">
        <v>595</v>
      </c>
      <c r="T175" s="158" t="s">
        <v>599</v>
      </c>
      <c r="U175" s="158">
        <v>0</v>
      </c>
      <c r="V175" s="158">
        <f t="shared" si="48"/>
        <v>0</v>
      </c>
      <c r="W175" s="158"/>
      <c r="X175" s="158" t="s">
        <v>764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1263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">
      <c r="A176" s="175">
        <v>156</v>
      </c>
      <c r="B176" s="176" t="s">
        <v>1882</v>
      </c>
      <c r="C176" s="185" t="s">
        <v>1883</v>
      </c>
      <c r="D176" s="177" t="s">
        <v>1865</v>
      </c>
      <c r="E176" s="178">
        <v>1</v>
      </c>
      <c r="F176" s="179"/>
      <c r="G176" s="180">
        <f t="shared" si="42"/>
        <v>0</v>
      </c>
      <c r="H176" s="159"/>
      <c r="I176" s="158">
        <f t="shared" si="43"/>
        <v>0</v>
      </c>
      <c r="J176" s="159"/>
      <c r="K176" s="158">
        <f t="shared" si="44"/>
        <v>0</v>
      </c>
      <c r="L176" s="158">
        <v>21</v>
      </c>
      <c r="M176" s="158">
        <f t="shared" si="45"/>
        <v>0</v>
      </c>
      <c r="N176" s="158">
        <v>0</v>
      </c>
      <c r="O176" s="158">
        <f t="shared" si="46"/>
        <v>0</v>
      </c>
      <c r="P176" s="158">
        <v>0</v>
      </c>
      <c r="Q176" s="158">
        <f t="shared" si="47"/>
        <v>0</v>
      </c>
      <c r="R176" s="158"/>
      <c r="S176" s="158" t="s">
        <v>595</v>
      </c>
      <c r="T176" s="158" t="s">
        <v>599</v>
      </c>
      <c r="U176" s="158">
        <v>0</v>
      </c>
      <c r="V176" s="158">
        <f t="shared" si="48"/>
        <v>0</v>
      </c>
      <c r="W176" s="158"/>
      <c r="X176" s="158" t="s">
        <v>764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1263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 x14ac:dyDescent="0.2">
      <c r="A177" s="175">
        <v>157</v>
      </c>
      <c r="B177" s="176" t="s">
        <v>1884</v>
      </c>
      <c r="C177" s="185" t="s">
        <v>1885</v>
      </c>
      <c r="D177" s="177" t="s">
        <v>1865</v>
      </c>
      <c r="E177" s="178">
        <v>1</v>
      </c>
      <c r="F177" s="179"/>
      <c r="G177" s="180">
        <f t="shared" si="42"/>
        <v>0</v>
      </c>
      <c r="H177" s="159"/>
      <c r="I177" s="158">
        <f t="shared" si="43"/>
        <v>0</v>
      </c>
      <c r="J177" s="159"/>
      <c r="K177" s="158">
        <f t="shared" si="44"/>
        <v>0</v>
      </c>
      <c r="L177" s="158">
        <v>21</v>
      </c>
      <c r="M177" s="158">
        <f t="shared" si="45"/>
        <v>0</v>
      </c>
      <c r="N177" s="158">
        <v>0</v>
      </c>
      <c r="O177" s="158">
        <f t="shared" si="46"/>
        <v>0</v>
      </c>
      <c r="P177" s="158">
        <v>0</v>
      </c>
      <c r="Q177" s="158">
        <f t="shared" si="47"/>
        <v>0</v>
      </c>
      <c r="R177" s="158"/>
      <c r="S177" s="158" t="s">
        <v>595</v>
      </c>
      <c r="T177" s="158" t="s">
        <v>599</v>
      </c>
      <c r="U177" s="158">
        <v>0</v>
      </c>
      <c r="V177" s="158">
        <f t="shared" si="48"/>
        <v>0</v>
      </c>
      <c r="W177" s="158"/>
      <c r="X177" s="158" t="s">
        <v>764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1263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 x14ac:dyDescent="0.2">
      <c r="A178" s="175">
        <v>158</v>
      </c>
      <c r="B178" s="176" t="s">
        <v>1886</v>
      </c>
      <c r="C178" s="185" t="s">
        <v>1887</v>
      </c>
      <c r="D178" s="177" t="s">
        <v>242</v>
      </c>
      <c r="E178" s="178">
        <v>1</v>
      </c>
      <c r="F178" s="179"/>
      <c r="G178" s="180">
        <f t="shared" si="42"/>
        <v>0</v>
      </c>
      <c r="H178" s="159"/>
      <c r="I178" s="158">
        <f t="shared" si="43"/>
        <v>0</v>
      </c>
      <c r="J178" s="159"/>
      <c r="K178" s="158">
        <f t="shared" si="44"/>
        <v>0</v>
      </c>
      <c r="L178" s="158">
        <v>21</v>
      </c>
      <c r="M178" s="158">
        <f t="shared" si="45"/>
        <v>0</v>
      </c>
      <c r="N178" s="158">
        <v>0</v>
      </c>
      <c r="O178" s="158">
        <f t="shared" si="46"/>
        <v>0</v>
      </c>
      <c r="P178" s="158">
        <v>0</v>
      </c>
      <c r="Q178" s="158">
        <f t="shared" si="47"/>
        <v>0</v>
      </c>
      <c r="R178" s="158"/>
      <c r="S178" s="158" t="s">
        <v>1252</v>
      </c>
      <c r="T178" s="158" t="s">
        <v>1253</v>
      </c>
      <c r="U178" s="158">
        <v>0</v>
      </c>
      <c r="V178" s="158">
        <f t="shared" si="48"/>
        <v>0</v>
      </c>
      <c r="W178" s="158"/>
      <c r="X178" s="158" t="s">
        <v>209</v>
      </c>
      <c r="Y178" s="148"/>
      <c r="Z178" s="148"/>
      <c r="AA178" s="148"/>
      <c r="AB178" s="148"/>
      <c r="AC178" s="148"/>
      <c r="AD178" s="148"/>
      <c r="AE178" s="148"/>
      <c r="AF178" s="148"/>
      <c r="AG178" s="148" t="s">
        <v>1310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 x14ac:dyDescent="0.2">
      <c r="A179" s="175">
        <v>159</v>
      </c>
      <c r="B179" s="176" t="s">
        <v>1888</v>
      </c>
      <c r="C179" s="185" t="s">
        <v>1889</v>
      </c>
      <c r="D179" s="177" t="s">
        <v>242</v>
      </c>
      <c r="E179" s="178">
        <v>1</v>
      </c>
      <c r="F179" s="179"/>
      <c r="G179" s="180">
        <f t="shared" si="42"/>
        <v>0</v>
      </c>
      <c r="H179" s="159"/>
      <c r="I179" s="158">
        <f t="shared" si="43"/>
        <v>0</v>
      </c>
      <c r="J179" s="159"/>
      <c r="K179" s="158">
        <f t="shared" si="44"/>
        <v>0</v>
      </c>
      <c r="L179" s="158">
        <v>21</v>
      </c>
      <c r="M179" s="158">
        <f t="shared" si="45"/>
        <v>0</v>
      </c>
      <c r="N179" s="158">
        <v>0</v>
      </c>
      <c r="O179" s="158">
        <f t="shared" si="46"/>
        <v>0</v>
      </c>
      <c r="P179" s="158">
        <v>0</v>
      </c>
      <c r="Q179" s="158">
        <f t="shared" si="47"/>
        <v>0</v>
      </c>
      <c r="R179" s="158"/>
      <c r="S179" s="158" t="s">
        <v>1252</v>
      </c>
      <c r="T179" s="158" t="s">
        <v>1253</v>
      </c>
      <c r="U179" s="158">
        <v>0</v>
      </c>
      <c r="V179" s="158">
        <f t="shared" si="48"/>
        <v>0</v>
      </c>
      <c r="W179" s="158"/>
      <c r="X179" s="158" t="s">
        <v>209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1310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 x14ac:dyDescent="0.2">
      <c r="A180" s="175">
        <v>160</v>
      </c>
      <c r="B180" s="176" t="s">
        <v>1890</v>
      </c>
      <c r="C180" s="185" t="s">
        <v>1891</v>
      </c>
      <c r="D180" s="177" t="s">
        <v>242</v>
      </c>
      <c r="E180" s="178">
        <v>1</v>
      </c>
      <c r="F180" s="179"/>
      <c r="G180" s="180">
        <f t="shared" si="42"/>
        <v>0</v>
      </c>
      <c r="H180" s="159"/>
      <c r="I180" s="158">
        <f t="shared" si="43"/>
        <v>0</v>
      </c>
      <c r="J180" s="159"/>
      <c r="K180" s="158">
        <f t="shared" si="44"/>
        <v>0</v>
      </c>
      <c r="L180" s="158">
        <v>21</v>
      </c>
      <c r="M180" s="158">
        <f t="shared" si="45"/>
        <v>0</v>
      </c>
      <c r="N180" s="158">
        <v>0</v>
      </c>
      <c r="O180" s="158">
        <f t="shared" si="46"/>
        <v>0</v>
      </c>
      <c r="P180" s="158">
        <v>0</v>
      </c>
      <c r="Q180" s="158">
        <f t="shared" si="47"/>
        <v>0</v>
      </c>
      <c r="R180" s="158"/>
      <c r="S180" s="158" t="s">
        <v>1252</v>
      </c>
      <c r="T180" s="158" t="s">
        <v>1253</v>
      </c>
      <c r="U180" s="158">
        <v>0</v>
      </c>
      <c r="V180" s="158">
        <f t="shared" si="48"/>
        <v>0</v>
      </c>
      <c r="W180" s="158"/>
      <c r="X180" s="158" t="s">
        <v>209</v>
      </c>
      <c r="Y180" s="148"/>
      <c r="Z180" s="148"/>
      <c r="AA180" s="148"/>
      <c r="AB180" s="148"/>
      <c r="AC180" s="148"/>
      <c r="AD180" s="148"/>
      <c r="AE180" s="148"/>
      <c r="AF180" s="148"/>
      <c r="AG180" s="148" t="s">
        <v>1310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 x14ac:dyDescent="0.2">
      <c r="A181" s="175">
        <v>161</v>
      </c>
      <c r="B181" s="176" t="s">
        <v>1892</v>
      </c>
      <c r="C181" s="185" t="s">
        <v>1893</v>
      </c>
      <c r="D181" s="177" t="s">
        <v>242</v>
      </c>
      <c r="E181" s="178">
        <v>1</v>
      </c>
      <c r="F181" s="179"/>
      <c r="G181" s="180">
        <f t="shared" si="42"/>
        <v>0</v>
      </c>
      <c r="H181" s="159"/>
      <c r="I181" s="158">
        <f t="shared" si="43"/>
        <v>0</v>
      </c>
      <c r="J181" s="159"/>
      <c r="K181" s="158">
        <f t="shared" si="44"/>
        <v>0</v>
      </c>
      <c r="L181" s="158">
        <v>21</v>
      </c>
      <c r="M181" s="158">
        <f t="shared" si="45"/>
        <v>0</v>
      </c>
      <c r="N181" s="158">
        <v>0</v>
      </c>
      <c r="O181" s="158">
        <f t="shared" si="46"/>
        <v>0</v>
      </c>
      <c r="P181" s="158">
        <v>0</v>
      </c>
      <c r="Q181" s="158">
        <f t="shared" si="47"/>
        <v>0</v>
      </c>
      <c r="R181" s="158"/>
      <c r="S181" s="158" t="s">
        <v>1252</v>
      </c>
      <c r="T181" s="158" t="s">
        <v>1259</v>
      </c>
      <c r="U181" s="158">
        <v>0</v>
      </c>
      <c r="V181" s="158">
        <f t="shared" si="48"/>
        <v>0</v>
      </c>
      <c r="W181" s="158"/>
      <c r="X181" s="158" t="s">
        <v>209</v>
      </c>
      <c r="Y181" s="148"/>
      <c r="Z181" s="148"/>
      <c r="AA181" s="148"/>
      <c r="AB181" s="148"/>
      <c r="AC181" s="148"/>
      <c r="AD181" s="148"/>
      <c r="AE181" s="148"/>
      <c r="AF181" s="148"/>
      <c r="AG181" s="148" t="s">
        <v>1310</v>
      </c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 x14ac:dyDescent="0.2">
      <c r="A182" s="175">
        <v>162</v>
      </c>
      <c r="B182" s="176" t="s">
        <v>1894</v>
      </c>
      <c r="C182" s="185" t="s">
        <v>1895</v>
      </c>
      <c r="D182" s="177" t="s">
        <v>1271</v>
      </c>
      <c r="E182" s="178">
        <v>1</v>
      </c>
      <c r="F182" s="179"/>
      <c r="G182" s="180">
        <f t="shared" si="42"/>
        <v>0</v>
      </c>
      <c r="H182" s="159"/>
      <c r="I182" s="158">
        <f t="shared" si="43"/>
        <v>0</v>
      </c>
      <c r="J182" s="159"/>
      <c r="K182" s="158">
        <f t="shared" si="44"/>
        <v>0</v>
      </c>
      <c r="L182" s="158">
        <v>21</v>
      </c>
      <c r="M182" s="158">
        <f t="shared" si="45"/>
        <v>0</v>
      </c>
      <c r="N182" s="158">
        <v>0</v>
      </c>
      <c r="O182" s="158">
        <f t="shared" si="46"/>
        <v>0</v>
      </c>
      <c r="P182" s="158">
        <v>0</v>
      </c>
      <c r="Q182" s="158">
        <f t="shared" si="47"/>
        <v>0</v>
      </c>
      <c r="R182" s="158"/>
      <c r="S182" s="158" t="s">
        <v>595</v>
      </c>
      <c r="T182" s="158" t="s">
        <v>599</v>
      </c>
      <c r="U182" s="158">
        <v>0</v>
      </c>
      <c r="V182" s="158">
        <f t="shared" si="48"/>
        <v>0</v>
      </c>
      <c r="W182" s="158"/>
      <c r="X182" s="158" t="s">
        <v>764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1263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1" x14ac:dyDescent="0.2">
      <c r="A183" s="175">
        <v>163</v>
      </c>
      <c r="B183" s="176" t="s">
        <v>1896</v>
      </c>
      <c r="C183" s="185" t="s">
        <v>1897</v>
      </c>
      <c r="D183" s="177" t="s">
        <v>1262</v>
      </c>
      <c r="E183" s="178">
        <v>1</v>
      </c>
      <c r="F183" s="179"/>
      <c r="G183" s="180">
        <f t="shared" si="42"/>
        <v>0</v>
      </c>
      <c r="H183" s="159"/>
      <c r="I183" s="158">
        <f t="shared" si="43"/>
        <v>0</v>
      </c>
      <c r="J183" s="159"/>
      <c r="K183" s="158">
        <f t="shared" si="44"/>
        <v>0</v>
      </c>
      <c r="L183" s="158">
        <v>21</v>
      </c>
      <c r="M183" s="158">
        <f t="shared" si="45"/>
        <v>0</v>
      </c>
      <c r="N183" s="158">
        <v>0</v>
      </c>
      <c r="O183" s="158">
        <f t="shared" si="46"/>
        <v>0</v>
      </c>
      <c r="P183" s="158">
        <v>0</v>
      </c>
      <c r="Q183" s="158">
        <f t="shared" si="47"/>
        <v>0</v>
      </c>
      <c r="R183" s="158"/>
      <c r="S183" s="158" t="s">
        <v>595</v>
      </c>
      <c r="T183" s="158" t="s">
        <v>599</v>
      </c>
      <c r="U183" s="158">
        <v>0</v>
      </c>
      <c r="V183" s="158">
        <f t="shared" si="48"/>
        <v>0</v>
      </c>
      <c r="W183" s="158"/>
      <c r="X183" s="158" t="s">
        <v>764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1263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">
      <c r="A184" s="175">
        <v>164</v>
      </c>
      <c r="B184" s="176" t="s">
        <v>1898</v>
      </c>
      <c r="C184" s="185" t="s">
        <v>1899</v>
      </c>
      <c r="D184" s="177" t="s">
        <v>1262</v>
      </c>
      <c r="E184" s="178">
        <v>1</v>
      </c>
      <c r="F184" s="179"/>
      <c r="G184" s="180">
        <f t="shared" si="42"/>
        <v>0</v>
      </c>
      <c r="H184" s="159"/>
      <c r="I184" s="158">
        <f t="shared" si="43"/>
        <v>0</v>
      </c>
      <c r="J184" s="159"/>
      <c r="K184" s="158">
        <f t="shared" si="44"/>
        <v>0</v>
      </c>
      <c r="L184" s="158">
        <v>21</v>
      </c>
      <c r="M184" s="158">
        <f t="shared" si="45"/>
        <v>0</v>
      </c>
      <c r="N184" s="158">
        <v>0</v>
      </c>
      <c r="O184" s="158">
        <f t="shared" si="46"/>
        <v>0</v>
      </c>
      <c r="P184" s="158">
        <v>0</v>
      </c>
      <c r="Q184" s="158">
        <f t="shared" si="47"/>
        <v>0</v>
      </c>
      <c r="R184" s="158"/>
      <c r="S184" s="158" t="s">
        <v>595</v>
      </c>
      <c r="T184" s="158" t="s">
        <v>599</v>
      </c>
      <c r="U184" s="158">
        <v>0</v>
      </c>
      <c r="V184" s="158">
        <f t="shared" si="48"/>
        <v>0</v>
      </c>
      <c r="W184" s="158"/>
      <c r="X184" s="158" t="s">
        <v>764</v>
      </c>
      <c r="Y184" s="148"/>
      <c r="Z184" s="148"/>
      <c r="AA184" s="148"/>
      <c r="AB184" s="148"/>
      <c r="AC184" s="148"/>
      <c r="AD184" s="148"/>
      <c r="AE184" s="148"/>
      <c r="AF184" s="148"/>
      <c r="AG184" s="148" t="s">
        <v>1263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 x14ac:dyDescent="0.2">
      <c r="A185" s="175">
        <v>165</v>
      </c>
      <c r="B185" s="176" t="s">
        <v>1900</v>
      </c>
      <c r="C185" s="185" t="s">
        <v>1901</v>
      </c>
      <c r="D185" s="177" t="s">
        <v>1262</v>
      </c>
      <c r="E185" s="178">
        <v>3</v>
      </c>
      <c r="F185" s="179"/>
      <c r="G185" s="180">
        <f t="shared" si="42"/>
        <v>0</v>
      </c>
      <c r="H185" s="159"/>
      <c r="I185" s="158">
        <f t="shared" si="43"/>
        <v>0</v>
      </c>
      <c r="J185" s="159"/>
      <c r="K185" s="158">
        <f t="shared" si="44"/>
        <v>0</v>
      </c>
      <c r="L185" s="158">
        <v>21</v>
      </c>
      <c r="M185" s="158">
        <f t="shared" si="45"/>
        <v>0</v>
      </c>
      <c r="N185" s="158">
        <v>0</v>
      </c>
      <c r="O185" s="158">
        <f t="shared" si="46"/>
        <v>0</v>
      </c>
      <c r="P185" s="158">
        <v>0</v>
      </c>
      <c r="Q185" s="158">
        <f t="shared" si="47"/>
        <v>0</v>
      </c>
      <c r="R185" s="158"/>
      <c r="S185" s="158" t="s">
        <v>595</v>
      </c>
      <c r="T185" s="158" t="s">
        <v>599</v>
      </c>
      <c r="U185" s="158">
        <v>0</v>
      </c>
      <c r="V185" s="158">
        <f t="shared" si="48"/>
        <v>0</v>
      </c>
      <c r="W185" s="158"/>
      <c r="X185" s="158" t="s">
        <v>764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1263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 x14ac:dyDescent="0.2">
      <c r="A186" s="175">
        <v>166</v>
      </c>
      <c r="B186" s="176" t="s">
        <v>1902</v>
      </c>
      <c r="C186" s="185" t="s">
        <v>1903</v>
      </c>
      <c r="D186" s="177" t="s">
        <v>1262</v>
      </c>
      <c r="E186" s="178">
        <v>10</v>
      </c>
      <c r="F186" s="179"/>
      <c r="G186" s="180">
        <f t="shared" si="42"/>
        <v>0</v>
      </c>
      <c r="H186" s="159"/>
      <c r="I186" s="158">
        <f t="shared" si="43"/>
        <v>0</v>
      </c>
      <c r="J186" s="159"/>
      <c r="K186" s="158">
        <f t="shared" si="44"/>
        <v>0</v>
      </c>
      <c r="L186" s="158">
        <v>21</v>
      </c>
      <c r="M186" s="158">
        <f t="shared" si="45"/>
        <v>0</v>
      </c>
      <c r="N186" s="158">
        <v>0</v>
      </c>
      <c r="O186" s="158">
        <f t="shared" si="46"/>
        <v>0</v>
      </c>
      <c r="P186" s="158">
        <v>0</v>
      </c>
      <c r="Q186" s="158">
        <f t="shared" si="47"/>
        <v>0</v>
      </c>
      <c r="R186" s="158"/>
      <c r="S186" s="158" t="s">
        <v>595</v>
      </c>
      <c r="T186" s="158" t="s">
        <v>599</v>
      </c>
      <c r="U186" s="158">
        <v>0</v>
      </c>
      <c r="V186" s="158">
        <f t="shared" si="48"/>
        <v>0</v>
      </c>
      <c r="W186" s="158"/>
      <c r="X186" s="158" t="s">
        <v>764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1263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 x14ac:dyDescent="0.2">
      <c r="A187" s="175">
        <v>167</v>
      </c>
      <c r="B187" s="176" t="s">
        <v>1904</v>
      </c>
      <c r="C187" s="185" t="s">
        <v>1905</v>
      </c>
      <c r="D187" s="177" t="s">
        <v>1262</v>
      </c>
      <c r="E187" s="178">
        <v>2</v>
      </c>
      <c r="F187" s="179"/>
      <c r="G187" s="180">
        <f t="shared" si="42"/>
        <v>0</v>
      </c>
      <c r="H187" s="159"/>
      <c r="I187" s="158">
        <f t="shared" si="43"/>
        <v>0</v>
      </c>
      <c r="J187" s="159"/>
      <c r="K187" s="158">
        <f t="shared" si="44"/>
        <v>0</v>
      </c>
      <c r="L187" s="158">
        <v>21</v>
      </c>
      <c r="M187" s="158">
        <f t="shared" si="45"/>
        <v>0</v>
      </c>
      <c r="N187" s="158">
        <v>0</v>
      </c>
      <c r="O187" s="158">
        <f t="shared" si="46"/>
        <v>0</v>
      </c>
      <c r="P187" s="158">
        <v>0</v>
      </c>
      <c r="Q187" s="158">
        <f t="shared" si="47"/>
        <v>0</v>
      </c>
      <c r="R187" s="158"/>
      <c r="S187" s="158" t="s">
        <v>595</v>
      </c>
      <c r="T187" s="158" t="s">
        <v>599</v>
      </c>
      <c r="U187" s="158">
        <v>0</v>
      </c>
      <c r="V187" s="158">
        <f t="shared" si="48"/>
        <v>0</v>
      </c>
      <c r="W187" s="158"/>
      <c r="X187" s="158" t="s">
        <v>764</v>
      </c>
      <c r="Y187" s="148"/>
      <c r="Z187" s="148"/>
      <c r="AA187" s="148"/>
      <c r="AB187" s="148"/>
      <c r="AC187" s="148"/>
      <c r="AD187" s="148"/>
      <c r="AE187" s="148"/>
      <c r="AF187" s="148"/>
      <c r="AG187" s="148" t="s">
        <v>1263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x14ac:dyDescent="0.2">
      <c r="A188" s="163" t="s">
        <v>190</v>
      </c>
      <c r="B188" s="164" t="s">
        <v>84</v>
      </c>
      <c r="C188" s="182" t="s">
        <v>85</v>
      </c>
      <c r="D188" s="165"/>
      <c r="E188" s="166"/>
      <c r="F188" s="167"/>
      <c r="G188" s="168">
        <f>SUMIF(AG189:AG196,"&lt;&gt;NOR",G189:G196)</f>
        <v>0</v>
      </c>
      <c r="H188" s="162"/>
      <c r="I188" s="162">
        <f>SUM(I189:I196)</f>
        <v>0</v>
      </c>
      <c r="J188" s="162"/>
      <c r="K188" s="162">
        <f>SUM(K189:K196)</f>
        <v>0</v>
      </c>
      <c r="L188" s="162"/>
      <c r="M188" s="162">
        <f>SUM(M189:M196)</f>
        <v>0</v>
      </c>
      <c r="N188" s="162"/>
      <c r="O188" s="162">
        <f>SUM(O189:O196)</f>
        <v>0</v>
      </c>
      <c r="P188" s="162"/>
      <c r="Q188" s="162">
        <f>SUM(Q189:Q196)</f>
        <v>0</v>
      </c>
      <c r="R188" s="162"/>
      <c r="S188" s="162"/>
      <c r="T188" s="162"/>
      <c r="U188" s="162"/>
      <c r="V188" s="162">
        <f>SUM(V189:V196)</f>
        <v>0</v>
      </c>
      <c r="W188" s="162"/>
      <c r="X188" s="162"/>
      <c r="AG188" t="s">
        <v>191</v>
      </c>
    </row>
    <row r="189" spans="1:60" ht="22.5" outlineLevel="1" x14ac:dyDescent="0.2">
      <c r="A189" s="175">
        <v>168</v>
      </c>
      <c r="B189" s="176" t="s">
        <v>1409</v>
      </c>
      <c r="C189" s="185" t="s">
        <v>1410</v>
      </c>
      <c r="D189" s="177" t="s">
        <v>238</v>
      </c>
      <c r="E189" s="178">
        <v>60</v>
      </c>
      <c r="F189" s="179"/>
      <c r="G189" s="180">
        <f t="shared" ref="G189:G196" si="49">ROUND(E189*F189,2)</f>
        <v>0</v>
      </c>
      <c r="H189" s="159"/>
      <c r="I189" s="158">
        <f t="shared" ref="I189:I196" si="50">ROUND(E189*H189,2)</f>
        <v>0</v>
      </c>
      <c r="J189" s="159"/>
      <c r="K189" s="158">
        <f t="shared" ref="K189:K196" si="51">ROUND(E189*J189,2)</f>
        <v>0</v>
      </c>
      <c r="L189" s="158">
        <v>21</v>
      </c>
      <c r="M189" s="158">
        <f t="shared" ref="M189:M196" si="52">G189*(1+L189/100)</f>
        <v>0</v>
      </c>
      <c r="N189" s="158">
        <v>0</v>
      </c>
      <c r="O189" s="158">
        <f t="shared" ref="O189:O196" si="53">ROUND(E189*N189,2)</f>
        <v>0</v>
      </c>
      <c r="P189" s="158">
        <v>0</v>
      </c>
      <c r="Q189" s="158">
        <f t="shared" ref="Q189:Q196" si="54">ROUND(E189*P189,2)</f>
        <v>0</v>
      </c>
      <c r="R189" s="158"/>
      <c r="S189" s="158" t="s">
        <v>1252</v>
      </c>
      <c r="T189" s="158" t="s">
        <v>1266</v>
      </c>
      <c r="U189" s="158">
        <v>0</v>
      </c>
      <c r="V189" s="158">
        <f t="shared" ref="V189:V196" si="55">ROUND(E189*U189,2)</f>
        <v>0</v>
      </c>
      <c r="W189" s="158"/>
      <c r="X189" s="158" t="s">
        <v>209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1310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ht="22.5" outlineLevel="1" x14ac:dyDescent="0.2">
      <c r="A190" s="175">
        <v>169</v>
      </c>
      <c r="B190" s="176" t="s">
        <v>1411</v>
      </c>
      <c r="C190" s="185" t="s">
        <v>1412</v>
      </c>
      <c r="D190" s="177" t="s">
        <v>238</v>
      </c>
      <c r="E190" s="178">
        <v>40</v>
      </c>
      <c r="F190" s="179"/>
      <c r="G190" s="180">
        <f t="shared" si="49"/>
        <v>0</v>
      </c>
      <c r="H190" s="159"/>
      <c r="I190" s="158">
        <f t="shared" si="50"/>
        <v>0</v>
      </c>
      <c r="J190" s="159"/>
      <c r="K190" s="158">
        <f t="shared" si="51"/>
        <v>0</v>
      </c>
      <c r="L190" s="158">
        <v>21</v>
      </c>
      <c r="M190" s="158">
        <f t="shared" si="52"/>
        <v>0</v>
      </c>
      <c r="N190" s="158">
        <v>0</v>
      </c>
      <c r="O190" s="158">
        <f t="shared" si="53"/>
        <v>0</v>
      </c>
      <c r="P190" s="158">
        <v>0</v>
      </c>
      <c r="Q190" s="158">
        <f t="shared" si="54"/>
        <v>0</v>
      </c>
      <c r="R190" s="158"/>
      <c r="S190" s="158" t="s">
        <v>1252</v>
      </c>
      <c r="T190" s="158" t="s">
        <v>1266</v>
      </c>
      <c r="U190" s="158">
        <v>0</v>
      </c>
      <c r="V190" s="158">
        <f t="shared" si="55"/>
        <v>0</v>
      </c>
      <c r="W190" s="158"/>
      <c r="X190" s="158" t="s">
        <v>209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1310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ht="22.5" outlineLevel="1" x14ac:dyDescent="0.2">
      <c r="A191" s="175">
        <v>170</v>
      </c>
      <c r="B191" s="176" t="s">
        <v>1413</v>
      </c>
      <c r="C191" s="185" t="s">
        <v>1414</v>
      </c>
      <c r="D191" s="177" t="s">
        <v>238</v>
      </c>
      <c r="E191" s="178">
        <v>40</v>
      </c>
      <c r="F191" s="179"/>
      <c r="G191" s="180">
        <f t="shared" si="49"/>
        <v>0</v>
      </c>
      <c r="H191" s="159"/>
      <c r="I191" s="158">
        <f t="shared" si="50"/>
        <v>0</v>
      </c>
      <c r="J191" s="159"/>
      <c r="K191" s="158">
        <f t="shared" si="51"/>
        <v>0</v>
      </c>
      <c r="L191" s="158">
        <v>21</v>
      </c>
      <c r="M191" s="158">
        <f t="shared" si="52"/>
        <v>0</v>
      </c>
      <c r="N191" s="158">
        <v>0</v>
      </c>
      <c r="O191" s="158">
        <f t="shared" si="53"/>
        <v>0</v>
      </c>
      <c r="P191" s="158">
        <v>0</v>
      </c>
      <c r="Q191" s="158">
        <f t="shared" si="54"/>
        <v>0</v>
      </c>
      <c r="R191" s="158"/>
      <c r="S191" s="158" t="s">
        <v>1252</v>
      </c>
      <c r="T191" s="158" t="s">
        <v>1266</v>
      </c>
      <c r="U191" s="158">
        <v>0</v>
      </c>
      <c r="V191" s="158">
        <f t="shared" si="55"/>
        <v>0</v>
      </c>
      <c r="W191" s="158"/>
      <c r="X191" s="158" t="s">
        <v>209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1310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ht="22.5" outlineLevel="1" x14ac:dyDescent="0.2">
      <c r="A192" s="175">
        <v>171</v>
      </c>
      <c r="B192" s="176" t="s">
        <v>1415</v>
      </c>
      <c r="C192" s="185" t="s">
        <v>1416</v>
      </c>
      <c r="D192" s="177" t="s">
        <v>238</v>
      </c>
      <c r="E192" s="178">
        <v>60</v>
      </c>
      <c r="F192" s="179"/>
      <c r="G192" s="180">
        <f t="shared" si="49"/>
        <v>0</v>
      </c>
      <c r="H192" s="159"/>
      <c r="I192" s="158">
        <f t="shared" si="50"/>
        <v>0</v>
      </c>
      <c r="J192" s="159"/>
      <c r="K192" s="158">
        <f t="shared" si="51"/>
        <v>0</v>
      </c>
      <c r="L192" s="158">
        <v>21</v>
      </c>
      <c r="M192" s="158">
        <f t="shared" si="52"/>
        <v>0</v>
      </c>
      <c r="N192" s="158">
        <v>0</v>
      </c>
      <c r="O192" s="158">
        <f t="shared" si="53"/>
        <v>0</v>
      </c>
      <c r="P192" s="158">
        <v>0</v>
      </c>
      <c r="Q192" s="158">
        <f t="shared" si="54"/>
        <v>0</v>
      </c>
      <c r="R192" s="158"/>
      <c r="S192" s="158" t="s">
        <v>1252</v>
      </c>
      <c r="T192" s="158" t="s">
        <v>1266</v>
      </c>
      <c r="U192" s="158">
        <v>0</v>
      </c>
      <c r="V192" s="158">
        <f t="shared" si="55"/>
        <v>0</v>
      </c>
      <c r="W192" s="158"/>
      <c r="X192" s="158" t="s">
        <v>209</v>
      </c>
      <c r="Y192" s="148"/>
      <c r="Z192" s="148"/>
      <c r="AA192" s="148"/>
      <c r="AB192" s="148"/>
      <c r="AC192" s="148"/>
      <c r="AD192" s="148"/>
      <c r="AE192" s="148"/>
      <c r="AF192" s="148"/>
      <c r="AG192" s="148" t="s">
        <v>1310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ht="22.5" outlineLevel="1" x14ac:dyDescent="0.2">
      <c r="A193" s="175">
        <v>172</v>
      </c>
      <c r="B193" s="176" t="s">
        <v>1417</v>
      </c>
      <c r="C193" s="185" t="s">
        <v>1418</v>
      </c>
      <c r="D193" s="177" t="s">
        <v>242</v>
      </c>
      <c r="E193" s="178">
        <v>70</v>
      </c>
      <c r="F193" s="179"/>
      <c r="G193" s="180">
        <f t="shared" si="49"/>
        <v>0</v>
      </c>
      <c r="H193" s="159"/>
      <c r="I193" s="158">
        <f t="shared" si="50"/>
        <v>0</v>
      </c>
      <c r="J193" s="159"/>
      <c r="K193" s="158">
        <f t="shared" si="51"/>
        <v>0</v>
      </c>
      <c r="L193" s="158">
        <v>21</v>
      </c>
      <c r="M193" s="158">
        <f t="shared" si="52"/>
        <v>0</v>
      </c>
      <c r="N193" s="158">
        <v>0</v>
      </c>
      <c r="O193" s="158">
        <f t="shared" si="53"/>
        <v>0</v>
      </c>
      <c r="P193" s="158">
        <v>0</v>
      </c>
      <c r="Q193" s="158">
        <f t="shared" si="54"/>
        <v>0</v>
      </c>
      <c r="R193" s="158"/>
      <c r="S193" s="158" t="s">
        <v>1252</v>
      </c>
      <c r="T193" s="158" t="s">
        <v>1266</v>
      </c>
      <c r="U193" s="158">
        <v>0</v>
      </c>
      <c r="V193" s="158">
        <f t="shared" si="55"/>
        <v>0</v>
      </c>
      <c r="W193" s="158"/>
      <c r="X193" s="158" t="s">
        <v>209</v>
      </c>
      <c r="Y193" s="148"/>
      <c r="Z193" s="148"/>
      <c r="AA193" s="148"/>
      <c r="AB193" s="148"/>
      <c r="AC193" s="148"/>
      <c r="AD193" s="148"/>
      <c r="AE193" s="148"/>
      <c r="AF193" s="148"/>
      <c r="AG193" s="148" t="s">
        <v>1310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75">
        <v>173</v>
      </c>
      <c r="B194" s="176" t="s">
        <v>1419</v>
      </c>
      <c r="C194" s="185" t="s">
        <v>1420</v>
      </c>
      <c r="D194" s="177" t="s">
        <v>1421</v>
      </c>
      <c r="E194" s="178">
        <v>7.0000000000000007E-2</v>
      </c>
      <c r="F194" s="179"/>
      <c r="G194" s="180">
        <f t="shared" si="49"/>
        <v>0</v>
      </c>
      <c r="H194" s="159"/>
      <c r="I194" s="158">
        <f t="shared" si="50"/>
        <v>0</v>
      </c>
      <c r="J194" s="159"/>
      <c r="K194" s="158">
        <f t="shared" si="51"/>
        <v>0</v>
      </c>
      <c r="L194" s="158">
        <v>21</v>
      </c>
      <c r="M194" s="158">
        <f t="shared" si="52"/>
        <v>0</v>
      </c>
      <c r="N194" s="158">
        <v>1.6000000000000001E-3</v>
      </c>
      <c r="O194" s="158">
        <f t="shared" si="53"/>
        <v>0</v>
      </c>
      <c r="P194" s="158">
        <v>0</v>
      </c>
      <c r="Q194" s="158">
        <f t="shared" si="54"/>
        <v>0</v>
      </c>
      <c r="R194" s="158"/>
      <c r="S194" s="158" t="s">
        <v>1252</v>
      </c>
      <c r="T194" s="158" t="s">
        <v>1266</v>
      </c>
      <c r="U194" s="158">
        <v>0</v>
      </c>
      <c r="V194" s="158">
        <f t="shared" si="55"/>
        <v>0</v>
      </c>
      <c r="W194" s="158"/>
      <c r="X194" s="158" t="s">
        <v>764</v>
      </c>
      <c r="Y194" s="148"/>
      <c r="Z194" s="148"/>
      <c r="AA194" s="148"/>
      <c r="AB194" s="148"/>
      <c r="AC194" s="148"/>
      <c r="AD194" s="148"/>
      <c r="AE194" s="148"/>
      <c r="AF194" s="148"/>
      <c r="AG194" s="148" t="s">
        <v>1263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 x14ac:dyDescent="0.2">
      <c r="A195" s="175">
        <v>174</v>
      </c>
      <c r="B195" s="176" t="s">
        <v>1422</v>
      </c>
      <c r="C195" s="185" t="s">
        <v>1423</v>
      </c>
      <c r="D195" s="177" t="s">
        <v>242</v>
      </c>
      <c r="E195" s="178">
        <v>40</v>
      </c>
      <c r="F195" s="179"/>
      <c r="G195" s="180">
        <f t="shared" si="49"/>
        <v>0</v>
      </c>
      <c r="H195" s="159"/>
      <c r="I195" s="158">
        <f t="shared" si="50"/>
        <v>0</v>
      </c>
      <c r="J195" s="159"/>
      <c r="K195" s="158">
        <f t="shared" si="51"/>
        <v>0</v>
      </c>
      <c r="L195" s="158">
        <v>21</v>
      </c>
      <c r="M195" s="158">
        <f t="shared" si="52"/>
        <v>0</v>
      </c>
      <c r="N195" s="158">
        <v>1.0000000000000001E-5</v>
      </c>
      <c r="O195" s="158">
        <f t="shared" si="53"/>
        <v>0</v>
      </c>
      <c r="P195" s="158">
        <v>0</v>
      </c>
      <c r="Q195" s="158">
        <f t="shared" si="54"/>
        <v>0</v>
      </c>
      <c r="R195" s="158"/>
      <c r="S195" s="158" t="s">
        <v>1252</v>
      </c>
      <c r="T195" s="158" t="s">
        <v>1266</v>
      </c>
      <c r="U195" s="158">
        <v>0</v>
      </c>
      <c r="V195" s="158">
        <f t="shared" si="55"/>
        <v>0</v>
      </c>
      <c r="W195" s="158"/>
      <c r="X195" s="158" t="s">
        <v>209</v>
      </c>
      <c r="Y195" s="148"/>
      <c r="Z195" s="148"/>
      <c r="AA195" s="148"/>
      <c r="AB195" s="148"/>
      <c r="AC195" s="148"/>
      <c r="AD195" s="148"/>
      <c r="AE195" s="148"/>
      <c r="AF195" s="148"/>
      <c r="AG195" s="148" t="s">
        <v>1310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75">
        <v>175</v>
      </c>
      <c r="B196" s="176" t="s">
        <v>1424</v>
      </c>
      <c r="C196" s="185" t="s">
        <v>1425</v>
      </c>
      <c r="D196" s="177" t="s">
        <v>1421</v>
      </c>
      <c r="E196" s="178">
        <v>0.04</v>
      </c>
      <c r="F196" s="179"/>
      <c r="G196" s="180">
        <f t="shared" si="49"/>
        <v>0</v>
      </c>
      <c r="H196" s="159"/>
      <c r="I196" s="158">
        <f t="shared" si="50"/>
        <v>0</v>
      </c>
      <c r="J196" s="159"/>
      <c r="K196" s="158">
        <f t="shared" si="51"/>
        <v>0</v>
      </c>
      <c r="L196" s="158">
        <v>21</v>
      </c>
      <c r="M196" s="158">
        <f t="shared" si="52"/>
        <v>0</v>
      </c>
      <c r="N196" s="158">
        <v>2.7000000000000001E-3</v>
      </c>
      <c r="O196" s="158">
        <f t="shared" si="53"/>
        <v>0</v>
      </c>
      <c r="P196" s="158">
        <v>0</v>
      </c>
      <c r="Q196" s="158">
        <f t="shared" si="54"/>
        <v>0</v>
      </c>
      <c r="R196" s="158"/>
      <c r="S196" s="158" t="s">
        <v>1252</v>
      </c>
      <c r="T196" s="158" t="s">
        <v>1266</v>
      </c>
      <c r="U196" s="158">
        <v>0</v>
      </c>
      <c r="V196" s="158">
        <f t="shared" si="55"/>
        <v>0</v>
      </c>
      <c r="W196" s="158"/>
      <c r="X196" s="158" t="s">
        <v>764</v>
      </c>
      <c r="Y196" s="148"/>
      <c r="Z196" s="148"/>
      <c r="AA196" s="148"/>
      <c r="AB196" s="148"/>
      <c r="AC196" s="148"/>
      <c r="AD196" s="148"/>
      <c r="AE196" s="148"/>
      <c r="AF196" s="148"/>
      <c r="AG196" s="148" t="s">
        <v>1263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ht="25.5" x14ac:dyDescent="0.2">
      <c r="A197" s="163" t="s">
        <v>190</v>
      </c>
      <c r="B197" s="164" t="s">
        <v>110</v>
      </c>
      <c r="C197" s="182" t="s">
        <v>111</v>
      </c>
      <c r="D197" s="165"/>
      <c r="E197" s="166"/>
      <c r="F197" s="167"/>
      <c r="G197" s="168">
        <f>SUMIF(AG198:AG198,"&lt;&gt;NOR",G198:G198)</f>
        <v>0</v>
      </c>
      <c r="H197" s="162"/>
      <c r="I197" s="162">
        <f>SUM(I198:I198)</f>
        <v>0</v>
      </c>
      <c r="J197" s="162"/>
      <c r="K197" s="162">
        <f>SUM(K198:K198)</f>
        <v>0</v>
      </c>
      <c r="L197" s="162"/>
      <c r="M197" s="162">
        <f>SUM(M198:M198)</f>
        <v>0</v>
      </c>
      <c r="N197" s="162"/>
      <c r="O197" s="162">
        <f>SUM(O198:O198)</f>
        <v>0</v>
      </c>
      <c r="P197" s="162"/>
      <c r="Q197" s="162">
        <f>SUM(Q198:Q198)</f>
        <v>0</v>
      </c>
      <c r="R197" s="162"/>
      <c r="S197" s="162"/>
      <c r="T197" s="162"/>
      <c r="U197" s="162"/>
      <c r="V197" s="162">
        <f>SUM(V198:V198)</f>
        <v>0</v>
      </c>
      <c r="W197" s="162"/>
      <c r="X197" s="162"/>
      <c r="AG197" t="s">
        <v>191</v>
      </c>
    </row>
    <row r="198" spans="1:60" outlineLevel="1" x14ac:dyDescent="0.2">
      <c r="A198" s="175">
        <v>176</v>
      </c>
      <c r="B198" s="176" t="s">
        <v>1906</v>
      </c>
      <c r="C198" s="185" t="s">
        <v>1907</v>
      </c>
      <c r="D198" s="177" t="s">
        <v>1262</v>
      </c>
      <c r="E198" s="178">
        <v>1</v>
      </c>
      <c r="F198" s="179"/>
      <c r="G198" s="180">
        <f>ROUND(E198*F198,2)</f>
        <v>0</v>
      </c>
      <c r="H198" s="159"/>
      <c r="I198" s="158">
        <f>ROUND(E198*H198,2)</f>
        <v>0</v>
      </c>
      <c r="J198" s="159"/>
      <c r="K198" s="158">
        <f>ROUND(E198*J198,2)</f>
        <v>0</v>
      </c>
      <c r="L198" s="158">
        <v>21</v>
      </c>
      <c r="M198" s="158">
        <f>G198*(1+L198/100)</f>
        <v>0</v>
      </c>
      <c r="N198" s="158">
        <v>0</v>
      </c>
      <c r="O198" s="158">
        <f>ROUND(E198*N198,2)</f>
        <v>0</v>
      </c>
      <c r="P198" s="158">
        <v>0</v>
      </c>
      <c r="Q198" s="158">
        <f>ROUND(E198*P198,2)</f>
        <v>0</v>
      </c>
      <c r="R198" s="158"/>
      <c r="S198" s="158" t="s">
        <v>1252</v>
      </c>
      <c r="T198" s="158" t="s">
        <v>1259</v>
      </c>
      <c r="U198" s="158">
        <v>0</v>
      </c>
      <c r="V198" s="158">
        <f>ROUND(E198*U198,2)</f>
        <v>0</v>
      </c>
      <c r="W198" s="158"/>
      <c r="X198" s="158" t="s">
        <v>209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1310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x14ac:dyDescent="0.2">
      <c r="A199" s="163" t="s">
        <v>190</v>
      </c>
      <c r="B199" s="164" t="s">
        <v>112</v>
      </c>
      <c r="C199" s="182" t="s">
        <v>113</v>
      </c>
      <c r="D199" s="165"/>
      <c r="E199" s="166"/>
      <c r="F199" s="167"/>
      <c r="G199" s="168">
        <f>SUMIF(AG200:AG200,"&lt;&gt;NOR",G200:G200)</f>
        <v>0</v>
      </c>
      <c r="H199" s="162"/>
      <c r="I199" s="162">
        <f>SUM(I200:I200)</f>
        <v>0</v>
      </c>
      <c r="J199" s="162"/>
      <c r="K199" s="162">
        <f>SUM(K200:K200)</f>
        <v>0</v>
      </c>
      <c r="L199" s="162"/>
      <c r="M199" s="162">
        <f>SUM(M200:M200)</f>
        <v>0</v>
      </c>
      <c r="N199" s="162"/>
      <c r="O199" s="162">
        <f>SUM(O200:O200)</f>
        <v>0</v>
      </c>
      <c r="P199" s="162"/>
      <c r="Q199" s="162">
        <f>SUM(Q200:Q200)</f>
        <v>0</v>
      </c>
      <c r="R199" s="162"/>
      <c r="S199" s="162"/>
      <c r="T199" s="162"/>
      <c r="U199" s="162"/>
      <c r="V199" s="162">
        <f>SUM(V200:V200)</f>
        <v>0</v>
      </c>
      <c r="W199" s="162"/>
      <c r="X199" s="162"/>
      <c r="AG199" t="s">
        <v>191</v>
      </c>
    </row>
    <row r="200" spans="1:60" outlineLevel="1" x14ac:dyDescent="0.2">
      <c r="A200" s="169">
        <v>177</v>
      </c>
      <c r="B200" s="170" t="s">
        <v>1908</v>
      </c>
      <c r="C200" s="183" t="s">
        <v>1909</v>
      </c>
      <c r="D200" s="171" t="s">
        <v>1262</v>
      </c>
      <c r="E200" s="172">
        <v>3</v>
      </c>
      <c r="F200" s="173"/>
      <c r="G200" s="174">
        <f>ROUND(E200*F200,2)</f>
        <v>0</v>
      </c>
      <c r="H200" s="159"/>
      <c r="I200" s="158">
        <f>ROUND(E200*H200,2)</f>
        <v>0</v>
      </c>
      <c r="J200" s="159"/>
      <c r="K200" s="158">
        <f>ROUND(E200*J200,2)</f>
        <v>0</v>
      </c>
      <c r="L200" s="158">
        <v>21</v>
      </c>
      <c r="M200" s="158">
        <f>G200*(1+L200/100)</f>
        <v>0</v>
      </c>
      <c r="N200" s="158">
        <v>0</v>
      </c>
      <c r="O200" s="158">
        <f>ROUND(E200*N200,2)</f>
        <v>0</v>
      </c>
      <c r="P200" s="158">
        <v>0</v>
      </c>
      <c r="Q200" s="158">
        <f>ROUND(E200*P200,2)</f>
        <v>0</v>
      </c>
      <c r="R200" s="158"/>
      <c r="S200" s="158" t="s">
        <v>1252</v>
      </c>
      <c r="T200" s="158" t="s">
        <v>1259</v>
      </c>
      <c r="U200" s="158">
        <v>0</v>
      </c>
      <c r="V200" s="158">
        <f>ROUND(E200*U200,2)</f>
        <v>0</v>
      </c>
      <c r="W200" s="158"/>
      <c r="X200" s="158" t="s">
        <v>209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1310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x14ac:dyDescent="0.2">
      <c r="A201" s="3"/>
      <c r="B201" s="4"/>
      <c r="C201" s="186"/>
      <c r="D201" s="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AE201">
        <v>15</v>
      </c>
      <c r="AF201">
        <v>21</v>
      </c>
      <c r="AG201" t="s">
        <v>177</v>
      </c>
    </row>
    <row r="202" spans="1:60" x14ac:dyDescent="0.2">
      <c r="A202" s="151"/>
      <c r="B202" s="152" t="s">
        <v>31</v>
      </c>
      <c r="C202" s="187"/>
      <c r="D202" s="153"/>
      <c r="E202" s="154"/>
      <c r="F202" s="154"/>
      <c r="G202" s="181">
        <f>G8+G11+G24+G40+G59+G62+G65+G67+G157+G188+G197+G199</f>
        <v>0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AE202">
        <f>SUMIF(L7:L200,AE201,G7:G200)</f>
        <v>0</v>
      </c>
      <c r="AF202">
        <f>SUMIF(L7:L200,AF201,G7:G200)</f>
        <v>0</v>
      </c>
      <c r="AG202" t="s">
        <v>346</v>
      </c>
    </row>
    <row r="203" spans="1:60" x14ac:dyDescent="0.2">
      <c r="A203" s="3"/>
      <c r="B203" s="4"/>
      <c r="C203" s="186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60" x14ac:dyDescent="0.2">
      <c r="A204" s="3"/>
      <c r="B204" s="4"/>
      <c r="C204" s="186"/>
      <c r="D204" s="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60" x14ac:dyDescent="0.2">
      <c r="A205" s="272" t="s">
        <v>347</v>
      </c>
      <c r="B205" s="272"/>
      <c r="C205" s="273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60" x14ac:dyDescent="0.2">
      <c r="A206" s="253"/>
      <c r="B206" s="254"/>
      <c r="C206" s="255"/>
      <c r="D206" s="254"/>
      <c r="E206" s="254"/>
      <c r="F206" s="254"/>
      <c r="G206" s="25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AG206" t="s">
        <v>348</v>
      </c>
    </row>
    <row r="207" spans="1:60" x14ac:dyDescent="0.2">
      <c r="A207" s="257"/>
      <c r="B207" s="258"/>
      <c r="C207" s="259"/>
      <c r="D207" s="258"/>
      <c r="E207" s="258"/>
      <c r="F207" s="258"/>
      <c r="G207" s="260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60" x14ac:dyDescent="0.2">
      <c r="A208" s="257"/>
      <c r="B208" s="258"/>
      <c r="C208" s="259"/>
      <c r="D208" s="258"/>
      <c r="E208" s="258"/>
      <c r="F208" s="258"/>
      <c r="G208" s="260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33" x14ac:dyDescent="0.2">
      <c r="A209" s="257"/>
      <c r="B209" s="258"/>
      <c r="C209" s="259"/>
      <c r="D209" s="258"/>
      <c r="E209" s="258"/>
      <c r="F209" s="258"/>
      <c r="G209" s="260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33" x14ac:dyDescent="0.2">
      <c r="A210" s="261"/>
      <c r="B210" s="262"/>
      <c r="C210" s="263"/>
      <c r="D210" s="262"/>
      <c r="E210" s="262"/>
      <c r="F210" s="262"/>
      <c r="G210" s="26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33" x14ac:dyDescent="0.2">
      <c r="A211" s="3"/>
      <c r="B211" s="4"/>
      <c r="C211" s="186"/>
      <c r="D211" s="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33" x14ac:dyDescent="0.2">
      <c r="C212" s="188"/>
      <c r="D212" s="10"/>
      <c r="AG212" t="s">
        <v>349</v>
      </c>
    </row>
    <row r="213" spans="1:33" x14ac:dyDescent="0.2">
      <c r="D213" s="10"/>
    </row>
    <row r="214" spans="1:33" x14ac:dyDescent="0.2">
      <c r="D214" s="10"/>
    </row>
    <row r="215" spans="1:33" x14ac:dyDescent="0.2">
      <c r="D215" s="10"/>
    </row>
    <row r="216" spans="1:33" x14ac:dyDescent="0.2">
      <c r="D216" s="10"/>
    </row>
    <row r="217" spans="1:33" x14ac:dyDescent="0.2">
      <c r="D217" s="10"/>
    </row>
    <row r="218" spans="1:33" x14ac:dyDescent="0.2">
      <c r="D218" s="10"/>
    </row>
    <row r="219" spans="1:33" x14ac:dyDescent="0.2">
      <c r="D219" s="10"/>
    </row>
    <row r="220" spans="1:33" x14ac:dyDescent="0.2">
      <c r="D220" s="10"/>
    </row>
    <row r="221" spans="1:33" x14ac:dyDescent="0.2">
      <c r="D221" s="10"/>
    </row>
    <row r="222" spans="1:33" x14ac:dyDescent="0.2">
      <c r="D222" s="10"/>
    </row>
    <row r="223" spans="1:33" x14ac:dyDescent="0.2">
      <c r="D223" s="10"/>
    </row>
    <row r="224" spans="1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06:G210"/>
    <mergeCell ref="A1:G1"/>
    <mergeCell ref="C2:G2"/>
    <mergeCell ref="C3:G3"/>
    <mergeCell ref="C4:G4"/>
    <mergeCell ref="A205:C20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74" activePane="bottomLeft" state="frozen"/>
      <selection pane="bottomLeft" activeCell="AP96" sqref="AP96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54</v>
      </c>
      <c r="C4" s="269" t="s">
        <v>55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118</v>
      </c>
      <c r="C8" s="182" t="s">
        <v>119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2"/>
      <c r="O8" s="162">
        <f>SUM(O9:O15)</f>
        <v>0</v>
      </c>
      <c r="P8" s="162"/>
      <c r="Q8" s="162">
        <f>SUM(Q9:Q15)</f>
        <v>0</v>
      </c>
      <c r="R8" s="162"/>
      <c r="S8" s="162"/>
      <c r="T8" s="162"/>
      <c r="U8" s="162"/>
      <c r="V8" s="162">
        <f>SUM(V9:V15)</f>
        <v>0</v>
      </c>
      <c r="W8" s="162"/>
      <c r="X8" s="162"/>
      <c r="AG8" t="s">
        <v>191</v>
      </c>
    </row>
    <row r="9" spans="1:60" outlineLevel="1" x14ac:dyDescent="0.2">
      <c r="A9" s="175">
        <v>1</v>
      </c>
      <c r="B9" s="176" t="s">
        <v>1516</v>
      </c>
      <c r="C9" s="185" t="s">
        <v>1910</v>
      </c>
      <c r="D9" s="177" t="s">
        <v>238</v>
      </c>
      <c r="E9" s="178">
        <v>30</v>
      </c>
      <c r="F9" s="179"/>
      <c r="G9" s="180">
        <f t="shared" ref="G9:G15" si="0">ROUND(E9*F9,2)</f>
        <v>0</v>
      </c>
      <c r="H9" s="159"/>
      <c r="I9" s="158">
        <f t="shared" ref="I9:I15" si="1">ROUND(E9*H9,2)</f>
        <v>0</v>
      </c>
      <c r="J9" s="159"/>
      <c r="K9" s="158">
        <f t="shared" ref="K9:K15" si="2">ROUND(E9*J9,2)</f>
        <v>0</v>
      </c>
      <c r="L9" s="158">
        <v>15</v>
      </c>
      <c r="M9" s="158">
        <f t="shared" ref="M9:M15" si="3">G9*(1+L9/100)</f>
        <v>0</v>
      </c>
      <c r="N9" s="158">
        <v>0</v>
      </c>
      <c r="O9" s="158">
        <f t="shared" ref="O9:O15" si="4">ROUND(E9*N9,2)</f>
        <v>0</v>
      </c>
      <c r="P9" s="158">
        <v>0</v>
      </c>
      <c r="Q9" s="158">
        <f t="shared" ref="Q9:Q15" si="5">ROUND(E9*P9,2)</f>
        <v>0</v>
      </c>
      <c r="R9" s="158"/>
      <c r="S9" s="158" t="s">
        <v>595</v>
      </c>
      <c r="T9" s="158" t="s">
        <v>599</v>
      </c>
      <c r="U9" s="158">
        <v>0</v>
      </c>
      <c r="V9" s="158">
        <f t="shared" ref="V9:V15" si="6">ROUND(E9*U9,2)</f>
        <v>0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1254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5">
        <v>2</v>
      </c>
      <c r="B10" s="176" t="s">
        <v>1482</v>
      </c>
      <c r="C10" s="185" t="s">
        <v>1911</v>
      </c>
      <c r="D10" s="177" t="s">
        <v>238</v>
      </c>
      <c r="E10" s="178">
        <v>25</v>
      </c>
      <c r="F10" s="179"/>
      <c r="G10" s="180">
        <f t="shared" si="0"/>
        <v>0</v>
      </c>
      <c r="H10" s="159"/>
      <c r="I10" s="158">
        <f t="shared" si="1"/>
        <v>0</v>
      </c>
      <c r="J10" s="159"/>
      <c r="K10" s="158">
        <f t="shared" si="2"/>
        <v>0</v>
      </c>
      <c r="L10" s="158">
        <v>15</v>
      </c>
      <c r="M10" s="158">
        <f t="shared" si="3"/>
        <v>0</v>
      </c>
      <c r="N10" s="158">
        <v>0</v>
      </c>
      <c r="O10" s="158">
        <f t="shared" si="4"/>
        <v>0</v>
      </c>
      <c r="P10" s="158">
        <v>0</v>
      </c>
      <c r="Q10" s="158">
        <f t="shared" si="5"/>
        <v>0</v>
      </c>
      <c r="R10" s="158"/>
      <c r="S10" s="158" t="s">
        <v>595</v>
      </c>
      <c r="T10" s="158" t="s">
        <v>599</v>
      </c>
      <c r="U10" s="158">
        <v>0</v>
      </c>
      <c r="V10" s="158">
        <f t="shared" si="6"/>
        <v>0</v>
      </c>
      <c r="W10" s="158"/>
      <c r="X10" s="158" t="s">
        <v>209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1254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5">
        <v>3</v>
      </c>
      <c r="B11" s="176" t="s">
        <v>1484</v>
      </c>
      <c r="C11" s="185" t="s">
        <v>1912</v>
      </c>
      <c r="D11" s="177" t="s">
        <v>238</v>
      </c>
      <c r="E11" s="178">
        <v>10</v>
      </c>
      <c r="F11" s="179"/>
      <c r="G11" s="180">
        <f t="shared" si="0"/>
        <v>0</v>
      </c>
      <c r="H11" s="159"/>
      <c r="I11" s="158">
        <f t="shared" si="1"/>
        <v>0</v>
      </c>
      <c r="J11" s="159"/>
      <c r="K11" s="158">
        <f t="shared" si="2"/>
        <v>0</v>
      </c>
      <c r="L11" s="158">
        <v>15</v>
      </c>
      <c r="M11" s="158">
        <f t="shared" si="3"/>
        <v>0</v>
      </c>
      <c r="N11" s="158">
        <v>0</v>
      </c>
      <c r="O11" s="158">
        <f t="shared" si="4"/>
        <v>0</v>
      </c>
      <c r="P11" s="158">
        <v>0</v>
      </c>
      <c r="Q11" s="158">
        <f t="shared" si="5"/>
        <v>0</v>
      </c>
      <c r="R11" s="158"/>
      <c r="S11" s="158" t="s">
        <v>595</v>
      </c>
      <c r="T11" s="158" t="s">
        <v>599</v>
      </c>
      <c r="U11" s="158">
        <v>0</v>
      </c>
      <c r="V11" s="158">
        <f t="shared" si="6"/>
        <v>0</v>
      </c>
      <c r="W11" s="158"/>
      <c r="X11" s="158" t="s">
        <v>209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1254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5">
        <v>4</v>
      </c>
      <c r="B12" s="176" t="s">
        <v>1448</v>
      </c>
      <c r="C12" s="185" t="s">
        <v>1449</v>
      </c>
      <c r="D12" s="177" t="s">
        <v>1262</v>
      </c>
      <c r="E12" s="178">
        <v>1</v>
      </c>
      <c r="F12" s="179"/>
      <c r="G12" s="180">
        <f t="shared" si="0"/>
        <v>0</v>
      </c>
      <c r="H12" s="159"/>
      <c r="I12" s="158">
        <f t="shared" si="1"/>
        <v>0</v>
      </c>
      <c r="J12" s="159"/>
      <c r="K12" s="158">
        <f t="shared" si="2"/>
        <v>0</v>
      </c>
      <c r="L12" s="158">
        <v>15</v>
      </c>
      <c r="M12" s="158">
        <f t="shared" si="3"/>
        <v>0</v>
      </c>
      <c r="N12" s="158">
        <v>0</v>
      </c>
      <c r="O12" s="158">
        <f t="shared" si="4"/>
        <v>0</v>
      </c>
      <c r="P12" s="158">
        <v>0</v>
      </c>
      <c r="Q12" s="158">
        <f t="shared" si="5"/>
        <v>0</v>
      </c>
      <c r="R12" s="158"/>
      <c r="S12" s="158" t="s">
        <v>595</v>
      </c>
      <c r="T12" s="158" t="s">
        <v>599</v>
      </c>
      <c r="U12" s="158">
        <v>0</v>
      </c>
      <c r="V12" s="158">
        <f t="shared" si="6"/>
        <v>0</v>
      </c>
      <c r="W12" s="158"/>
      <c r="X12" s="158" t="s">
        <v>209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1254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5">
        <v>5</v>
      </c>
      <c r="B13" s="176" t="s">
        <v>1457</v>
      </c>
      <c r="C13" s="185" t="s">
        <v>1458</v>
      </c>
      <c r="D13" s="177" t="s">
        <v>238</v>
      </c>
      <c r="E13" s="178">
        <v>65</v>
      </c>
      <c r="F13" s="179"/>
      <c r="G13" s="180">
        <f t="shared" si="0"/>
        <v>0</v>
      </c>
      <c r="H13" s="159"/>
      <c r="I13" s="158">
        <f t="shared" si="1"/>
        <v>0</v>
      </c>
      <c r="J13" s="159"/>
      <c r="K13" s="158">
        <f t="shared" si="2"/>
        <v>0</v>
      </c>
      <c r="L13" s="158">
        <v>15</v>
      </c>
      <c r="M13" s="158">
        <f t="shared" si="3"/>
        <v>0</v>
      </c>
      <c r="N13" s="158">
        <v>0</v>
      </c>
      <c r="O13" s="158">
        <f t="shared" si="4"/>
        <v>0</v>
      </c>
      <c r="P13" s="158">
        <v>0</v>
      </c>
      <c r="Q13" s="158">
        <f t="shared" si="5"/>
        <v>0</v>
      </c>
      <c r="R13" s="158"/>
      <c r="S13" s="158" t="s">
        <v>595</v>
      </c>
      <c r="T13" s="158" t="s">
        <v>599</v>
      </c>
      <c r="U13" s="158">
        <v>0</v>
      </c>
      <c r="V13" s="158">
        <f t="shared" si="6"/>
        <v>0</v>
      </c>
      <c r="W13" s="158"/>
      <c r="X13" s="158" t="s">
        <v>209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1254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5">
        <v>6</v>
      </c>
      <c r="B14" s="176" t="s">
        <v>1460</v>
      </c>
      <c r="C14" s="185" t="s">
        <v>1461</v>
      </c>
      <c r="D14" s="177" t="s">
        <v>238</v>
      </c>
      <c r="E14" s="178">
        <v>65</v>
      </c>
      <c r="F14" s="179"/>
      <c r="G14" s="180">
        <f t="shared" si="0"/>
        <v>0</v>
      </c>
      <c r="H14" s="159"/>
      <c r="I14" s="158">
        <f t="shared" si="1"/>
        <v>0</v>
      </c>
      <c r="J14" s="159"/>
      <c r="K14" s="158">
        <f t="shared" si="2"/>
        <v>0</v>
      </c>
      <c r="L14" s="158">
        <v>15</v>
      </c>
      <c r="M14" s="158">
        <f t="shared" si="3"/>
        <v>0</v>
      </c>
      <c r="N14" s="158">
        <v>0</v>
      </c>
      <c r="O14" s="158">
        <f t="shared" si="4"/>
        <v>0</v>
      </c>
      <c r="P14" s="158">
        <v>0</v>
      </c>
      <c r="Q14" s="158">
        <f t="shared" si="5"/>
        <v>0</v>
      </c>
      <c r="R14" s="158"/>
      <c r="S14" s="158" t="s">
        <v>595</v>
      </c>
      <c r="T14" s="158" t="s">
        <v>599</v>
      </c>
      <c r="U14" s="158">
        <v>0</v>
      </c>
      <c r="V14" s="158">
        <f t="shared" si="6"/>
        <v>0</v>
      </c>
      <c r="W14" s="158"/>
      <c r="X14" s="158" t="s">
        <v>209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1254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5">
        <v>7</v>
      </c>
      <c r="B15" s="176" t="s">
        <v>1538</v>
      </c>
      <c r="C15" s="185" t="s">
        <v>1913</v>
      </c>
      <c r="D15" s="177" t="s">
        <v>1452</v>
      </c>
      <c r="E15" s="178">
        <v>1</v>
      </c>
      <c r="F15" s="179"/>
      <c r="G15" s="180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15</v>
      </c>
      <c r="M15" s="158">
        <f t="shared" si="3"/>
        <v>0</v>
      </c>
      <c r="N15" s="158">
        <v>0</v>
      </c>
      <c r="O15" s="158">
        <f t="shared" si="4"/>
        <v>0</v>
      </c>
      <c r="P15" s="158">
        <v>0</v>
      </c>
      <c r="Q15" s="158">
        <f t="shared" si="5"/>
        <v>0</v>
      </c>
      <c r="R15" s="158"/>
      <c r="S15" s="158" t="s">
        <v>595</v>
      </c>
      <c r="T15" s="158" t="s">
        <v>599</v>
      </c>
      <c r="U15" s="158">
        <v>0</v>
      </c>
      <c r="V15" s="158">
        <f t="shared" si="6"/>
        <v>0</v>
      </c>
      <c r="W15" s="158"/>
      <c r="X15" s="158" t="s">
        <v>209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1254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3" t="s">
        <v>190</v>
      </c>
      <c r="B16" s="164" t="s">
        <v>68</v>
      </c>
      <c r="C16" s="182" t="s">
        <v>69</v>
      </c>
      <c r="D16" s="165"/>
      <c r="E16" s="166"/>
      <c r="F16" s="167"/>
      <c r="G16" s="168">
        <f>SUMIF(AG17:AG32,"&lt;&gt;NOR",G17:G32)</f>
        <v>0</v>
      </c>
      <c r="H16" s="162"/>
      <c r="I16" s="162">
        <f>SUM(I17:I32)</f>
        <v>0</v>
      </c>
      <c r="J16" s="162"/>
      <c r="K16" s="162">
        <f>SUM(K17:K32)</f>
        <v>0</v>
      </c>
      <c r="L16" s="162"/>
      <c r="M16" s="162">
        <f>SUM(M17:M32)</f>
        <v>0</v>
      </c>
      <c r="N16" s="162"/>
      <c r="O16" s="162">
        <f>SUM(O17:O32)</f>
        <v>0</v>
      </c>
      <c r="P16" s="162"/>
      <c r="Q16" s="162">
        <f>SUM(Q17:Q32)</f>
        <v>0</v>
      </c>
      <c r="R16" s="162"/>
      <c r="S16" s="162"/>
      <c r="T16" s="162"/>
      <c r="U16" s="162"/>
      <c r="V16" s="162">
        <f>SUM(V17:V32)</f>
        <v>0</v>
      </c>
      <c r="W16" s="162"/>
      <c r="X16" s="162"/>
      <c r="AG16" t="s">
        <v>191</v>
      </c>
    </row>
    <row r="17" spans="1:60" ht="22.5" outlineLevel="1" x14ac:dyDescent="0.2">
      <c r="A17" s="175">
        <v>8</v>
      </c>
      <c r="B17" s="176" t="s">
        <v>1540</v>
      </c>
      <c r="C17" s="185" t="s">
        <v>1914</v>
      </c>
      <c r="D17" s="177" t="s">
        <v>1262</v>
      </c>
      <c r="E17" s="178">
        <v>1</v>
      </c>
      <c r="F17" s="179"/>
      <c r="G17" s="180">
        <f t="shared" ref="G17:G32" si="7">ROUND(E17*F17,2)</f>
        <v>0</v>
      </c>
      <c r="H17" s="159"/>
      <c r="I17" s="158">
        <f t="shared" ref="I17:I32" si="8">ROUND(E17*H17,2)</f>
        <v>0</v>
      </c>
      <c r="J17" s="159"/>
      <c r="K17" s="158">
        <f t="shared" ref="K17:K32" si="9">ROUND(E17*J17,2)</f>
        <v>0</v>
      </c>
      <c r="L17" s="158">
        <v>15</v>
      </c>
      <c r="M17" s="158">
        <f t="shared" ref="M17:M32" si="10">G17*(1+L17/100)</f>
        <v>0</v>
      </c>
      <c r="N17" s="158">
        <v>0</v>
      </c>
      <c r="O17" s="158">
        <f t="shared" ref="O17:O32" si="11">ROUND(E17*N17,2)</f>
        <v>0</v>
      </c>
      <c r="P17" s="158">
        <v>0</v>
      </c>
      <c r="Q17" s="158">
        <f t="shared" ref="Q17:Q32" si="12">ROUND(E17*P17,2)</f>
        <v>0</v>
      </c>
      <c r="R17" s="158"/>
      <c r="S17" s="158" t="s">
        <v>595</v>
      </c>
      <c r="T17" s="158" t="s">
        <v>599</v>
      </c>
      <c r="U17" s="158">
        <v>0</v>
      </c>
      <c r="V17" s="158">
        <f t="shared" ref="V17:V32" si="13">ROUND(E17*U17,2)</f>
        <v>0</v>
      </c>
      <c r="W17" s="158"/>
      <c r="X17" s="158" t="s">
        <v>209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1310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5">
        <v>9</v>
      </c>
      <c r="B18" s="176" t="s">
        <v>1542</v>
      </c>
      <c r="C18" s="185" t="s">
        <v>1915</v>
      </c>
      <c r="D18" s="177" t="s">
        <v>1452</v>
      </c>
      <c r="E18" s="178">
        <v>1</v>
      </c>
      <c r="F18" s="179"/>
      <c r="G18" s="180">
        <f t="shared" si="7"/>
        <v>0</v>
      </c>
      <c r="H18" s="159"/>
      <c r="I18" s="158">
        <f t="shared" si="8"/>
        <v>0</v>
      </c>
      <c r="J18" s="159"/>
      <c r="K18" s="158">
        <f t="shared" si="9"/>
        <v>0</v>
      </c>
      <c r="L18" s="158">
        <v>15</v>
      </c>
      <c r="M18" s="158">
        <f t="shared" si="10"/>
        <v>0</v>
      </c>
      <c r="N18" s="158">
        <v>0</v>
      </c>
      <c r="O18" s="158">
        <f t="shared" si="11"/>
        <v>0</v>
      </c>
      <c r="P18" s="158">
        <v>0</v>
      </c>
      <c r="Q18" s="158">
        <f t="shared" si="12"/>
        <v>0</v>
      </c>
      <c r="R18" s="158"/>
      <c r="S18" s="158" t="s">
        <v>595</v>
      </c>
      <c r="T18" s="158" t="s">
        <v>599</v>
      </c>
      <c r="U18" s="158">
        <v>0</v>
      </c>
      <c r="V18" s="158">
        <f t="shared" si="13"/>
        <v>0</v>
      </c>
      <c r="W18" s="158"/>
      <c r="X18" s="158" t="s">
        <v>209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1310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5">
        <v>10</v>
      </c>
      <c r="B19" s="176" t="s">
        <v>1544</v>
      </c>
      <c r="C19" s="185" t="s">
        <v>2106</v>
      </c>
      <c r="D19" s="177" t="s">
        <v>1452</v>
      </c>
      <c r="E19" s="178">
        <v>1</v>
      </c>
      <c r="F19" s="179"/>
      <c r="G19" s="180">
        <f t="shared" si="7"/>
        <v>0</v>
      </c>
      <c r="H19" s="159"/>
      <c r="I19" s="158">
        <f t="shared" si="8"/>
        <v>0</v>
      </c>
      <c r="J19" s="159"/>
      <c r="K19" s="158">
        <f t="shared" si="9"/>
        <v>0</v>
      </c>
      <c r="L19" s="158">
        <v>15</v>
      </c>
      <c r="M19" s="158">
        <f t="shared" si="10"/>
        <v>0</v>
      </c>
      <c r="N19" s="158">
        <v>0</v>
      </c>
      <c r="O19" s="158">
        <f t="shared" si="11"/>
        <v>0</v>
      </c>
      <c r="P19" s="158">
        <v>0</v>
      </c>
      <c r="Q19" s="158">
        <f t="shared" si="12"/>
        <v>0</v>
      </c>
      <c r="R19" s="158"/>
      <c r="S19" s="158" t="s">
        <v>595</v>
      </c>
      <c r="T19" s="158" t="s">
        <v>599</v>
      </c>
      <c r="U19" s="158">
        <v>0</v>
      </c>
      <c r="V19" s="158">
        <f t="shared" si="13"/>
        <v>0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1310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5">
        <v>11</v>
      </c>
      <c r="B20" s="176" t="s">
        <v>1546</v>
      </c>
      <c r="C20" s="185" t="s">
        <v>1916</v>
      </c>
      <c r="D20" s="177" t="s">
        <v>1452</v>
      </c>
      <c r="E20" s="178">
        <v>1</v>
      </c>
      <c r="F20" s="179"/>
      <c r="G20" s="180">
        <f t="shared" si="7"/>
        <v>0</v>
      </c>
      <c r="H20" s="159"/>
      <c r="I20" s="158">
        <f t="shared" si="8"/>
        <v>0</v>
      </c>
      <c r="J20" s="159"/>
      <c r="K20" s="158">
        <f t="shared" si="9"/>
        <v>0</v>
      </c>
      <c r="L20" s="158">
        <v>15</v>
      </c>
      <c r="M20" s="158">
        <f t="shared" si="10"/>
        <v>0</v>
      </c>
      <c r="N20" s="158">
        <v>0</v>
      </c>
      <c r="O20" s="158">
        <f t="shared" si="11"/>
        <v>0</v>
      </c>
      <c r="P20" s="158">
        <v>0</v>
      </c>
      <c r="Q20" s="158">
        <f t="shared" si="12"/>
        <v>0</v>
      </c>
      <c r="R20" s="158"/>
      <c r="S20" s="158" t="s">
        <v>595</v>
      </c>
      <c r="T20" s="158" t="s">
        <v>599</v>
      </c>
      <c r="U20" s="158">
        <v>0</v>
      </c>
      <c r="V20" s="158">
        <f t="shared" si="13"/>
        <v>0</v>
      </c>
      <c r="W20" s="158"/>
      <c r="X20" s="158" t="s">
        <v>209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1310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5">
        <v>12</v>
      </c>
      <c r="B21" s="176" t="s">
        <v>1548</v>
      </c>
      <c r="C21" s="185" t="s">
        <v>1917</v>
      </c>
      <c r="D21" s="177" t="s">
        <v>238</v>
      </c>
      <c r="E21" s="178">
        <v>35</v>
      </c>
      <c r="F21" s="179"/>
      <c r="G21" s="180">
        <f t="shared" si="7"/>
        <v>0</v>
      </c>
      <c r="H21" s="159"/>
      <c r="I21" s="158">
        <f t="shared" si="8"/>
        <v>0</v>
      </c>
      <c r="J21" s="159"/>
      <c r="K21" s="158">
        <f t="shared" si="9"/>
        <v>0</v>
      </c>
      <c r="L21" s="158">
        <v>15</v>
      </c>
      <c r="M21" s="158">
        <f t="shared" si="10"/>
        <v>0</v>
      </c>
      <c r="N21" s="158">
        <v>0</v>
      </c>
      <c r="O21" s="158">
        <f t="shared" si="11"/>
        <v>0</v>
      </c>
      <c r="P21" s="158">
        <v>0</v>
      </c>
      <c r="Q21" s="158">
        <f t="shared" si="12"/>
        <v>0</v>
      </c>
      <c r="R21" s="158"/>
      <c r="S21" s="158" t="s">
        <v>595</v>
      </c>
      <c r="T21" s="158" t="s">
        <v>599</v>
      </c>
      <c r="U21" s="158">
        <v>0</v>
      </c>
      <c r="V21" s="158">
        <f t="shared" si="13"/>
        <v>0</v>
      </c>
      <c r="W21" s="158"/>
      <c r="X21" s="158" t="s">
        <v>209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1310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5">
        <v>13</v>
      </c>
      <c r="B22" s="176" t="s">
        <v>1550</v>
      </c>
      <c r="C22" s="185" t="s">
        <v>1918</v>
      </c>
      <c r="D22" s="177" t="s">
        <v>238</v>
      </c>
      <c r="E22" s="178">
        <v>15</v>
      </c>
      <c r="F22" s="179"/>
      <c r="G22" s="180">
        <f t="shared" si="7"/>
        <v>0</v>
      </c>
      <c r="H22" s="159"/>
      <c r="I22" s="158">
        <f t="shared" si="8"/>
        <v>0</v>
      </c>
      <c r="J22" s="159"/>
      <c r="K22" s="158">
        <f t="shared" si="9"/>
        <v>0</v>
      </c>
      <c r="L22" s="158">
        <v>15</v>
      </c>
      <c r="M22" s="158">
        <f t="shared" si="10"/>
        <v>0</v>
      </c>
      <c r="N22" s="158">
        <v>0</v>
      </c>
      <c r="O22" s="158">
        <f t="shared" si="11"/>
        <v>0</v>
      </c>
      <c r="P22" s="158">
        <v>0</v>
      </c>
      <c r="Q22" s="158">
        <f t="shared" si="12"/>
        <v>0</v>
      </c>
      <c r="R22" s="158"/>
      <c r="S22" s="158" t="s">
        <v>595</v>
      </c>
      <c r="T22" s="158" t="s">
        <v>599</v>
      </c>
      <c r="U22" s="158">
        <v>0</v>
      </c>
      <c r="V22" s="158">
        <f t="shared" si="13"/>
        <v>0</v>
      </c>
      <c r="W22" s="158"/>
      <c r="X22" s="158" t="s">
        <v>209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1310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5">
        <v>14</v>
      </c>
      <c r="B23" s="176" t="s">
        <v>1502</v>
      </c>
      <c r="C23" s="185" t="s">
        <v>1919</v>
      </c>
      <c r="D23" s="177" t="s">
        <v>238</v>
      </c>
      <c r="E23" s="178">
        <v>20</v>
      </c>
      <c r="F23" s="179"/>
      <c r="G23" s="180">
        <f t="shared" si="7"/>
        <v>0</v>
      </c>
      <c r="H23" s="159"/>
      <c r="I23" s="158">
        <f t="shared" si="8"/>
        <v>0</v>
      </c>
      <c r="J23" s="159"/>
      <c r="K23" s="158">
        <f t="shared" si="9"/>
        <v>0</v>
      </c>
      <c r="L23" s="158">
        <v>15</v>
      </c>
      <c r="M23" s="158">
        <f t="shared" si="10"/>
        <v>0</v>
      </c>
      <c r="N23" s="158">
        <v>0</v>
      </c>
      <c r="O23" s="158">
        <f t="shared" si="11"/>
        <v>0</v>
      </c>
      <c r="P23" s="158">
        <v>0</v>
      </c>
      <c r="Q23" s="158">
        <f t="shared" si="12"/>
        <v>0</v>
      </c>
      <c r="R23" s="158"/>
      <c r="S23" s="158" t="s">
        <v>595</v>
      </c>
      <c r="T23" s="158" t="s">
        <v>599</v>
      </c>
      <c r="U23" s="158">
        <v>0</v>
      </c>
      <c r="V23" s="158">
        <f t="shared" si="13"/>
        <v>0</v>
      </c>
      <c r="W23" s="158"/>
      <c r="X23" s="158" t="s">
        <v>209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1310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5">
        <v>15</v>
      </c>
      <c r="B24" s="176" t="s">
        <v>1553</v>
      </c>
      <c r="C24" s="185" t="s">
        <v>1920</v>
      </c>
      <c r="D24" s="177" t="s">
        <v>1262</v>
      </c>
      <c r="E24" s="178">
        <v>1</v>
      </c>
      <c r="F24" s="179"/>
      <c r="G24" s="180">
        <f t="shared" si="7"/>
        <v>0</v>
      </c>
      <c r="H24" s="159"/>
      <c r="I24" s="158">
        <f t="shared" si="8"/>
        <v>0</v>
      </c>
      <c r="J24" s="159"/>
      <c r="K24" s="158">
        <f t="shared" si="9"/>
        <v>0</v>
      </c>
      <c r="L24" s="158">
        <v>15</v>
      </c>
      <c r="M24" s="158">
        <f t="shared" si="10"/>
        <v>0</v>
      </c>
      <c r="N24" s="158">
        <v>0</v>
      </c>
      <c r="O24" s="158">
        <f t="shared" si="11"/>
        <v>0</v>
      </c>
      <c r="P24" s="158">
        <v>0</v>
      </c>
      <c r="Q24" s="158">
        <f t="shared" si="12"/>
        <v>0</v>
      </c>
      <c r="R24" s="158"/>
      <c r="S24" s="158" t="s">
        <v>595</v>
      </c>
      <c r="T24" s="158" t="s">
        <v>599</v>
      </c>
      <c r="U24" s="158">
        <v>0</v>
      </c>
      <c r="V24" s="158">
        <f t="shared" si="13"/>
        <v>0</v>
      </c>
      <c r="W24" s="158"/>
      <c r="X24" s="158" t="s">
        <v>209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1310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5">
        <v>16</v>
      </c>
      <c r="B25" s="176" t="s">
        <v>1504</v>
      </c>
      <c r="C25" s="185" t="s">
        <v>1921</v>
      </c>
      <c r="D25" s="177" t="s">
        <v>1262</v>
      </c>
      <c r="E25" s="178">
        <v>1</v>
      </c>
      <c r="F25" s="179"/>
      <c r="G25" s="180">
        <f t="shared" si="7"/>
        <v>0</v>
      </c>
      <c r="H25" s="159"/>
      <c r="I25" s="158">
        <f t="shared" si="8"/>
        <v>0</v>
      </c>
      <c r="J25" s="159"/>
      <c r="K25" s="158">
        <f t="shared" si="9"/>
        <v>0</v>
      </c>
      <c r="L25" s="158">
        <v>15</v>
      </c>
      <c r="M25" s="158">
        <f t="shared" si="10"/>
        <v>0</v>
      </c>
      <c r="N25" s="158">
        <v>0</v>
      </c>
      <c r="O25" s="158">
        <f t="shared" si="11"/>
        <v>0</v>
      </c>
      <c r="P25" s="158">
        <v>0</v>
      </c>
      <c r="Q25" s="158">
        <f t="shared" si="12"/>
        <v>0</v>
      </c>
      <c r="R25" s="158"/>
      <c r="S25" s="158" t="s">
        <v>595</v>
      </c>
      <c r="T25" s="158" t="s">
        <v>599</v>
      </c>
      <c r="U25" s="158">
        <v>0</v>
      </c>
      <c r="V25" s="158">
        <f t="shared" si="13"/>
        <v>0</v>
      </c>
      <c r="W25" s="158"/>
      <c r="X25" s="158" t="s">
        <v>209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1310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5">
        <v>17</v>
      </c>
      <c r="B26" s="176" t="s">
        <v>1506</v>
      </c>
      <c r="C26" s="185" t="s">
        <v>1922</v>
      </c>
      <c r="D26" s="177" t="s">
        <v>1262</v>
      </c>
      <c r="E26" s="178">
        <v>1</v>
      </c>
      <c r="F26" s="179"/>
      <c r="G26" s="180">
        <f t="shared" si="7"/>
        <v>0</v>
      </c>
      <c r="H26" s="159"/>
      <c r="I26" s="158">
        <f t="shared" si="8"/>
        <v>0</v>
      </c>
      <c r="J26" s="159"/>
      <c r="K26" s="158">
        <f t="shared" si="9"/>
        <v>0</v>
      </c>
      <c r="L26" s="158">
        <v>15</v>
      </c>
      <c r="M26" s="158">
        <f t="shared" si="10"/>
        <v>0</v>
      </c>
      <c r="N26" s="158">
        <v>0</v>
      </c>
      <c r="O26" s="158">
        <f t="shared" si="11"/>
        <v>0</v>
      </c>
      <c r="P26" s="158">
        <v>0</v>
      </c>
      <c r="Q26" s="158">
        <f t="shared" si="12"/>
        <v>0</v>
      </c>
      <c r="R26" s="158"/>
      <c r="S26" s="158" t="s">
        <v>595</v>
      </c>
      <c r="T26" s="158" t="s">
        <v>599</v>
      </c>
      <c r="U26" s="158">
        <v>0</v>
      </c>
      <c r="V26" s="158">
        <f t="shared" si="13"/>
        <v>0</v>
      </c>
      <c r="W26" s="158"/>
      <c r="X26" s="158" t="s">
        <v>209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1310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5">
        <v>18</v>
      </c>
      <c r="B27" s="176" t="s">
        <v>1558</v>
      </c>
      <c r="C27" s="185" t="s">
        <v>1923</v>
      </c>
      <c r="D27" s="177" t="s">
        <v>1262</v>
      </c>
      <c r="E27" s="178">
        <v>4</v>
      </c>
      <c r="F27" s="179"/>
      <c r="G27" s="180">
        <f t="shared" si="7"/>
        <v>0</v>
      </c>
      <c r="H27" s="159"/>
      <c r="I27" s="158">
        <f t="shared" si="8"/>
        <v>0</v>
      </c>
      <c r="J27" s="159"/>
      <c r="K27" s="158">
        <f t="shared" si="9"/>
        <v>0</v>
      </c>
      <c r="L27" s="158">
        <v>15</v>
      </c>
      <c r="M27" s="158">
        <f t="shared" si="10"/>
        <v>0</v>
      </c>
      <c r="N27" s="158">
        <v>0</v>
      </c>
      <c r="O27" s="158">
        <f t="shared" si="11"/>
        <v>0</v>
      </c>
      <c r="P27" s="158">
        <v>0</v>
      </c>
      <c r="Q27" s="158">
        <f t="shared" si="12"/>
        <v>0</v>
      </c>
      <c r="R27" s="158"/>
      <c r="S27" s="158" t="s">
        <v>595</v>
      </c>
      <c r="T27" s="158" t="s">
        <v>599</v>
      </c>
      <c r="U27" s="158">
        <v>0</v>
      </c>
      <c r="V27" s="158">
        <f t="shared" si="13"/>
        <v>0</v>
      </c>
      <c r="W27" s="158"/>
      <c r="X27" s="158" t="s">
        <v>209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1310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5">
        <v>19</v>
      </c>
      <c r="B28" s="176" t="s">
        <v>1507</v>
      </c>
      <c r="C28" s="185" t="s">
        <v>1458</v>
      </c>
      <c r="D28" s="177" t="s">
        <v>238</v>
      </c>
      <c r="E28" s="178">
        <v>70</v>
      </c>
      <c r="F28" s="179"/>
      <c r="G28" s="180">
        <f t="shared" si="7"/>
        <v>0</v>
      </c>
      <c r="H28" s="159"/>
      <c r="I28" s="158">
        <f t="shared" si="8"/>
        <v>0</v>
      </c>
      <c r="J28" s="159"/>
      <c r="K28" s="158">
        <f t="shared" si="9"/>
        <v>0</v>
      </c>
      <c r="L28" s="158">
        <v>15</v>
      </c>
      <c r="M28" s="158">
        <f t="shared" si="10"/>
        <v>0</v>
      </c>
      <c r="N28" s="158">
        <v>0</v>
      </c>
      <c r="O28" s="158">
        <f t="shared" si="11"/>
        <v>0</v>
      </c>
      <c r="P28" s="158">
        <v>0</v>
      </c>
      <c r="Q28" s="158">
        <f t="shared" si="12"/>
        <v>0</v>
      </c>
      <c r="R28" s="158"/>
      <c r="S28" s="158" t="s">
        <v>595</v>
      </c>
      <c r="T28" s="158" t="s">
        <v>599</v>
      </c>
      <c r="U28" s="158">
        <v>0</v>
      </c>
      <c r="V28" s="158">
        <f t="shared" si="13"/>
        <v>0</v>
      </c>
      <c r="W28" s="158"/>
      <c r="X28" s="158" t="s">
        <v>209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1310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5">
        <v>20</v>
      </c>
      <c r="B29" s="176" t="s">
        <v>1508</v>
      </c>
      <c r="C29" s="185" t="s">
        <v>1461</v>
      </c>
      <c r="D29" s="177" t="s">
        <v>238</v>
      </c>
      <c r="E29" s="178">
        <v>70</v>
      </c>
      <c r="F29" s="179"/>
      <c r="G29" s="180">
        <f t="shared" si="7"/>
        <v>0</v>
      </c>
      <c r="H29" s="159"/>
      <c r="I29" s="158">
        <f t="shared" si="8"/>
        <v>0</v>
      </c>
      <c r="J29" s="159"/>
      <c r="K29" s="158">
        <f t="shared" si="9"/>
        <v>0</v>
      </c>
      <c r="L29" s="158">
        <v>15</v>
      </c>
      <c r="M29" s="158">
        <f t="shared" si="10"/>
        <v>0</v>
      </c>
      <c r="N29" s="158">
        <v>0</v>
      </c>
      <c r="O29" s="158">
        <f t="shared" si="11"/>
        <v>0</v>
      </c>
      <c r="P29" s="158">
        <v>0</v>
      </c>
      <c r="Q29" s="158">
        <f t="shared" si="12"/>
        <v>0</v>
      </c>
      <c r="R29" s="158"/>
      <c r="S29" s="158" t="s">
        <v>595</v>
      </c>
      <c r="T29" s="158" t="s">
        <v>599</v>
      </c>
      <c r="U29" s="158">
        <v>0</v>
      </c>
      <c r="V29" s="158">
        <f t="shared" si="13"/>
        <v>0</v>
      </c>
      <c r="W29" s="158"/>
      <c r="X29" s="158" t="s">
        <v>209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1310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5">
        <v>21</v>
      </c>
      <c r="B30" s="176" t="s">
        <v>1560</v>
      </c>
      <c r="C30" s="185" t="s">
        <v>1466</v>
      </c>
      <c r="D30" s="177" t="s">
        <v>333</v>
      </c>
      <c r="E30" s="178">
        <v>1</v>
      </c>
      <c r="F30" s="179"/>
      <c r="G30" s="180">
        <f t="shared" si="7"/>
        <v>0</v>
      </c>
      <c r="H30" s="159"/>
      <c r="I30" s="158">
        <f t="shared" si="8"/>
        <v>0</v>
      </c>
      <c r="J30" s="159"/>
      <c r="K30" s="158">
        <f t="shared" si="9"/>
        <v>0</v>
      </c>
      <c r="L30" s="158">
        <v>15</v>
      </c>
      <c r="M30" s="158">
        <f t="shared" si="10"/>
        <v>0</v>
      </c>
      <c r="N30" s="158">
        <v>0</v>
      </c>
      <c r="O30" s="158">
        <f t="shared" si="11"/>
        <v>0</v>
      </c>
      <c r="P30" s="158">
        <v>0</v>
      </c>
      <c r="Q30" s="158">
        <f t="shared" si="12"/>
        <v>0</v>
      </c>
      <c r="R30" s="158"/>
      <c r="S30" s="158" t="s">
        <v>595</v>
      </c>
      <c r="T30" s="158" t="s">
        <v>599</v>
      </c>
      <c r="U30" s="158">
        <v>0</v>
      </c>
      <c r="V30" s="158">
        <f t="shared" si="13"/>
        <v>0</v>
      </c>
      <c r="W30" s="158"/>
      <c r="X30" s="158" t="s">
        <v>209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1310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5">
        <v>22</v>
      </c>
      <c r="B31" s="176" t="s">
        <v>1562</v>
      </c>
      <c r="C31" s="185" t="s">
        <v>1468</v>
      </c>
      <c r="D31" s="177" t="s">
        <v>1452</v>
      </c>
      <c r="E31" s="178">
        <v>1</v>
      </c>
      <c r="F31" s="179"/>
      <c r="G31" s="180">
        <f t="shared" si="7"/>
        <v>0</v>
      </c>
      <c r="H31" s="159"/>
      <c r="I31" s="158">
        <f t="shared" si="8"/>
        <v>0</v>
      </c>
      <c r="J31" s="159"/>
      <c r="K31" s="158">
        <f t="shared" si="9"/>
        <v>0</v>
      </c>
      <c r="L31" s="158">
        <v>15</v>
      </c>
      <c r="M31" s="158">
        <f t="shared" si="10"/>
        <v>0</v>
      </c>
      <c r="N31" s="158">
        <v>0</v>
      </c>
      <c r="O31" s="158">
        <f t="shared" si="11"/>
        <v>0</v>
      </c>
      <c r="P31" s="158">
        <v>0</v>
      </c>
      <c r="Q31" s="158">
        <f t="shared" si="12"/>
        <v>0</v>
      </c>
      <c r="R31" s="158"/>
      <c r="S31" s="158" t="s">
        <v>595</v>
      </c>
      <c r="T31" s="158" t="s">
        <v>599</v>
      </c>
      <c r="U31" s="158">
        <v>0</v>
      </c>
      <c r="V31" s="158">
        <f t="shared" si="13"/>
        <v>0</v>
      </c>
      <c r="W31" s="158"/>
      <c r="X31" s="158" t="s">
        <v>209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1310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5">
        <v>23</v>
      </c>
      <c r="B32" s="176" t="s">
        <v>1564</v>
      </c>
      <c r="C32" s="185" t="s">
        <v>1924</v>
      </c>
      <c r="D32" s="177" t="s">
        <v>238</v>
      </c>
      <c r="E32" s="178">
        <v>70</v>
      </c>
      <c r="F32" s="179"/>
      <c r="G32" s="180">
        <f t="shared" si="7"/>
        <v>0</v>
      </c>
      <c r="H32" s="159"/>
      <c r="I32" s="158">
        <f t="shared" si="8"/>
        <v>0</v>
      </c>
      <c r="J32" s="159"/>
      <c r="K32" s="158">
        <f t="shared" si="9"/>
        <v>0</v>
      </c>
      <c r="L32" s="158">
        <v>15</v>
      </c>
      <c r="M32" s="158">
        <f t="shared" si="10"/>
        <v>0</v>
      </c>
      <c r="N32" s="158">
        <v>0</v>
      </c>
      <c r="O32" s="158">
        <f t="shared" si="11"/>
        <v>0</v>
      </c>
      <c r="P32" s="158">
        <v>0</v>
      </c>
      <c r="Q32" s="158">
        <f t="shared" si="12"/>
        <v>0</v>
      </c>
      <c r="R32" s="158"/>
      <c r="S32" s="158" t="s">
        <v>595</v>
      </c>
      <c r="T32" s="158" t="s">
        <v>599</v>
      </c>
      <c r="U32" s="158">
        <v>0</v>
      </c>
      <c r="V32" s="158">
        <f t="shared" si="13"/>
        <v>0</v>
      </c>
      <c r="W32" s="158"/>
      <c r="X32" s="158" t="s">
        <v>209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1310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3" t="s">
        <v>190</v>
      </c>
      <c r="B33" s="164" t="s">
        <v>70</v>
      </c>
      <c r="C33" s="182" t="s">
        <v>71</v>
      </c>
      <c r="D33" s="165"/>
      <c r="E33" s="166"/>
      <c r="F33" s="167"/>
      <c r="G33" s="168">
        <f>SUMIF(AG34:AG56,"&lt;&gt;NOR",G34:G56)</f>
        <v>0</v>
      </c>
      <c r="H33" s="162"/>
      <c r="I33" s="162">
        <f>SUM(I34:I56)</f>
        <v>0</v>
      </c>
      <c r="J33" s="162"/>
      <c r="K33" s="162">
        <f>SUM(K34:K56)</f>
        <v>0</v>
      </c>
      <c r="L33" s="162"/>
      <c r="M33" s="162">
        <f>SUM(M34:M56)</f>
        <v>0</v>
      </c>
      <c r="N33" s="162"/>
      <c r="O33" s="162">
        <f>SUM(O34:O56)</f>
        <v>0</v>
      </c>
      <c r="P33" s="162"/>
      <c r="Q33" s="162">
        <f>SUM(Q34:Q56)</f>
        <v>0</v>
      </c>
      <c r="R33" s="162"/>
      <c r="S33" s="162"/>
      <c r="T33" s="162"/>
      <c r="U33" s="162"/>
      <c r="V33" s="162">
        <f>SUM(V34:V56)</f>
        <v>0</v>
      </c>
      <c r="W33" s="162"/>
      <c r="X33" s="162"/>
      <c r="AG33" t="s">
        <v>191</v>
      </c>
    </row>
    <row r="34" spans="1:60" outlineLevel="1" x14ac:dyDescent="0.2">
      <c r="A34" s="175">
        <v>24</v>
      </c>
      <c r="B34" s="176" t="s">
        <v>1436</v>
      </c>
      <c r="C34" s="185" t="s">
        <v>1925</v>
      </c>
      <c r="D34" s="177" t="s">
        <v>238</v>
      </c>
      <c r="E34" s="178">
        <v>15</v>
      </c>
      <c r="F34" s="179"/>
      <c r="G34" s="180">
        <f t="shared" ref="G34:G56" si="14">ROUND(E34*F34,2)</f>
        <v>0</v>
      </c>
      <c r="H34" s="159"/>
      <c r="I34" s="158">
        <f t="shared" ref="I34:I56" si="15">ROUND(E34*H34,2)</f>
        <v>0</v>
      </c>
      <c r="J34" s="159"/>
      <c r="K34" s="158">
        <f t="shared" ref="K34:K56" si="16">ROUND(E34*J34,2)</f>
        <v>0</v>
      </c>
      <c r="L34" s="158">
        <v>15</v>
      </c>
      <c r="M34" s="158">
        <f t="shared" ref="M34:M56" si="17">G34*(1+L34/100)</f>
        <v>0</v>
      </c>
      <c r="N34" s="158">
        <v>0</v>
      </c>
      <c r="O34" s="158">
        <f t="shared" ref="O34:O56" si="18">ROUND(E34*N34,2)</f>
        <v>0</v>
      </c>
      <c r="P34" s="158">
        <v>0</v>
      </c>
      <c r="Q34" s="158">
        <f t="shared" ref="Q34:Q56" si="19">ROUND(E34*P34,2)</f>
        <v>0</v>
      </c>
      <c r="R34" s="158"/>
      <c r="S34" s="158" t="s">
        <v>595</v>
      </c>
      <c r="T34" s="158" t="s">
        <v>599</v>
      </c>
      <c r="U34" s="158">
        <v>0</v>
      </c>
      <c r="V34" s="158">
        <f t="shared" ref="V34:V56" si="20">ROUND(E34*U34,2)</f>
        <v>0</v>
      </c>
      <c r="W34" s="158"/>
      <c r="X34" s="158" t="s">
        <v>1476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1477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5">
        <v>25</v>
      </c>
      <c r="B35" s="176" t="s">
        <v>1516</v>
      </c>
      <c r="C35" s="185" t="s">
        <v>1926</v>
      </c>
      <c r="D35" s="177" t="s">
        <v>1452</v>
      </c>
      <c r="E35" s="178">
        <v>1</v>
      </c>
      <c r="F35" s="179"/>
      <c r="G35" s="180">
        <f t="shared" si="14"/>
        <v>0</v>
      </c>
      <c r="H35" s="159"/>
      <c r="I35" s="158">
        <f t="shared" si="15"/>
        <v>0</v>
      </c>
      <c r="J35" s="159"/>
      <c r="K35" s="158">
        <f t="shared" si="16"/>
        <v>0</v>
      </c>
      <c r="L35" s="158">
        <v>15</v>
      </c>
      <c r="M35" s="158">
        <f t="shared" si="17"/>
        <v>0</v>
      </c>
      <c r="N35" s="158">
        <v>0</v>
      </c>
      <c r="O35" s="158">
        <f t="shared" si="18"/>
        <v>0</v>
      </c>
      <c r="P35" s="158">
        <v>0</v>
      </c>
      <c r="Q35" s="158">
        <f t="shared" si="19"/>
        <v>0</v>
      </c>
      <c r="R35" s="158"/>
      <c r="S35" s="158" t="s">
        <v>595</v>
      </c>
      <c r="T35" s="158" t="s">
        <v>599</v>
      </c>
      <c r="U35" s="158">
        <v>0</v>
      </c>
      <c r="V35" s="158">
        <f t="shared" si="20"/>
        <v>0</v>
      </c>
      <c r="W35" s="158"/>
      <c r="X35" s="158" t="s">
        <v>1476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1477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5">
        <v>26</v>
      </c>
      <c r="B36" s="176" t="s">
        <v>1426</v>
      </c>
      <c r="C36" s="185" t="s">
        <v>1927</v>
      </c>
      <c r="D36" s="177" t="s">
        <v>238</v>
      </c>
      <c r="E36" s="178">
        <v>15</v>
      </c>
      <c r="F36" s="179"/>
      <c r="G36" s="180">
        <f t="shared" si="14"/>
        <v>0</v>
      </c>
      <c r="H36" s="159"/>
      <c r="I36" s="158">
        <f t="shared" si="15"/>
        <v>0</v>
      </c>
      <c r="J36" s="159"/>
      <c r="K36" s="158">
        <f t="shared" si="16"/>
        <v>0</v>
      </c>
      <c r="L36" s="158">
        <v>15</v>
      </c>
      <c r="M36" s="158">
        <f t="shared" si="17"/>
        <v>0</v>
      </c>
      <c r="N36" s="158">
        <v>0</v>
      </c>
      <c r="O36" s="158">
        <f t="shared" si="18"/>
        <v>0</v>
      </c>
      <c r="P36" s="158">
        <v>0</v>
      </c>
      <c r="Q36" s="158">
        <f t="shared" si="19"/>
        <v>0</v>
      </c>
      <c r="R36" s="158"/>
      <c r="S36" s="158" t="s">
        <v>595</v>
      </c>
      <c r="T36" s="158" t="s">
        <v>599</v>
      </c>
      <c r="U36" s="158">
        <v>0</v>
      </c>
      <c r="V36" s="158">
        <f t="shared" si="20"/>
        <v>0</v>
      </c>
      <c r="W36" s="158"/>
      <c r="X36" s="158" t="s">
        <v>1476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1477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5">
        <v>27</v>
      </c>
      <c r="B37" s="176" t="s">
        <v>1430</v>
      </c>
      <c r="C37" s="185" t="s">
        <v>1489</v>
      </c>
      <c r="D37" s="177" t="s">
        <v>1262</v>
      </c>
      <c r="E37" s="178">
        <v>2</v>
      </c>
      <c r="F37" s="179"/>
      <c r="G37" s="180">
        <f t="shared" si="14"/>
        <v>0</v>
      </c>
      <c r="H37" s="159"/>
      <c r="I37" s="158">
        <f t="shared" si="15"/>
        <v>0</v>
      </c>
      <c r="J37" s="159"/>
      <c r="K37" s="158">
        <f t="shared" si="16"/>
        <v>0</v>
      </c>
      <c r="L37" s="158">
        <v>15</v>
      </c>
      <c r="M37" s="158">
        <f t="shared" si="17"/>
        <v>0</v>
      </c>
      <c r="N37" s="158">
        <v>0</v>
      </c>
      <c r="O37" s="158">
        <f t="shared" si="18"/>
        <v>0</v>
      </c>
      <c r="P37" s="158">
        <v>0</v>
      </c>
      <c r="Q37" s="158">
        <f t="shared" si="19"/>
        <v>0</v>
      </c>
      <c r="R37" s="158"/>
      <c r="S37" s="158" t="s">
        <v>595</v>
      </c>
      <c r="T37" s="158" t="s">
        <v>599</v>
      </c>
      <c r="U37" s="158">
        <v>0</v>
      </c>
      <c r="V37" s="158">
        <f t="shared" si="20"/>
        <v>0</v>
      </c>
      <c r="W37" s="158"/>
      <c r="X37" s="158" t="s">
        <v>1476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1477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5">
        <v>28</v>
      </c>
      <c r="B38" s="176" t="s">
        <v>1442</v>
      </c>
      <c r="C38" s="185" t="s">
        <v>1490</v>
      </c>
      <c r="D38" s="177" t="s">
        <v>1262</v>
      </c>
      <c r="E38" s="178">
        <v>2</v>
      </c>
      <c r="F38" s="179"/>
      <c r="G38" s="180">
        <f t="shared" si="14"/>
        <v>0</v>
      </c>
      <c r="H38" s="159"/>
      <c r="I38" s="158">
        <f t="shared" si="15"/>
        <v>0</v>
      </c>
      <c r="J38" s="159"/>
      <c r="K38" s="158">
        <f t="shared" si="16"/>
        <v>0</v>
      </c>
      <c r="L38" s="158">
        <v>15</v>
      </c>
      <c r="M38" s="158">
        <f t="shared" si="17"/>
        <v>0</v>
      </c>
      <c r="N38" s="158">
        <v>0</v>
      </c>
      <c r="O38" s="158">
        <f t="shared" si="18"/>
        <v>0</v>
      </c>
      <c r="P38" s="158">
        <v>0</v>
      </c>
      <c r="Q38" s="158">
        <f t="shared" si="19"/>
        <v>0</v>
      </c>
      <c r="R38" s="158"/>
      <c r="S38" s="158" t="s">
        <v>595</v>
      </c>
      <c r="T38" s="158" t="s">
        <v>599</v>
      </c>
      <c r="U38" s="158">
        <v>0</v>
      </c>
      <c r="V38" s="158">
        <f t="shared" si="20"/>
        <v>0</v>
      </c>
      <c r="W38" s="158"/>
      <c r="X38" s="158" t="s">
        <v>1476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1477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5">
        <v>29</v>
      </c>
      <c r="B39" s="176" t="s">
        <v>1444</v>
      </c>
      <c r="C39" s="185" t="s">
        <v>1491</v>
      </c>
      <c r="D39" s="177" t="s">
        <v>238</v>
      </c>
      <c r="E39" s="178">
        <v>15</v>
      </c>
      <c r="F39" s="179"/>
      <c r="G39" s="180">
        <f t="shared" si="14"/>
        <v>0</v>
      </c>
      <c r="H39" s="159"/>
      <c r="I39" s="158">
        <f t="shared" si="15"/>
        <v>0</v>
      </c>
      <c r="J39" s="159"/>
      <c r="K39" s="158">
        <f t="shared" si="16"/>
        <v>0</v>
      </c>
      <c r="L39" s="158">
        <v>15</v>
      </c>
      <c r="M39" s="158">
        <f t="shared" si="17"/>
        <v>0</v>
      </c>
      <c r="N39" s="158">
        <v>0</v>
      </c>
      <c r="O39" s="158">
        <f t="shared" si="18"/>
        <v>0</v>
      </c>
      <c r="P39" s="158">
        <v>0</v>
      </c>
      <c r="Q39" s="158">
        <f t="shared" si="19"/>
        <v>0</v>
      </c>
      <c r="R39" s="158"/>
      <c r="S39" s="158" t="s">
        <v>595</v>
      </c>
      <c r="T39" s="158" t="s">
        <v>599</v>
      </c>
      <c r="U39" s="158">
        <v>0</v>
      </c>
      <c r="V39" s="158">
        <f t="shared" si="20"/>
        <v>0</v>
      </c>
      <c r="W39" s="158"/>
      <c r="X39" s="158" t="s">
        <v>1476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1477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5">
        <v>30</v>
      </c>
      <c r="B40" s="176" t="s">
        <v>1446</v>
      </c>
      <c r="C40" s="185" t="s">
        <v>1493</v>
      </c>
      <c r="D40" s="177" t="s">
        <v>238</v>
      </c>
      <c r="E40" s="178">
        <v>15</v>
      </c>
      <c r="F40" s="179"/>
      <c r="G40" s="180">
        <f t="shared" si="14"/>
        <v>0</v>
      </c>
      <c r="H40" s="159"/>
      <c r="I40" s="158">
        <f t="shared" si="15"/>
        <v>0</v>
      </c>
      <c r="J40" s="159"/>
      <c r="K40" s="158">
        <f t="shared" si="16"/>
        <v>0</v>
      </c>
      <c r="L40" s="158">
        <v>15</v>
      </c>
      <c r="M40" s="158">
        <f t="shared" si="17"/>
        <v>0</v>
      </c>
      <c r="N40" s="158">
        <v>0</v>
      </c>
      <c r="O40" s="158">
        <f t="shared" si="18"/>
        <v>0</v>
      </c>
      <c r="P40" s="158">
        <v>0</v>
      </c>
      <c r="Q40" s="158">
        <f t="shared" si="19"/>
        <v>0</v>
      </c>
      <c r="R40" s="158"/>
      <c r="S40" s="158" t="s">
        <v>595</v>
      </c>
      <c r="T40" s="158" t="s">
        <v>599</v>
      </c>
      <c r="U40" s="158">
        <v>0</v>
      </c>
      <c r="V40" s="158">
        <f t="shared" si="20"/>
        <v>0</v>
      </c>
      <c r="W40" s="158"/>
      <c r="X40" s="158" t="s">
        <v>1476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1477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5">
        <v>31</v>
      </c>
      <c r="B41" s="176" t="s">
        <v>1467</v>
      </c>
      <c r="C41" s="185" t="s">
        <v>1928</v>
      </c>
      <c r="D41" s="177" t="s">
        <v>1262</v>
      </c>
      <c r="E41" s="178">
        <v>5</v>
      </c>
      <c r="F41" s="179"/>
      <c r="G41" s="180">
        <f t="shared" si="14"/>
        <v>0</v>
      </c>
      <c r="H41" s="159"/>
      <c r="I41" s="158">
        <f t="shared" si="15"/>
        <v>0</v>
      </c>
      <c r="J41" s="159"/>
      <c r="K41" s="158">
        <f t="shared" si="16"/>
        <v>0</v>
      </c>
      <c r="L41" s="158">
        <v>15</v>
      </c>
      <c r="M41" s="158">
        <f t="shared" si="17"/>
        <v>0</v>
      </c>
      <c r="N41" s="158">
        <v>0</v>
      </c>
      <c r="O41" s="158">
        <f t="shared" si="18"/>
        <v>0</v>
      </c>
      <c r="P41" s="158">
        <v>0</v>
      </c>
      <c r="Q41" s="158">
        <f t="shared" si="19"/>
        <v>0</v>
      </c>
      <c r="R41" s="158"/>
      <c r="S41" s="158" t="s">
        <v>595</v>
      </c>
      <c r="T41" s="158" t="s">
        <v>599</v>
      </c>
      <c r="U41" s="158">
        <v>0</v>
      </c>
      <c r="V41" s="158">
        <f t="shared" si="20"/>
        <v>0</v>
      </c>
      <c r="W41" s="158"/>
      <c r="X41" s="158" t="s">
        <v>1476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1477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5">
        <v>32</v>
      </c>
      <c r="B42" s="176" t="s">
        <v>1469</v>
      </c>
      <c r="C42" s="185" t="s">
        <v>1929</v>
      </c>
      <c r="D42" s="177" t="s">
        <v>1262</v>
      </c>
      <c r="E42" s="178">
        <v>5</v>
      </c>
      <c r="F42" s="179"/>
      <c r="G42" s="180">
        <f t="shared" si="14"/>
        <v>0</v>
      </c>
      <c r="H42" s="159"/>
      <c r="I42" s="158">
        <f t="shared" si="15"/>
        <v>0</v>
      </c>
      <c r="J42" s="159"/>
      <c r="K42" s="158">
        <f t="shared" si="16"/>
        <v>0</v>
      </c>
      <c r="L42" s="158">
        <v>15</v>
      </c>
      <c r="M42" s="158">
        <f t="shared" si="17"/>
        <v>0</v>
      </c>
      <c r="N42" s="158">
        <v>0</v>
      </c>
      <c r="O42" s="158">
        <f t="shared" si="18"/>
        <v>0</v>
      </c>
      <c r="P42" s="158">
        <v>0</v>
      </c>
      <c r="Q42" s="158">
        <f t="shared" si="19"/>
        <v>0</v>
      </c>
      <c r="R42" s="158"/>
      <c r="S42" s="158" t="s">
        <v>595</v>
      </c>
      <c r="T42" s="158" t="s">
        <v>599</v>
      </c>
      <c r="U42" s="158">
        <v>0</v>
      </c>
      <c r="V42" s="158">
        <f t="shared" si="20"/>
        <v>0</v>
      </c>
      <c r="W42" s="158"/>
      <c r="X42" s="158" t="s">
        <v>1476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1477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45" outlineLevel="1" x14ac:dyDescent="0.2">
      <c r="A43" s="175">
        <v>33</v>
      </c>
      <c r="B43" s="176" t="s">
        <v>1471</v>
      </c>
      <c r="C43" s="185" t="s">
        <v>1930</v>
      </c>
      <c r="D43" s="177" t="s">
        <v>1262</v>
      </c>
      <c r="E43" s="178">
        <v>1</v>
      </c>
      <c r="F43" s="179"/>
      <c r="G43" s="180">
        <f t="shared" si="14"/>
        <v>0</v>
      </c>
      <c r="H43" s="159"/>
      <c r="I43" s="158">
        <f t="shared" si="15"/>
        <v>0</v>
      </c>
      <c r="J43" s="159"/>
      <c r="K43" s="158">
        <f t="shared" si="16"/>
        <v>0</v>
      </c>
      <c r="L43" s="158">
        <v>15</v>
      </c>
      <c r="M43" s="158">
        <f t="shared" si="17"/>
        <v>0</v>
      </c>
      <c r="N43" s="158">
        <v>0</v>
      </c>
      <c r="O43" s="158">
        <f t="shared" si="18"/>
        <v>0</v>
      </c>
      <c r="P43" s="158">
        <v>0</v>
      </c>
      <c r="Q43" s="158">
        <f t="shared" si="19"/>
        <v>0</v>
      </c>
      <c r="R43" s="158"/>
      <c r="S43" s="158" t="s">
        <v>595</v>
      </c>
      <c r="T43" s="158" t="s">
        <v>599</v>
      </c>
      <c r="U43" s="158">
        <v>0</v>
      </c>
      <c r="V43" s="158">
        <f t="shared" si="20"/>
        <v>0</v>
      </c>
      <c r="W43" s="158"/>
      <c r="X43" s="158" t="s">
        <v>1476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1477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5">
        <v>34</v>
      </c>
      <c r="B44" s="176" t="s">
        <v>1473</v>
      </c>
      <c r="C44" s="185" t="s">
        <v>1931</v>
      </c>
      <c r="D44" s="177" t="s">
        <v>1262</v>
      </c>
      <c r="E44" s="178">
        <v>1</v>
      </c>
      <c r="F44" s="179"/>
      <c r="G44" s="180">
        <f t="shared" si="14"/>
        <v>0</v>
      </c>
      <c r="H44" s="159"/>
      <c r="I44" s="158">
        <f t="shared" si="15"/>
        <v>0</v>
      </c>
      <c r="J44" s="159"/>
      <c r="K44" s="158">
        <f t="shared" si="16"/>
        <v>0</v>
      </c>
      <c r="L44" s="158">
        <v>15</v>
      </c>
      <c r="M44" s="158">
        <f t="shared" si="17"/>
        <v>0</v>
      </c>
      <c r="N44" s="158">
        <v>0</v>
      </c>
      <c r="O44" s="158">
        <f t="shared" si="18"/>
        <v>0</v>
      </c>
      <c r="P44" s="158">
        <v>0</v>
      </c>
      <c r="Q44" s="158">
        <f t="shared" si="19"/>
        <v>0</v>
      </c>
      <c r="R44" s="158"/>
      <c r="S44" s="158" t="s">
        <v>595</v>
      </c>
      <c r="T44" s="158" t="s">
        <v>599</v>
      </c>
      <c r="U44" s="158">
        <v>0</v>
      </c>
      <c r="V44" s="158">
        <f t="shared" si="20"/>
        <v>0</v>
      </c>
      <c r="W44" s="158"/>
      <c r="X44" s="158" t="s">
        <v>1476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1477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5">
        <v>35</v>
      </c>
      <c r="B45" s="176" t="s">
        <v>1538</v>
      </c>
      <c r="C45" s="185" t="s">
        <v>1932</v>
      </c>
      <c r="D45" s="177" t="s">
        <v>1262</v>
      </c>
      <c r="E45" s="178">
        <v>1</v>
      </c>
      <c r="F45" s="179"/>
      <c r="G45" s="180">
        <f t="shared" si="14"/>
        <v>0</v>
      </c>
      <c r="H45" s="159"/>
      <c r="I45" s="158">
        <f t="shared" si="15"/>
        <v>0</v>
      </c>
      <c r="J45" s="159"/>
      <c r="K45" s="158">
        <f t="shared" si="16"/>
        <v>0</v>
      </c>
      <c r="L45" s="158">
        <v>15</v>
      </c>
      <c r="M45" s="158">
        <f t="shared" si="17"/>
        <v>0</v>
      </c>
      <c r="N45" s="158">
        <v>0</v>
      </c>
      <c r="O45" s="158">
        <f t="shared" si="18"/>
        <v>0</v>
      </c>
      <c r="P45" s="158">
        <v>0</v>
      </c>
      <c r="Q45" s="158">
        <f t="shared" si="19"/>
        <v>0</v>
      </c>
      <c r="R45" s="158"/>
      <c r="S45" s="158" t="s">
        <v>595</v>
      </c>
      <c r="T45" s="158" t="s">
        <v>599</v>
      </c>
      <c r="U45" s="158">
        <v>0</v>
      </c>
      <c r="V45" s="158">
        <f t="shared" si="20"/>
        <v>0</v>
      </c>
      <c r="W45" s="158"/>
      <c r="X45" s="158" t="s">
        <v>1476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1477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5">
        <v>36</v>
      </c>
      <c r="B46" s="176" t="s">
        <v>1540</v>
      </c>
      <c r="C46" s="185" t="s">
        <v>1933</v>
      </c>
      <c r="D46" s="177" t="s">
        <v>1262</v>
      </c>
      <c r="E46" s="178">
        <v>2</v>
      </c>
      <c r="F46" s="179"/>
      <c r="G46" s="180">
        <f t="shared" si="14"/>
        <v>0</v>
      </c>
      <c r="H46" s="159"/>
      <c r="I46" s="158">
        <f t="shared" si="15"/>
        <v>0</v>
      </c>
      <c r="J46" s="159"/>
      <c r="K46" s="158">
        <f t="shared" si="16"/>
        <v>0</v>
      </c>
      <c r="L46" s="158">
        <v>15</v>
      </c>
      <c r="M46" s="158">
        <f t="shared" si="17"/>
        <v>0</v>
      </c>
      <c r="N46" s="158">
        <v>0</v>
      </c>
      <c r="O46" s="158">
        <f t="shared" si="18"/>
        <v>0</v>
      </c>
      <c r="P46" s="158">
        <v>0</v>
      </c>
      <c r="Q46" s="158">
        <f t="shared" si="19"/>
        <v>0</v>
      </c>
      <c r="R46" s="158"/>
      <c r="S46" s="158" t="s">
        <v>595</v>
      </c>
      <c r="T46" s="158" t="s">
        <v>599</v>
      </c>
      <c r="U46" s="158">
        <v>0</v>
      </c>
      <c r="V46" s="158">
        <f t="shared" si="20"/>
        <v>0</v>
      </c>
      <c r="W46" s="158"/>
      <c r="X46" s="158" t="s">
        <v>1476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1477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5">
        <v>37</v>
      </c>
      <c r="B47" s="176" t="s">
        <v>1542</v>
      </c>
      <c r="C47" s="185" t="s">
        <v>1934</v>
      </c>
      <c r="D47" s="177" t="s">
        <v>1262</v>
      </c>
      <c r="E47" s="178">
        <v>1</v>
      </c>
      <c r="F47" s="179"/>
      <c r="G47" s="180">
        <f t="shared" si="14"/>
        <v>0</v>
      </c>
      <c r="H47" s="159"/>
      <c r="I47" s="158">
        <f t="shared" si="15"/>
        <v>0</v>
      </c>
      <c r="J47" s="159"/>
      <c r="K47" s="158">
        <f t="shared" si="16"/>
        <v>0</v>
      </c>
      <c r="L47" s="158">
        <v>15</v>
      </c>
      <c r="M47" s="158">
        <f t="shared" si="17"/>
        <v>0</v>
      </c>
      <c r="N47" s="158">
        <v>0</v>
      </c>
      <c r="O47" s="158">
        <f t="shared" si="18"/>
        <v>0</v>
      </c>
      <c r="P47" s="158">
        <v>0</v>
      </c>
      <c r="Q47" s="158">
        <f t="shared" si="19"/>
        <v>0</v>
      </c>
      <c r="R47" s="158"/>
      <c r="S47" s="158" t="s">
        <v>595</v>
      </c>
      <c r="T47" s="158" t="s">
        <v>599</v>
      </c>
      <c r="U47" s="158">
        <v>0</v>
      </c>
      <c r="V47" s="158">
        <f t="shared" si="20"/>
        <v>0</v>
      </c>
      <c r="W47" s="158"/>
      <c r="X47" s="158" t="s">
        <v>1476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1477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5">
        <v>38</v>
      </c>
      <c r="B48" s="176" t="s">
        <v>1544</v>
      </c>
      <c r="C48" s="185" t="s">
        <v>1935</v>
      </c>
      <c r="D48" s="177" t="s">
        <v>1262</v>
      </c>
      <c r="E48" s="178">
        <v>1</v>
      </c>
      <c r="F48" s="179"/>
      <c r="G48" s="180">
        <f t="shared" si="14"/>
        <v>0</v>
      </c>
      <c r="H48" s="159"/>
      <c r="I48" s="158">
        <f t="shared" si="15"/>
        <v>0</v>
      </c>
      <c r="J48" s="159"/>
      <c r="K48" s="158">
        <f t="shared" si="16"/>
        <v>0</v>
      </c>
      <c r="L48" s="158">
        <v>15</v>
      </c>
      <c r="M48" s="158">
        <f t="shared" si="17"/>
        <v>0</v>
      </c>
      <c r="N48" s="158">
        <v>0</v>
      </c>
      <c r="O48" s="158">
        <f t="shared" si="18"/>
        <v>0</v>
      </c>
      <c r="P48" s="158">
        <v>0</v>
      </c>
      <c r="Q48" s="158">
        <f t="shared" si="19"/>
        <v>0</v>
      </c>
      <c r="R48" s="158"/>
      <c r="S48" s="158" t="s">
        <v>595</v>
      </c>
      <c r="T48" s="158" t="s">
        <v>599</v>
      </c>
      <c r="U48" s="158">
        <v>0</v>
      </c>
      <c r="V48" s="158">
        <f t="shared" si="20"/>
        <v>0</v>
      </c>
      <c r="W48" s="158"/>
      <c r="X48" s="158" t="s">
        <v>1476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1477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5">
        <v>39</v>
      </c>
      <c r="B49" s="176" t="s">
        <v>1546</v>
      </c>
      <c r="C49" s="185" t="s">
        <v>1936</v>
      </c>
      <c r="D49" s="177" t="s">
        <v>1262</v>
      </c>
      <c r="E49" s="178">
        <v>1</v>
      </c>
      <c r="F49" s="179"/>
      <c r="G49" s="180">
        <f t="shared" si="14"/>
        <v>0</v>
      </c>
      <c r="H49" s="159"/>
      <c r="I49" s="158">
        <f t="shared" si="15"/>
        <v>0</v>
      </c>
      <c r="J49" s="159"/>
      <c r="K49" s="158">
        <f t="shared" si="16"/>
        <v>0</v>
      </c>
      <c r="L49" s="158">
        <v>15</v>
      </c>
      <c r="M49" s="158">
        <f t="shared" si="17"/>
        <v>0</v>
      </c>
      <c r="N49" s="158">
        <v>0</v>
      </c>
      <c r="O49" s="158">
        <f t="shared" si="18"/>
        <v>0</v>
      </c>
      <c r="P49" s="158">
        <v>0</v>
      </c>
      <c r="Q49" s="158">
        <f t="shared" si="19"/>
        <v>0</v>
      </c>
      <c r="R49" s="158"/>
      <c r="S49" s="158" t="s">
        <v>595</v>
      </c>
      <c r="T49" s="158" t="s">
        <v>599</v>
      </c>
      <c r="U49" s="158">
        <v>0</v>
      </c>
      <c r="V49" s="158">
        <f t="shared" si="20"/>
        <v>0</v>
      </c>
      <c r="W49" s="158"/>
      <c r="X49" s="158" t="s">
        <v>1476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1477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5">
        <v>40</v>
      </c>
      <c r="B50" s="176" t="s">
        <v>1548</v>
      </c>
      <c r="C50" s="185" t="s">
        <v>1937</v>
      </c>
      <c r="D50" s="177" t="s">
        <v>1262</v>
      </c>
      <c r="E50" s="178">
        <v>1</v>
      </c>
      <c r="F50" s="179"/>
      <c r="G50" s="180">
        <f t="shared" si="14"/>
        <v>0</v>
      </c>
      <c r="H50" s="159"/>
      <c r="I50" s="158">
        <f t="shared" si="15"/>
        <v>0</v>
      </c>
      <c r="J50" s="159"/>
      <c r="K50" s="158">
        <f t="shared" si="16"/>
        <v>0</v>
      </c>
      <c r="L50" s="158">
        <v>15</v>
      </c>
      <c r="M50" s="158">
        <f t="shared" si="17"/>
        <v>0</v>
      </c>
      <c r="N50" s="158">
        <v>0</v>
      </c>
      <c r="O50" s="158">
        <f t="shared" si="18"/>
        <v>0</v>
      </c>
      <c r="P50" s="158">
        <v>0</v>
      </c>
      <c r="Q50" s="158">
        <f t="shared" si="19"/>
        <v>0</v>
      </c>
      <c r="R50" s="158"/>
      <c r="S50" s="158" t="s">
        <v>595</v>
      </c>
      <c r="T50" s="158" t="s">
        <v>599</v>
      </c>
      <c r="U50" s="158">
        <v>0</v>
      </c>
      <c r="V50" s="158">
        <f t="shared" si="20"/>
        <v>0</v>
      </c>
      <c r="W50" s="158"/>
      <c r="X50" s="158" t="s">
        <v>1476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1477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5">
        <v>41</v>
      </c>
      <c r="B51" s="176" t="s">
        <v>1550</v>
      </c>
      <c r="C51" s="185" t="s">
        <v>1938</v>
      </c>
      <c r="D51" s="177" t="s">
        <v>1452</v>
      </c>
      <c r="E51" s="178">
        <v>1</v>
      </c>
      <c r="F51" s="179"/>
      <c r="G51" s="180">
        <f t="shared" si="14"/>
        <v>0</v>
      </c>
      <c r="H51" s="159"/>
      <c r="I51" s="158">
        <f t="shared" si="15"/>
        <v>0</v>
      </c>
      <c r="J51" s="159"/>
      <c r="K51" s="158">
        <f t="shared" si="16"/>
        <v>0</v>
      </c>
      <c r="L51" s="158">
        <v>15</v>
      </c>
      <c r="M51" s="158">
        <f t="shared" si="17"/>
        <v>0</v>
      </c>
      <c r="N51" s="158">
        <v>0</v>
      </c>
      <c r="O51" s="158">
        <f t="shared" si="18"/>
        <v>0</v>
      </c>
      <c r="P51" s="158">
        <v>0</v>
      </c>
      <c r="Q51" s="158">
        <f t="shared" si="19"/>
        <v>0</v>
      </c>
      <c r="R51" s="158"/>
      <c r="S51" s="158" t="s">
        <v>595</v>
      </c>
      <c r="T51" s="158" t="s">
        <v>599</v>
      </c>
      <c r="U51" s="158">
        <v>0</v>
      </c>
      <c r="V51" s="158">
        <f t="shared" si="20"/>
        <v>0</v>
      </c>
      <c r="W51" s="158"/>
      <c r="X51" s="158" t="s">
        <v>1476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1477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5">
        <v>42</v>
      </c>
      <c r="B52" s="176" t="s">
        <v>1502</v>
      </c>
      <c r="C52" s="185" t="s">
        <v>1503</v>
      </c>
      <c r="D52" s="177" t="s">
        <v>238</v>
      </c>
      <c r="E52" s="178">
        <v>15</v>
      </c>
      <c r="F52" s="179"/>
      <c r="G52" s="180">
        <f t="shared" si="14"/>
        <v>0</v>
      </c>
      <c r="H52" s="159"/>
      <c r="I52" s="158">
        <f t="shared" si="15"/>
        <v>0</v>
      </c>
      <c r="J52" s="159"/>
      <c r="K52" s="158">
        <f t="shared" si="16"/>
        <v>0</v>
      </c>
      <c r="L52" s="158">
        <v>15</v>
      </c>
      <c r="M52" s="158">
        <f t="shared" si="17"/>
        <v>0</v>
      </c>
      <c r="N52" s="158">
        <v>0</v>
      </c>
      <c r="O52" s="158">
        <f t="shared" si="18"/>
        <v>0</v>
      </c>
      <c r="P52" s="158">
        <v>0</v>
      </c>
      <c r="Q52" s="158">
        <f t="shared" si="19"/>
        <v>0</v>
      </c>
      <c r="R52" s="158"/>
      <c r="S52" s="158" t="s">
        <v>595</v>
      </c>
      <c r="T52" s="158" t="s">
        <v>599</v>
      </c>
      <c r="U52" s="158">
        <v>0</v>
      </c>
      <c r="V52" s="158">
        <f t="shared" si="20"/>
        <v>0</v>
      </c>
      <c r="W52" s="158"/>
      <c r="X52" s="158" t="s">
        <v>1476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1477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5">
        <v>43</v>
      </c>
      <c r="B53" s="176" t="s">
        <v>1553</v>
      </c>
      <c r="C53" s="185" t="s">
        <v>1939</v>
      </c>
      <c r="D53" s="177" t="s">
        <v>1262</v>
      </c>
      <c r="E53" s="178">
        <v>1</v>
      </c>
      <c r="F53" s="179"/>
      <c r="G53" s="180">
        <f t="shared" si="14"/>
        <v>0</v>
      </c>
      <c r="H53" s="159"/>
      <c r="I53" s="158">
        <f t="shared" si="15"/>
        <v>0</v>
      </c>
      <c r="J53" s="159"/>
      <c r="K53" s="158">
        <f t="shared" si="16"/>
        <v>0</v>
      </c>
      <c r="L53" s="158">
        <v>15</v>
      </c>
      <c r="M53" s="158">
        <f t="shared" si="17"/>
        <v>0</v>
      </c>
      <c r="N53" s="158">
        <v>0</v>
      </c>
      <c r="O53" s="158">
        <f t="shared" si="18"/>
        <v>0</v>
      </c>
      <c r="P53" s="158">
        <v>0</v>
      </c>
      <c r="Q53" s="158">
        <f t="shared" si="19"/>
        <v>0</v>
      </c>
      <c r="R53" s="158"/>
      <c r="S53" s="158" t="s">
        <v>595</v>
      </c>
      <c r="T53" s="158" t="s">
        <v>599</v>
      </c>
      <c r="U53" s="158">
        <v>0</v>
      </c>
      <c r="V53" s="158">
        <f t="shared" si="20"/>
        <v>0</v>
      </c>
      <c r="W53" s="158"/>
      <c r="X53" s="158" t="s">
        <v>1476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1477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5">
        <v>44</v>
      </c>
      <c r="B54" s="176" t="s">
        <v>1504</v>
      </c>
      <c r="C54" s="185" t="s">
        <v>1505</v>
      </c>
      <c r="D54" s="177" t="s">
        <v>333</v>
      </c>
      <c r="E54" s="178">
        <v>1.5</v>
      </c>
      <c r="F54" s="179"/>
      <c r="G54" s="180">
        <f t="shared" si="14"/>
        <v>0</v>
      </c>
      <c r="H54" s="159"/>
      <c r="I54" s="158">
        <f t="shared" si="15"/>
        <v>0</v>
      </c>
      <c r="J54" s="159"/>
      <c r="K54" s="158">
        <f t="shared" si="16"/>
        <v>0</v>
      </c>
      <c r="L54" s="158">
        <v>15</v>
      </c>
      <c r="M54" s="158">
        <f t="shared" si="17"/>
        <v>0</v>
      </c>
      <c r="N54" s="158">
        <v>0</v>
      </c>
      <c r="O54" s="158">
        <f t="shared" si="18"/>
        <v>0</v>
      </c>
      <c r="P54" s="158">
        <v>0</v>
      </c>
      <c r="Q54" s="158">
        <f t="shared" si="19"/>
        <v>0</v>
      </c>
      <c r="R54" s="158"/>
      <c r="S54" s="158" t="s">
        <v>595</v>
      </c>
      <c r="T54" s="158" t="s">
        <v>599</v>
      </c>
      <c r="U54" s="158">
        <v>0</v>
      </c>
      <c r="V54" s="158">
        <f t="shared" si="20"/>
        <v>0</v>
      </c>
      <c r="W54" s="158"/>
      <c r="X54" s="158" t="s">
        <v>1476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1477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5">
        <v>45</v>
      </c>
      <c r="B55" s="176" t="s">
        <v>1558</v>
      </c>
      <c r="C55" s="185" t="s">
        <v>1940</v>
      </c>
      <c r="D55" s="177" t="s">
        <v>1452</v>
      </c>
      <c r="E55" s="178">
        <v>2</v>
      </c>
      <c r="F55" s="179"/>
      <c r="G55" s="180">
        <f t="shared" si="14"/>
        <v>0</v>
      </c>
      <c r="H55" s="159"/>
      <c r="I55" s="158">
        <f t="shared" si="15"/>
        <v>0</v>
      </c>
      <c r="J55" s="159"/>
      <c r="K55" s="158">
        <f t="shared" si="16"/>
        <v>0</v>
      </c>
      <c r="L55" s="158">
        <v>15</v>
      </c>
      <c r="M55" s="158">
        <f t="shared" si="17"/>
        <v>0</v>
      </c>
      <c r="N55" s="158">
        <v>0</v>
      </c>
      <c r="O55" s="158">
        <f t="shared" si="18"/>
        <v>0</v>
      </c>
      <c r="P55" s="158">
        <v>0</v>
      </c>
      <c r="Q55" s="158">
        <f t="shared" si="19"/>
        <v>0</v>
      </c>
      <c r="R55" s="158"/>
      <c r="S55" s="158" t="s">
        <v>595</v>
      </c>
      <c r="T55" s="158" t="s">
        <v>599</v>
      </c>
      <c r="U55" s="158">
        <v>0</v>
      </c>
      <c r="V55" s="158">
        <f t="shared" si="20"/>
        <v>0</v>
      </c>
      <c r="W55" s="158"/>
      <c r="X55" s="158" t="s">
        <v>764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1263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5">
        <v>46</v>
      </c>
      <c r="B56" s="176" t="s">
        <v>1560</v>
      </c>
      <c r="C56" s="185" t="s">
        <v>1941</v>
      </c>
      <c r="D56" s="177" t="s">
        <v>1452</v>
      </c>
      <c r="E56" s="178">
        <v>1</v>
      </c>
      <c r="F56" s="179"/>
      <c r="G56" s="180">
        <f t="shared" si="14"/>
        <v>0</v>
      </c>
      <c r="H56" s="159"/>
      <c r="I56" s="158">
        <f t="shared" si="15"/>
        <v>0</v>
      </c>
      <c r="J56" s="159"/>
      <c r="K56" s="158">
        <f t="shared" si="16"/>
        <v>0</v>
      </c>
      <c r="L56" s="158">
        <v>15</v>
      </c>
      <c r="M56" s="158">
        <f t="shared" si="17"/>
        <v>0</v>
      </c>
      <c r="N56" s="158">
        <v>0</v>
      </c>
      <c r="O56" s="158">
        <f t="shared" si="18"/>
        <v>0</v>
      </c>
      <c r="P56" s="158">
        <v>0</v>
      </c>
      <c r="Q56" s="158">
        <f t="shared" si="19"/>
        <v>0</v>
      </c>
      <c r="R56" s="158"/>
      <c r="S56" s="158" t="s">
        <v>595</v>
      </c>
      <c r="T56" s="158" t="s">
        <v>599</v>
      </c>
      <c r="U56" s="158">
        <v>0</v>
      </c>
      <c r="V56" s="158">
        <f t="shared" si="20"/>
        <v>0</v>
      </c>
      <c r="W56" s="158"/>
      <c r="X56" s="158" t="s">
        <v>1476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1477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x14ac:dyDescent="0.2">
      <c r="A57" s="163" t="s">
        <v>190</v>
      </c>
      <c r="B57" s="164" t="s">
        <v>120</v>
      </c>
      <c r="C57" s="182" t="s">
        <v>121</v>
      </c>
      <c r="D57" s="165"/>
      <c r="E57" s="166"/>
      <c r="F57" s="167"/>
      <c r="G57" s="168">
        <f>SUMIF(AG58:AG62,"&lt;&gt;NOR",G58:G62)</f>
        <v>0</v>
      </c>
      <c r="H57" s="162"/>
      <c r="I57" s="162">
        <f>SUM(I58:I62)</f>
        <v>0</v>
      </c>
      <c r="J57" s="162"/>
      <c r="K57" s="162">
        <f>SUM(K58:K62)</f>
        <v>0</v>
      </c>
      <c r="L57" s="162"/>
      <c r="M57" s="162">
        <f>SUM(M58:M62)</f>
        <v>0</v>
      </c>
      <c r="N57" s="162"/>
      <c r="O57" s="162">
        <f>SUM(O58:O62)</f>
        <v>0</v>
      </c>
      <c r="P57" s="162"/>
      <c r="Q57" s="162">
        <f>SUM(Q58:Q62)</f>
        <v>0</v>
      </c>
      <c r="R57" s="162"/>
      <c r="S57" s="162"/>
      <c r="T57" s="162"/>
      <c r="U57" s="162"/>
      <c r="V57" s="162">
        <f>SUM(V58:V62)</f>
        <v>0</v>
      </c>
      <c r="W57" s="162"/>
      <c r="X57" s="162"/>
      <c r="AG57" t="s">
        <v>191</v>
      </c>
    </row>
    <row r="58" spans="1:60" outlineLevel="1" x14ac:dyDescent="0.2">
      <c r="A58" s="175">
        <v>47</v>
      </c>
      <c r="B58" s="176" t="s">
        <v>1546</v>
      </c>
      <c r="C58" s="185" t="s">
        <v>1547</v>
      </c>
      <c r="D58" s="177" t="s">
        <v>1262</v>
      </c>
      <c r="E58" s="178">
        <v>3</v>
      </c>
      <c r="F58" s="179"/>
      <c r="G58" s="180">
        <f>ROUND(E58*F58,2)</f>
        <v>0</v>
      </c>
      <c r="H58" s="159"/>
      <c r="I58" s="158">
        <f>ROUND(E58*H58,2)</f>
        <v>0</v>
      </c>
      <c r="J58" s="159"/>
      <c r="K58" s="158">
        <f>ROUND(E58*J58,2)</f>
        <v>0</v>
      </c>
      <c r="L58" s="158">
        <v>15</v>
      </c>
      <c r="M58" s="158">
        <f>G58*(1+L58/100)</f>
        <v>0</v>
      </c>
      <c r="N58" s="158">
        <v>0</v>
      </c>
      <c r="O58" s="158">
        <f>ROUND(E58*N58,2)</f>
        <v>0</v>
      </c>
      <c r="P58" s="158">
        <v>0</v>
      </c>
      <c r="Q58" s="158">
        <f>ROUND(E58*P58,2)</f>
        <v>0</v>
      </c>
      <c r="R58" s="158"/>
      <c r="S58" s="158" t="s">
        <v>595</v>
      </c>
      <c r="T58" s="158" t="s">
        <v>599</v>
      </c>
      <c r="U58" s="158">
        <v>0</v>
      </c>
      <c r="V58" s="158">
        <f>ROUND(E58*U58,2)</f>
        <v>0</v>
      </c>
      <c r="W58" s="158"/>
      <c r="X58" s="158" t="s">
        <v>209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1254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5">
        <v>48</v>
      </c>
      <c r="B59" s="176" t="s">
        <v>1548</v>
      </c>
      <c r="C59" s="185" t="s">
        <v>1549</v>
      </c>
      <c r="D59" s="177" t="s">
        <v>1262</v>
      </c>
      <c r="E59" s="178">
        <v>3</v>
      </c>
      <c r="F59" s="179"/>
      <c r="G59" s="180">
        <f>ROUND(E59*F59,2)</f>
        <v>0</v>
      </c>
      <c r="H59" s="159"/>
      <c r="I59" s="158">
        <f>ROUND(E59*H59,2)</f>
        <v>0</v>
      </c>
      <c r="J59" s="159"/>
      <c r="K59" s="158">
        <f>ROUND(E59*J59,2)</f>
        <v>0</v>
      </c>
      <c r="L59" s="158">
        <v>15</v>
      </c>
      <c r="M59" s="158">
        <f>G59*(1+L59/100)</f>
        <v>0</v>
      </c>
      <c r="N59" s="158">
        <v>0</v>
      </c>
      <c r="O59" s="158">
        <f>ROUND(E59*N59,2)</f>
        <v>0</v>
      </c>
      <c r="P59" s="158">
        <v>0</v>
      </c>
      <c r="Q59" s="158">
        <f>ROUND(E59*P59,2)</f>
        <v>0</v>
      </c>
      <c r="R59" s="158"/>
      <c r="S59" s="158" t="s">
        <v>595</v>
      </c>
      <c r="T59" s="158" t="s">
        <v>599</v>
      </c>
      <c r="U59" s="158">
        <v>0</v>
      </c>
      <c r="V59" s="158">
        <f>ROUND(E59*U59,2)</f>
        <v>0</v>
      </c>
      <c r="W59" s="158"/>
      <c r="X59" s="158" t="s">
        <v>209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1254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5">
        <v>49</v>
      </c>
      <c r="B60" s="176" t="s">
        <v>1508</v>
      </c>
      <c r="C60" s="185" t="s">
        <v>1942</v>
      </c>
      <c r="D60" s="177" t="s">
        <v>1452</v>
      </c>
      <c r="E60" s="178">
        <v>1</v>
      </c>
      <c r="F60" s="179"/>
      <c r="G60" s="180">
        <f>ROUND(E60*F60,2)</f>
        <v>0</v>
      </c>
      <c r="H60" s="159"/>
      <c r="I60" s="158">
        <f>ROUND(E60*H60,2)</f>
        <v>0</v>
      </c>
      <c r="J60" s="159"/>
      <c r="K60" s="158">
        <f>ROUND(E60*J60,2)</f>
        <v>0</v>
      </c>
      <c r="L60" s="158">
        <v>15</v>
      </c>
      <c r="M60" s="158">
        <f>G60*(1+L60/100)</f>
        <v>0</v>
      </c>
      <c r="N60" s="158">
        <v>0</v>
      </c>
      <c r="O60" s="158">
        <f>ROUND(E60*N60,2)</f>
        <v>0</v>
      </c>
      <c r="P60" s="158">
        <v>0</v>
      </c>
      <c r="Q60" s="158">
        <f>ROUND(E60*P60,2)</f>
        <v>0</v>
      </c>
      <c r="R60" s="158"/>
      <c r="S60" s="158" t="s">
        <v>595</v>
      </c>
      <c r="T60" s="158" t="s">
        <v>599</v>
      </c>
      <c r="U60" s="158">
        <v>0</v>
      </c>
      <c r="V60" s="158">
        <f>ROUND(E60*U60,2)</f>
        <v>0</v>
      </c>
      <c r="W60" s="158"/>
      <c r="X60" s="158" t="s">
        <v>209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1254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75">
        <v>50</v>
      </c>
      <c r="B61" s="176" t="s">
        <v>1597</v>
      </c>
      <c r="C61" s="185" t="s">
        <v>1943</v>
      </c>
      <c r="D61" s="177" t="s">
        <v>1452</v>
      </c>
      <c r="E61" s="178">
        <v>1</v>
      </c>
      <c r="F61" s="179"/>
      <c r="G61" s="180">
        <f>ROUND(E61*F61,2)</f>
        <v>0</v>
      </c>
      <c r="H61" s="159"/>
      <c r="I61" s="158">
        <f>ROUND(E61*H61,2)</f>
        <v>0</v>
      </c>
      <c r="J61" s="159"/>
      <c r="K61" s="158">
        <f>ROUND(E61*J61,2)</f>
        <v>0</v>
      </c>
      <c r="L61" s="158">
        <v>15</v>
      </c>
      <c r="M61" s="158">
        <f>G61*(1+L61/100)</f>
        <v>0</v>
      </c>
      <c r="N61" s="158">
        <v>0</v>
      </c>
      <c r="O61" s="158">
        <f>ROUND(E61*N61,2)</f>
        <v>0</v>
      </c>
      <c r="P61" s="158">
        <v>0</v>
      </c>
      <c r="Q61" s="158">
        <f>ROUND(E61*P61,2)</f>
        <v>0</v>
      </c>
      <c r="R61" s="158"/>
      <c r="S61" s="158" t="s">
        <v>595</v>
      </c>
      <c r="T61" s="158" t="s">
        <v>599</v>
      </c>
      <c r="U61" s="158">
        <v>0</v>
      </c>
      <c r="V61" s="158">
        <f>ROUND(E61*U61,2)</f>
        <v>0</v>
      </c>
      <c r="W61" s="158"/>
      <c r="X61" s="158" t="s">
        <v>209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1254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 x14ac:dyDescent="0.2">
      <c r="A62" s="175">
        <v>51</v>
      </c>
      <c r="B62" s="176" t="s">
        <v>1598</v>
      </c>
      <c r="C62" s="185" t="s">
        <v>1944</v>
      </c>
      <c r="D62" s="177" t="s">
        <v>1452</v>
      </c>
      <c r="E62" s="178">
        <v>1</v>
      </c>
      <c r="F62" s="179"/>
      <c r="G62" s="180">
        <f>ROUND(E62*F62,2)</f>
        <v>0</v>
      </c>
      <c r="H62" s="159"/>
      <c r="I62" s="158">
        <f>ROUND(E62*H62,2)</f>
        <v>0</v>
      </c>
      <c r="J62" s="159"/>
      <c r="K62" s="158">
        <f>ROUND(E62*J62,2)</f>
        <v>0</v>
      </c>
      <c r="L62" s="158">
        <v>15</v>
      </c>
      <c r="M62" s="158">
        <f>G62*(1+L62/100)</f>
        <v>0</v>
      </c>
      <c r="N62" s="158">
        <v>0</v>
      </c>
      <c r="O62" s="158">
        <f>ROUND(E62*N62,2)</f>
        <v>0</v>
      </c>
      <c r="P62" s="158">
        <v>0</v>
      </c>
      <c r="Q62" s="158">
        <f>ROUND(E62*P62,2)</f>
        <v>0</v>
      </c>
      <c r="R62" s="158"/>
      <c r="S62" s="158" t="s">
        <v>595</v>
      </c>
      <c r="T62" s="158" t="s">
        <v>599</v>
      </c>
      <c r="U62" s="158">
        <v>0</v>
      </c>
      <c r="V62" s="158">
        <f>ROUND(E62*U62,2)</f>
        <v>0</v>
      </c>
      <c r="W62" s="158"/>
      <c r="X62" s="158" t="s">
        <v>209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1254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x14ac:dyDescent="0.2">
      <c r="A63" s="163" t="s">
        <v>190</v>
      </c>
      <c r="B63" s="164" t="s">
        <v>72</v>
      </c>
      <c r="C63" s="182" t="s">
        <v>73</v>
      </c>
      <c r="D63" s="165"/>
      <c r="E63" s="166"/>
      <c r="F63" s="167"/>
      <c r="G63" s="168">
        <f>SUMIF(AG64:AG99,"&lt;&gt;NOR",G64:G99)</f>
        <v>0</v>
      </c>
      <c r="H63" s="162"/>
      <c r="I63" s="162">
        <f>SUM(I64:I99)</f>
        <v>0</v>
      </c>
      <c r="J63" s="162"/>
      <c r="K63" s="162">
        <f>SUM(K64:K99)</f>
        <v>0</v>
      </c>
      <c r="L63" s="162"/>
      <c r="M63" s="162">
        <f>SUM(M64:M99)</f>
        <v>0</v>
      </c>
      <c r="N63" s="162"/>
      <c r="O63" s="162">
        <f>SUM(O64:O99)</f>
        <v>0</v>
      </c>
      <c r="P63" s="162"/>
      <c r="Q63" s="162">
        <f>SUM(Q64:Q99)</f>
        <v>0</v>
      </c>
      <c r="R63" s="162"/>
      <c r="S63" s="162"/>
      <c r="T63" s="162"/>
      <c r="U63" s="162"/>
      <c r="V63" s="162">
        <f>SUM(V64:V99)</f>
        <v>0</v>
      </c>
      <c r="W63" s="162"/>
      <c r="X63" s="162"/>
      <c r="AG63" t="s">
        <v>191</v>
      </c>
    </row>
    <row r="64" spans="1:60" ht="45" outlineLevel="1" x14ac:dyDescent="0.2">
      <c r="A64" s="175">
        <v>52</v>
      </c>
      <c r="B64" s="176" t="s">
        <v>1428</v>
      </c>
      <c r="C64" s="185" t="s">
        <v>2107</v>
      </c>
      <c r="D64" s="177" t="s">
        <v>1262</v>
      </c>
      <c r="E64" s="178">
        <v>2</v>
      </c>
      <c r="F64" s="179"/>
      <c r="G64" s="180">
        <f t="shared" ref="G64:G99" si="21">ROUND(E64*F64,2)</f>
        <v>0</v>
      </c>
      <c r="H64" s="159"/>
      <c r="I64" s="158">
        <f t="shared" ref="I64:I99" si="22">ROUND(E64*H64,2)</f>
        <v>0</v>
      </c>
      <c r="J64" s="159"/>
      <c r="K64" s="158">
        <f t="shared" ref="K64:K99" si="23">ROUND(E64*J64,2)</f>
        <v>0</v>
      </c>
      <c r="L64" s="158">
        <v>15</v>
      </c>
      <c r="M64" s="158">
        <f t="shared" ref="M64:M99" si="24">G64*(1+L64/100)</f>
        <v>0</v>
      </c>
      <c r="N64" s="158">
        <v>0</v>
      </c>
      <c r="O64" s="158">
        <f t="shared" ref="O64:O99" si="25">ROUND(E64*N64,2)</f>
        <v>0</v>
      </c>
      <c r="P64" s="158">
        <v>0</v>
      </c>
      <c r="Q64" s="158">
        <f t="shared" ref="Q64:Q99" si="26">ROUND(E64*P64,2)</f>
        <v>0</v>
      </c>
      <c r="R64" s="158"/>
      <c r="S64" s="158" t="s">
        <v>595</v>
      </c>
      <c r="T64" s="158" t="s">
        <v>599</v>
      </c>
      <c r="U64" s="158">
        <v>0</v>
      </c>
      <c r="V64" s="158">
        <f t="shared" ref="V64:V99" si="27">ROUND(E64*U64,2)</f>
        <v>0</v>
      </c>
      <c r="W64" s="158"/>
      <c r="X64" s="158" t="s">
        <v>1476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1477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1" x14ac:dyDescent="0.2">
      <c r="A65" s="175">
        <v>53</v>
      </c>
      <c r="B65" s="176" t="s">
        <v>1432</v>
      </c>
      <c r="C65" s="185" t="s">
        <v>1945</v>
      </c>
      <c r="D65" s="177" t="s">
        <v>1262</v>
      </c>
      <c r="E65" s="178">
        <v>1</v>
      </c>
      <c r="F65" s="179"/>
      <c r="G65" s="180">
        <f t="shared" si="21"/>
        <v>0</v>
      </c>
      <c r="H65" s="159"/>
      <c r="I65" s="158">
        <f t="shared" si="22"/>
        <v>0</v>
      </c>
      <c r="J65" s="159"/>
      <c r="K65" s="158">
        <f t="shared" si="23"/>
        <v>0</v>
      </c>
      <c r="L65" s="158">
        <v>15</v>
      </c>
      <c r="M65" s="158">
        <f t="shared" si="24"/>
        <v>0</v>
      </c>
      <c r="N65" s="158">
        <v>0</v>
      </c>
      <c r="O65" s="158">
        <f t="shared" si="25"/>
        <v>0</v>
      </c>
      <c r="P65" s="158">
        <v>0</v>
      </c>
      <c r="Q65" s="158">
        <f t="shared" si="26"/>
        <v>0</v>
      </c>
      <c r="R65" s="158"/>
      <c r="S65" s="158" t="s">
        <v>595</v>
      </c>
      <c r="T65" s="158" t="s">
        <v>599</v>
      </c>
      <c r="U65" s="158">
        <v>0</v>
      </c>
      <c r="V65" s="158">
        <f t="shared" si="27"/>
        <v>0</v>
      </c>
      <c r="W65" s="158"/>
      <c r="X65" s="158" t="s">
        <v>1476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1477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22.5" outlineLevel="1" x14ac:dyDescent="0.2">
      <c r="A66" s="175">
        <v>54</v>
      </c>
      <c r="B66" s="176" t="s">
        <v>1434</v>
      </c>
      <c r="C66" s="185" t="s">
        <v>1946</v>
      </c>
      <c r="D66" s="177" t="s">
        <v>1452</v>
      </c>
      <c r="E66" s="178">
        <v>1</v>
      </c>
      <c r="F66" s="179"/>
      <c r="G66" s="180">
        <f t="shared" si="21"/>
        <v>0</v>
      </c>
      <c r="H66" s="159"/>
      <c r="I66" s="158">
        <f t="shared" si="22"/>
        <v>0</v>
      </c>
      <c r="J66" s="159"/>
      <c r="K66" s="158">
        <f t="shared" si="23"/>
        <v>0</v>
      </c>
      <c r="L66" s="158">
        <v>15</v>
      </c>
      <c r="M66" s="158">
        <f t="shared" si="24"/>
        <v>0</v>
      </c>
      <c r="N66" s="158">
        <v>0</v>
      </c>
      <c r="O66" s="158">
        <f t="shared" si="25"/>
        <v>0</v>
      </c>
      <c r="P66" s="158">
        <v>0</v>
      </c>
      <c r="Q66" s="158">
        <f t="shared" si="26"/>
        <v>0</v>
      </c>
      <c r="R66" s="158"/>
      <c r="S66" s="158" t="s">
        <v>595</v>
      </c>
      <c r="T66" s="158" t="s">
        <v>599</v>
      </c>
      <c r="U66" s="158">
        <v>0</v>
      </c>
      <c r="V66" s="158">
        <f t="shared" si="27"/>
        <v>0</v>
      </c>
      <c r="W66" s="158"/>
      <c r="X66" s="158" t="s">
        <v>1476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1477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2.5" outlineLevel="1" x14ac:dyDescent="0.2">
      <c r="A67" s="175">
        <v>55</v>
      </c>
      <c r="B67" s="176" t="s">
        <v>1436</v>
      </c>
      <c r="C67" s="185" t="s">
        <v>1947</v>
      </c>
      <c r="D67" s="177" t="s">
        <v>1452</v>
      </c>
      <c r="E67" s="178">
        <v>1</v>
      </c>
      <c r="F67" s="179"/>
      <c r="G67" s="180">
        <f t="shared" si="21"/>
        <v>0</v>
      </c>
      <c r="H67" s="159"/>
      <c r="I67" s="158">
        <f t="shared" si="22"/>
        <v>0</v>
      </c>
      <c r="J67" s="159"/>
      <c r="K67" s="158">
        <f t="shared" si="23"/>
        <v>0</v>
      </c>
      <c r="L67" s="158">
        <v>15</v>
      </c>
      <c r="M67" s="158">
        <f t="shared" si="24"/>
        <v>0</v>
      </c>
      <c r="N67" s="158">
        <v>0</v>
      </c>
      <c r="O67" s="158">
        <f t="shared" si="25"/>
        <v>0</v>
      </c>
      <c r="P67" s="158">
        <v>0</v>
      </c>
      <c r="Q67" s="158">
        <f t="shared" si="26"/>
        <v>0</v>
      </c>
      <c r="R67" s="158"/>
      <c r="S67" s="158" t="s">
        <v>595</v>
      </c>
      <c r="T67" s="158" t="s">
        <v>599</v>
      </c>
      <c r="U67" s="158">
        <v>0</v>
      </c>
      <c r="V67" s="158">
        <f t="shared" si="27"/>
        <v>0</v>
      </c>
      <c r="W67" s="158"/>
      <c r="X67" s="158" t="s">
        <v>1476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1477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5">
        <v>56</v>
      </c>
      <c r="B68" s="176" t="s">
        <v>1516</v>
      </c>
      <c r="C68" s="185" t="s">
        <v>1948</v>
      </c>
      <c r="D68" s="177" t="s">
        <v>238</v>
      </c>
      <c r="E68" s="178">
        <v>8</v>
      </c>
      <c r="F68" s="179"/>
      <c r="G68" s="180">
        <f t="shared" si="21"/>
        <v>0</v>
      </c>
      <c r="H68" s="159"/>
      <c r="I68" s="158">
        <f t="shared" si="22"/>
        <v>0</v>
      </c>
      <c r="J68" s="159"/>
      <c r="K68" s="158">
        <f t="shared" si="23"/>
        <v>0</v>
      </c>
      <c r="L68" s="158">
        <v>15</v>
      </c>
      <c r="M68" s="158">
        <f t="shared" si="24"/>
        <v>0</v>
      </c>
      <c r="N68" s="158">
        <v>0</v>
      </c>
      <c r="O68" s="158">
        <f t="shared" si="25"/>
        <v>0</v>
      </c>
      <c r="P68" s="158">
        <v>0</v>
      </c>
      <c r="Q68" s="158">
        <f t="shared" si="26"/>
        <v>0</v>
      </c>
      <c r="R68" s="158"/>
      <c r="S68" s="158" t="s">
        <v>595</v>
      </c>
      <c r="T68" s="158" t="s">
        <v>599</v>
      </c>
      <c r="U68" s="158">
        <v>0</v>
      </c>
      <c r="V68" s="158">
        <f t="shared" si="27"/>
        <v>0</v>
      </c>
      <c r="W68" s="158"/>
      <c r="X68" s="158" t="s">
        <v>1476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1477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22.5" outlineLevel="1" x14ac:dyDescent="0.2">
      <c r="A69" s="175">
        <v>57</v>
      </c>
      <c r="B69" s="176" t="s">
        <v>1438</v>
      </c>
      <c r="C69" s="185" t="s">
        <v>1949</v>
      </c>
      <c r="D69" s="177" t="s">
        <v>1262</v>
      </c>
      <c r="E69" s="178">
        <v>8</v>
      </c>
      <c r="F69" s="179"/>
      <c r="G69" s="180">
        <f t="shared" si="21"/>
        <v>0</v>
      </c>
      <c r="H69" s="159"/>
      <c r="I69" s="158">
        <f t="shared" si="22"/>
        <v>0</v>
      </c>
      <c r="J69" s="159"/>
      <c r="K69" s="158">
        <f t="shared" si="23"/>
        <v>0</v>
      </c>
      <c r="L69" s="158">
        <v>15</v>
      </c>
      <c r="M69" s="158">
        <f t="shared" si="24"/>
        <v>0</v>
      </c>
      <c r="N69" s="158">
        <v>0</v>
      </c>
      <c r="O69" s="158">
        <f t="shared" si="25"/>
        <v>0</v>
      </c>
      <c r="P69" s="158">
        <v>0</v>
      </c>
      <c r="Q69" s="158">
        <f t="shared" si="26"/>
        <v>0</v>
      </c>
      <c r="R69" s="158"/>
      <c r="S69" s="158" t="s">
        <v>595</v>
      </c>
      <c r="T69" s="158" t="s">
        <v>599</v>
      </c>
      <c r="U69" s="158">
        <v>0</v>
      </c>
      <c r="V69" s="158">
        <f t="shared" si="27"/>
        <v>0</v>
      </c>
      <c r="W69" s="158"/>
      <c r="X69" s="158" t="s">
        <v>1476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1477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2.5" outlineLevel="1" x14ac:dyDescent="0.2">
      <c r="A70" s="175">
        <v>58</v>
      </c>
      <c r="B70" s="176" t="s">
        <v>1439</v>
      </c>
      <c r="C70" s="185" t="s">
        <v>1950</v>
      </c>
      <c r="D70" s="177" t="s">
        <v>1262</v>
      </c>
      <c r="E70" s="178">
        <v>4</v>
      </c>
      <c r="F70" s="179"/>
      <c r="G70" s="180">
        <f t="shared" si="21"/>
        <v>0</v>
      </c>
      <c r="H70" s="159"/>
      <c r="I70" s="158">
        <f t="shared" si="22"/>
        <v>0</v>
      </c>
      <c r="J70" s="159"/>
      <c r="K70" s="158">
        <f t="shared" si="23"/>
        <v>0</v>
      </c>
      <c r="L70" s="158">
        <v>15</v>
      </c>
      <c r="M70" s="158">
        <f t="shared" si="24"/>
        <v>0</v>
      </c>
      <c r="N70" s="158">
        <v>0</v>
      </c>
      <c r="O70" s="158">
        <f t="shared" si="25"/>
        <v>0</v>
      </c>
      <c r="P70" s="158">
        <v>0</v>
      </c>
      <c r="Q70" s="158">
        <f t="shared" si="26"/>
        <v>0</v>
      </c>
      <c r="R70" s="158"/>
      <c r="S70" s="158" t="s">
        <v>595</v>
      </c>
      <c r="T70" s="158" t="s">
        <v>599</v>
      </c>
      <c r="U70" s="158">
        <v>0</v>
      </c>
      <c r="V70" s="158">
        <f t="shared" si="27"/>
        <v>0</v>
      </c>
      <c r="W70" s="158"/>
      <c r="X70" s="158" t="s">
        <v>1476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1477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 x14ac:dyDescent="0.2">
      <c r="A71" s="175">
        <v>59</v>
      </c>
      <c r="B71" s="176" t="s">
        <v>1442</v>
      </c>
      <c r="C71" s="185" t="s">
        <v>1951</v>
      </c>
      <c r="D71" s="177" t="s">
        <v>1262</v>
      </c>
      <c r="E71" s="178">
        <v>1</v>
      </c>
      <c r="F71" s="179"/>
      <c r="G71" s="180">
        <f t="shared" si="21"/>
        <v>0</v>
      </c>
      <c r="H71" s="159"/>
      <c r="I71" s="158">
        <f t="shared" si="22"/>
        <v>0</v>
      </c>
      <c r="J71" s="159"/>
      <c r="K71" s="158">
        <f t="shared" si="23"/>
        <v>0</v>
      </c>
      <c r="L71" s="158">
        <v>15</v>
      </c>
      <c r="M71" s="158">
        <f t="shared" si="24"/>
        <v>0</v>
      </c>
      <c r="N71" s="158">
        <v>0</v>
      </c>
      <c r="O71" s="158">
        <f t="shared" si="25"/>
        <v>0</v>
      </c>
      <c r="P71" s="158">
        <v>0</v>
      </c>
      <c r="Q71" s="158">
        <f t="shared" si="26"/>
        <v>0</v>
      </c>
      <c r="R71" s="158"/>
      <c r="S71" s="158" t="s">
        <v>595</v>
      </c>
      <c r="T71" s="158" t="s">
        <v>599</v>
      </c>
      <c r="U71" s="158">
        <v>0</v>
      </c>
      <c r="V71" s="158">
        <f t="shared" si="27"/>
        <v>0</v>
      </c>
      <c r="W71" s="158"/>
      <c r="X71" s="158" t="s">
        <v>1476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1477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2.5" outlineLevel="1" x14ac:dyDescent="0.2">
      <c r="A72" s="175">
        <v>60</v>
      </c>
      <c r="B72" s="176" t="s">
        <v>1444</v>
      </c>
      <c r="C72" s="185" t="s">
        <v>1952</v>
      </c>
      <c r="D72" s="177" t="s">
        <v>1262</v>
      </c>
      <c r="E72" s="178">
        <v>1</v>
      </c>
      <c r="F72" s="179"/>
      <c r="G72" s="180">
        <f t="shared" si="21"/>
        <v>0</v>
      </c>
      <c r="H72" s="159"/>
      <c r="I72" s="158">
        <f t="shared" si="22"/>
        <v>0</v>
      </c>
      <c r="J72" s="159"/>
      <c r="K72" s="158">
        <f t="shared" si="23"/>
        <v>0</v>
      </c>
      <c r="L72" s="158">
        <v>15</v>
      </c>
      <c r="M72" s="158">
        <f t="shared" si="24"/>
        <v>0</v>
      </c>
      <c r="N72" s="158">
        <v>0</v>
      </c>
      <c r="O72" s="158">
        <f t="shared" si="25"/>
        <v>0</v>
      </c>
      <c r="P72" s="158">
        <v>0</v>
      </c>
      <c r="Q72" s="158">
        <f t="shared" si="26"/>
        <v>0</v>
      </c>
      <c r="R72" s="158"/>
      <c r="S72" s="158" t="s">
        <v>595</v>
      </c>
      <c r="T72" s="158" t="s">
        <v>599</v>
      </c>
      <c r="U72" s="158">
        <v>0</v>
      </c>
      <c r="V72" s="158">
        <f t="shared" si="27"/>
        <v>0</v>
      </c>
      <c r="W72" s="158"/>
      <c r="X72" s="158" t="s">
        <v>1476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1477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2.5" outlineLevel="1" x14ac:dyDescent="0.2">
      <c r="A73" s="175">
        <v>61</v>
      </c>
      <c r="B73" s="176" t="s">
        <v>1446</v>
      </c>
      <c r="C73" s="185" t="s">
        <v>1953</v>
      </c>
      <c r="D73" s="177" t="s">
        <v>1262</v>
      </c>
      <c r="E73" s="178">
        <v>1</v>
      </c>
      <c r="F73" s="179"/>
      <c r="G73" s="180">
        <f t="shared" si="21"/>
        <v>0</v>
      </c>
      <c r="H73" s="159"/>
      <c r="I73" s="158">
        <f t="shared" si="22"/>
        <v>0</v>
      </c>
      <c r="J73" s="159"/>
      <c r="K73" s="158">
        <f t="shared" si="23"/>
        <v>0</v>
      </c>
      <c r="L73" s="158">
        <v>15</v>
      </c>
      <c r="M73" s="158">
        <f t="shared" si="24"/>
        <v>0</v>
      </c>
      <c r="N73" s="158">
        <v>0</v>
      </c>
      <c r="O73" s="158">
        <f t="shared" si="25"/>
        <v>0</v>
      </c>
      <c r="P73" s="158">
        <v>0</v>
      </c>
      <c r="Q73" s="158">
        <f t="shared" si="26"/>
        <v>0</v>
      </c>
      <c r="R73" s="158"/>
      <c r="S73" s="158" t="s">
        <v>595</v>
      </c>
      <c r="T73" s="158" t="s">
        <v>599</v>
      </c>
      <c r="U73" s="158">
        <v>0</v>
      </c>
      <c r="V73" s="158">
        <f t="shared" si="27"/>
        <v>0</v>
      </c>
      <c r="W73" s="158"/>
      <c r="X73" s="158" t="s">
        <v>1476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1477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5">
        <v>62</v>
      </c>
      <c r="B74" s="176" t="s">
        <v>1448</v>
      </c>
      <c r="C74" s="185" t="s">
        <v>1954</v>
      </c>
      <c r="D74" s="177" t="s">
        <v>1262</v>
      </c>
      <c r="E74" s="178">
        <v>1</v>
      </c>
      <c r="F74" s="179"/>
      <c r="G74" s="180">
        <f t="shared" si="21"/>
        <v>0</v>
      </c>
      <c r="H74" s="159"/>
      <c r="I74" s="158">
        <f t="shared" si="22"/>
        <v>0</v>
      </c>
      <c r="J74" s="159"/>
      <c r="K74" s="158">
        <f t="shared" si="23"/>
        <v>0</v>
      </c>
      <c r="L74" s="158">
        <v>15</v>
      </c>
      <c r="M74" s="158">
        <f t="shared" si="24"/>
        <v>0</v>
      </c>
      <c r="N74" s="158">
        <v>0</v>
      </c>
      <c r="O74" s="158">
        <f t="shared" si="25"/>
        <v>0</v>
      </c>
      <c r="P74" s="158">
        <v>0</v>
      </c>
      <c r="Q74" s="158">
        <f t="shared" si="26"/>
        <v>0</v>
      </c>
      <c r="R74" s="158"/>
      <c r="S74" s="158" t="s">
        <v>595</v>
      </c>
      <c r="T74" s="158" t="s">
        <v>599</v>
      </c>
      <c r="U74" s="158">
        <v>0</v>
      </c>
      <c r="V74" s="158">
        <f t="shared" si="27"/>
        <v>0</v>
      </c>
      <c r="W74" s="158"/>
      <c r="X74" s="158" t="s">
        <v>1476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1477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22.5" outlineLevel="1" x14ac:dyDescent="0.2">
      <c r="A75" s="175">
        <v>63</v>
      </c>
      <c r="B75" s="176" t="s">
        <v>1450</v>
      </c>
      <c r="C75" s="185" t="s">
        <v>1955</v>
      </c>
      <c r="D75" s="177" t="s">
        <v>1262</v>
      </c>
      <c r="E75" s="178">
        <v>2</v>
      </c>
      <c r="F75" s="179"/>
      <c r="G75" s="180">
        <f t="shared" si="21"/>
        <v>0</v>
      </c>
      <c r="H75" s="159"/>
      <c r="I75" s="158">
        <f t="shared" si="22"/>
        <v>0</v>
      </c>
      <c r="J75" s="159"/>
      <c r="K75" s="158">
        <f t="shared" si="23"/>
        <v>0</v>
      </c>
      <c r="L75" s="158">
        <v>15</v>
      </c>
      <c r="M75" s="158">
        <f t="shared" si="24"/>
        <v>0</v>
      </c>
      <c r="N75" s="158">
        <v>0</v>
      </c>
      <c r="O75" s="158">
        <f t="shared" si="25"/>
        <v>0</v>
      </c>
      <c r="P75" s="158">
        <v>0</v>
      </c>
      <c r="Q75" s="158">
        <f t="shared" si="26"/>
        <v>0</v>
      </c>
      <c r="R75" s="158"/>
      <c r="S75" s="158" t="s">
        <v>595</v>
      </c>
      <c r="T75" s="158" t="s">
        <v>599</v>
      </c>
      <c r="U75" s="158">
        <v>0</v>
      </c>
      <c r="V75" s="158">
        <f t="shared" si="27"/>
        <v>0</v>
      </c>
      <c r="W75" s="158"/>
      <c r="X75" s="158" t="s">
        <v>1476</v>
      </c>
      <c r="Y75" s="148"/>
      <c r="Z75" s="148"/>
      <c r="AA75" s="148"/>
      <c r="AB75" s="148"/>
      <c r="AC75" s="148"/>
      <c r="AD75" s="148"/>
      <c r="AE75" s="148"/>
      <c r="AF75" s="148"/>
      <c r="AG75" s="148" t="s">
        <v>1477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5">
        <v>64</v>
      </c>
      <c r="B76" s="176" t="s">
        <v>1453</v>
      </c>
      <c r="C76" s="185" t="s">
        <v>1928</v>
      </c>
      <c r="D76" s="177" t="s">
        <v>1262</v>
      </c>
      <c r="E76" s="178">
        <v>2</v>
      </c>
      <c r="F76" s="179"/>
      <c r="G76" s="180">
        <f t="shared" si="21"/>
        <v>0</v>
      </c>
      <c r="H76" s="159"/>
      <c r="I76" s="158">
        <f t="shared" si="22"/>
        <v>0</v>
      </c>
      <c r="J76" s="159"/>
      <c r="K76" s="158">
        <f t="shared" si="23"/>
        <v>0</v>
      </c>
      <c r="L76" s="158">
        <v>15</v>
      </c>
      <c r="M76" s="158">
        <f t="shared" si="24"/>
        <v>0</v>
      </c>
      <c r="N76" s="158">
        <v>0</v>
      </c>
      <c r="O76" s="158">
        <f t="shared" si="25"/>
        <v>0</v>
      </c>
      <c r="P76" s="158">
        <v>0</v>
      </c>
      <c r="Q76" s="158">
        <f t="shared" si="26"/>
        <v>0</v>
      </c>
      <c r="R76" s="158"/>
      <c r="S76" s="158" t="s">
        <v>595</v>
      </c>
      <c r="T76" s="158" t="s">
        <v>599</v>
      </c>
      <c r="U76" s="158">
        <v>0</v>
      </c>
      <c r="V76" s="158">
        <f t="shared" si="27"/>
        <v>0</v>
      </c>
      <c r="W76" s="158"/>
      <c r="X76" s="158" t="s">
        <v>1476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1477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5">
        <v>65</v>
      </c>
      <c r="B77" s="176" t="s">
        <v>1455</v>
      </c>
      <c r="C77" s="185" t="s">
        <v>1956</v>
      </c>
      <c r="D77" s="177" t="s">
        <v>1452</v>
      </c>
      <c r="E77" s="178">
        <v>1</v>
      </c>
      <c r="F77" s="179"/>
      <c r="G77" s="180">
        <f t="shared" si="21"/>
        <v>0</v>
      </c>
      <c r="H77" s="159"/>
      <c r="I77" s="158">
        <f t="shared" si="22"/>
        <v>0</v>
      </c>
      <c r="J77" s="159"/>
      <c r="K77" s="158">
        <f t="shared" si="23"/>
        <v>0</v>
      </c>
      <c r="L77" s="158">
        <v>15</v>
      </c>
      <c r="M77" s="158">
        <f t="shared" si="24"/>
        <v>0</v>
      </c>
      <c r="N77" s="158">
        <v>0</v>
      </c>
      <c r="O77" s="158">
        <f t="shared" si="25"/>
        <v>0</v>
      </c>
      <c r="P77" s="158">
        <v>0</v>
      </c>
      <c r="Q77" s="158">
        <f t="shared" si="26"/>
        <v>0</v>
      </c>
      <c r="R77" s="158"/>
      <c r="S77" s="158" t="s">
        <v>595</v>
      </c>
      <c r="T77" s="158" t="s">
        <v>599</v>
      </c>
      <c r="U77" s="158">
        <v>0</v>
      </c>
      <c r="V77" s="158">
        <f t="shared" si="27"/>
        <v>0</v>
      </c>
      <c r="W77" s="158"/>
      <c r="X77" s="158" t="s">
        <v>764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1263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75">
        <v>66</v>
      </c>
      <c r="B78" s="176" t="s">
        <v>1457</v>
      </c>
      <c r="C78" s="185" t="s">
        <v>1957</v>
      </c>
      <c r="D78" s="177" t="s">
        <v>1262</v>
      </c>
      <c r="E78" s="178">
        <v>1</v>
      </c>
      <c r="F78" s="179"/>
      <c r="G78" s="180">
        <f t="shared" si="21"/>
        <v>0</v>
      </c>
      <c r="H78" s="159"/>
      <c r="I78" s="158">
        <f t="shared" si="22"/>
        <v>0</v>
      </c>
      <c r="J78" s="159"/>
      <c r="K78" s="158">
        <f t="shared" si="23"/>
        <v>0</v>
      </c>
      <c r="L78" s="158">
        <v>15</v>
      </c>
      <c r="M78" s="158">
        <f t="shared" si="24"/>
        <v>0</v>
      </c>
      <c r="N78" s="158">
        <v>0</v>
      </c>
      <c r="O78" s="158">
        <f t="shared" si="25"/>
        <v>0</v>
      </c>
      <c r="P78" s="158">
        <v>0</v>
      </c>
      <c r="Q78" s="158">
        <f t="shared" si="26"/>
        <v>0</v>
      </c>
      <c r="R78" s="158"/>
      <c r="S78" s="158" t="s">
        <v>595</v>
      </c>
      <c r="T78" s="158" t="s">
        <v>599</v>
      </c>
      <c r="U78" s="158">
        <v>0</v>
      </c>
      <c r="V78" s="158">
        <f t="shared" si="27"/>
        <v>0</v>
      </c>
      <c r="W78" s="158"/>
      <c r="X78" s="158" t="s">
        <v>1476</v>
      </c>
      <c r="Y78" s="148"/>
      <c r="Z78" s="148"/>
      <c r="AA78" s="148"/>
      <c r="AB78" s="148"/>
      <c r="AC78" s="148"/>
      <c r="AD78" s="148"/>
      <c r="AE78" s="148"/>
      <c r="AF78" s="148"/>
      <c r="AG78" s="148" t="s">
        <v>1477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5">
        <v>67</v>
      </c>
      <c r="B79" s="176" t="s">
        <v>1460</v>
      </c>
      <c r="C79" s="185" t="s">
        <v>1958</v>
      </c>
      <c r="D79" s="177" t="s">
        <v>1262</v>
      </c>
      <c r="E79" s="178">
        <v>1</v>
      </c>
      <c r="F79" s="179"/>
      <c r="G79" s="180">
        <f t="shared" si="21"/>
        <v>0</v>
      </c>
      <c r="H79" s="159"/>
      <c r="I79" s="158">
        <f t="shared" si="22"/>
        <v>0</v>
      </c>
      <c r="J79" s="159"/>
      <c r="K79" s="158">
        <f t="shared" si="23"/>
        <v>0</v>
      </c>
      <c r="L79" s="158">
        <v>15</v>
      </c>
      <c r="M79" s="158">
        <f t="shared" si="24"/>
        <v>0</v>
      </c>
      <c r="N79" s="158">
        <v>0</v>
      </c>
      <c r="O79" s="158">
        <f t="shared" si="25"/>
        <v>0</v>
      </c>
      <c r="P79" s="158">
        <v>0</v>
      </c>
      <c r="Q79" s="158">
        <f t="shared" si="26"/>
        <v>0</v>
      </c>
      <c r="R79" s="158"/>
      <c r="S79" s="158" t="s">
        <v>595</v>
      </c>
      <c r="T79" s="158" t="s">
        <v>599</v>
      </c>
      <c r="U79" s="158">
        <v>0</v>
      </c>
      <c r="V79" s="158">
        <f t="shared" si="27"/>
        <v>0</v>
      </c>
      <c r="W79" s="158"/>
      <c r="X79" s="158" t="s">
        <v>1476</v>
      </c>
      <c r="Y79" s="148"/>
      <c r="Z79" s="148"/>
      <c r="AA79" s="148"/>
      <c r="AB79" s="148"/>
      <c r="AC79" s="148"/>
      <c r="AD79" s="148"/>
      <c r="AE79" s="148"/>
      <c r="AF79" s="148"/>
      <c r="AG79" s="148" t="s">
        <v>1477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2.5" outlineLevel="1" x14ac:dyDescent="0.2">
      <c r="A80" s="175">
        <v>68</v>
      </c>
      <c r="B80" s="176" t="s">
        <v>1465</v>
      </c>
      <c r="C80" s="185" t="s">
        <v>1959</v>
      </c>
      <c r="D80" s="177" t="s">
        <v>1262</v>
      </c>
      <c r="E80" s="178">
        <v>2</v>
      </c>
      <c r="F80" s="179"/>
      <c r="G80" s="180">
        <f t="shared" si="21"/>
        <v>0</v>
      </c>
      <c r="H80" s="159"/>
      <c r="I80" s="158">
        <f t="shared" si="22"/>
        <v>0</v>
      </c>
      <c r="J80" s="159"/>
      <c r="K80" s="158">
        <f t="shared" si="23"/>
        <v>0</v>
      </c>
      <c r="L80" s="158">
        <v>15</v>
      </c>
      <c r="M80" s="158">
        <f t="shared" si="24"/>
        <v>0</v>
      </c>
      <c r="N80" s="158">
        <v>0</v>
      </c>
      <c r="O80" s="158">
        <f t="shared" si="25"/>
        <v>0</v>
      </c>
      <c r="P80" s="158">
        <v>0</v>
      </c>
      <c r="Q80" s="158">
        <f t="shared" si="26"/>
        <v>0</v>
      </c>
      <c r="R80" s="158"/>
      <c r="S80" s="158" t="s">
        <v>595</v>
      </c>
      <c r="T80" s="158" t="s">
        <v>599</v>
      </c>
      <c r="U80" s="158">
        <v>0</v>
      </c>
      <c r="V80" s="158">
        <f t="shared" si="27"/>
        <v>0</v>
      </c>
      <c r="W80" s="158"/>
      <c r="X80" s="158" t="s">
        <v>1476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1477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5">
        <v>69</v>
      </c>
      <c r="B81" s="176" t="s">
        <v>1467</v>
      </c>
      <c r="C81" s="185" t="s">
        <v>1960</v>
      </c>
      <c r="D81" s="177" t="s">
        <v>1262</v>
      </c>
      <c r="E81" s="178">
        <v>2</v>
      </c>
      <c r="F81" s="179"/>
      <c r="G81" s="180">
        <f t="shared" si="21"/>
        <v>0</v>
      </c>
      <c r="H81" s="159"/>
      <c r="I81" s="158">
        <f t="shared" si="22"/>
        <v>0</v>
      </c>
      <c r="J81" s="159"/>
      <c r="K81" s="158">
        <f t="shared" si="23"/>
        <v>0</v>
      </c>
      <c r="L81" s="158">
        <v>15</v>
      </c>
      <c r="M81" s="158">
        <f t="shared" si="24"/>
        <v>0</v>
      </c>
      <c r="N81" s="158">
        <v>0</v>
      </c>
      <c r="O81" s="158">
        <f t="shared" si="25"/>
        <v>0</v>
      </c>
      <c r="P81" s="158">
        <v>0</v>
      </c>
      <c r="Q81" s="158">
        <f t="shared" si="26"/>
        <v>0</v>
      </c>
      <c r="R81" s="158"/>
      <c r="S81" s="158" t="s">
        <v>595</v>
      </c>
      <c r="T81" s="158" t="s">
        <v>599</v>
      </c>
      <c r="U81" s="158">
        <v>0</v>
      </c>
      <c r="V81" s="158">
        <f t="shared" si="27"/>
        <v>0</v>
      </c>
      <c r="W81" s="158"/>
      <c r="X81" s="158" t="s">
        <v>1476</v>
      </c>
      <c r="Y81" s="148"/>
      <c r="Z81" s="148"/>
      <c r="AA81" s="148"/>
      <c r="AB81" s="148"/>
      <c r="AC81" s="148"/>
      <c r="AD81" s="148"/>
      <c r="AE81" s="148"/>
      <c r="AF81" s="148"/>
      <c r="AG81" s="148" t="s">
        <v>1477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5">
        <v>70</v>
      </c>
      <c r="B82" s="176" t="s">
        <v>1469</v>
      </c>
      <c r="C82" s="185" t="s">
        <v>1961</v>
      </c>
      <c r="D82" s="177" t="s">
        <v>333</v>
      </c>
      <c r="E82" s="178">
        <v>1</v>
      </c>
      <c r="F82" s="179"/>
      <c r="G82" s="180">
        <f t="shared" si="21"/>
        <v>0</v>
      </c>
      <c r="H82" s="159"/>
      <c r="I82" s="158">
        <f t="shared" si="22"/>
        <v>0</v>
      </c>
      <c r="J82" s="159"/>
      <c r="K82" s="158">
        <f t="shared" si="23"/>
        <v>0</v>
      </c>
      <c r="L82" s="158">
        <v>15</v>
      </c>
      <c r="M82" s="158">
        <f t="shared" si="24"/>
        <v>0</v>
      </c>
      <c r="N82" s="158">
        <v>0</v>
      </c>
      <c r="O82" s="158">
        <f t="shared" si="25"/>
        <v>0</v>
      </c>
      <c r="P82" s="158">
        <v>0</v>
      </c>
      <c r="Q82" s="158">
        <f t="shared" si="26"/>
        <v>0</v>
      </c>
      <c r="R82" s="158"/>
      <c r="S82" s="158" t="s">
        <v>595</v>
      </c>
      <c r="T82" s="158" t="s">
        <v>599</v>
      </c>
      <c r="U82" s="158">
        <v>0</v>
      </c>
      <c r="V82" s="158">
        <f t="shared" si="27"/>
        <v>0</v>
      </c>
      <c r="W82" s="158"/>
      <c r="X82" s="158" t="s">
        <v>1476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1477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5">
        <v>71</v>
      </c>
      <c r="B83" s="176" t="s">
        <v>1471</v>
      </c>
      <c r="C83" s="185" t="s">
        <v>1583</v>
      </c>
      <c r="D83" s="177" t="s">
        <v>333</v>
      </c>
      <c r="E83" s="178">
        <v>1</v>
      </c>
      <c r="F83" s="179"/>
      <c r="G83" s="180">
        <f t="shared" si="21"/>
        <v>0</v>
      </c>
      <c r="H83" s="159"/>
      <c r="I83" s="158">
        <f t="shared" si="22"/>
        <v>0</v>
      </c>
      <c r="J83" s="159"/>
      <c r="K83" s="158">
        <f t="shared" si="23"/>
        <v>0</v>
      </c>
      <c r="L83" s="158">
        <v>15</v>
      </c>
      <c r="M83" s="158">
        <f t="shared" si="24"/>
        <v>0</v>
      </c>
      <c r="N83" s="158">
        <v>0</v>
      </c>
      <c r="O83" s="158">
        <f t="shared" si="25"/>
        <v>0</v>
      </c>
      <c r="P83" s="158">
        <v>0</v>
      </c>
      <c r="Q83" s="158">
        <f t="shared" si="26"/>
        <v>0</v>
      </c>
      <c r="R83" s="158"/>
      <c r="S83" s="158" t="s">
        <v>595</v>
      </c>
      <c r="T83" s="158" t="s">
        <v>599</v>
      </c>
      <c r="U83" s="158">
        <v>0</v>
      </c>
      <c r="V83" s="158">
        <f t="shared" si="27"/>
        <v>0</v>
      </c>
      <c r="W83" s="158"/>
      <c r="X83" s="158" t="s">
        <v>1476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1477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5">
        <v>72</v>
      </c>
      <c r="B84" s="176" t="s">
        <v>1473</v>
      </c>
      <c r="C84" s="185" t="s">
        <v>1962</v>
      </c>
      <c r="D84" s="177" t="s">
        <v>1963</v>
      </c>
      <c r="E84" s="178">
        <v>2</v>
      </c>
      <c r="F84" s="179"/>
      <c r="G84" s="180">
        <f t="shared" si="21"/>
        <v>0</v>
      </c>
      <c r="H84" s="159"/>
      <c r="I84" s="158">
        <f t="shared" si="22"/>
        <v>0</v>
      </c>
      <c r="J84" s="159"/>
      <c r="K84" s="158">
        <f t="shared" si="23"/>
        <v>0</v>
      </c>
      <c r="L84" s="158">
        <v>15</v>
      </c>
      <c r="M84" s="158">
        <f t="shared" si="24"/>
        <v>0</v>
      </c>
      <c r="N84" s="158">
        <v>0</v>
      </c>
      <c r="O84" s="158">
        <f t="shared" si="25"/>
        <v>0</v>
      </c>
      <c r="P84" s="158">
        <v>0</v>
      </c>
      <c r="Q84" s="158">
        <f t="shared" si="26"/>
        <v>0</v>
      </c>
      <c r="R84" s="158"/>
      <c r="S84" s="158" t="s">
        <v>595</v>
      </c>
      <c r="T84" s="158" t="s">
        <v>599</v>
      </c>
      <c r="U84" s="158">
        <v>0</v>
      </c>
      <c r="V84" s="158">
        <f t="shared" si="27"/>
        <v>0</v>
      </c>
      <c r="W84" s="158"/>
      <c r="X84" s="158" t="s">
        <v>1476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1477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5">
        <v>73</v>
      </c>
      <c r="B85" s="176" t="s">
        <v>1538</v>
      </c>
      <c r="C85" s="185" t="s">
        <v>1964</v>
      </c>
      <c r="D85" s="177" t="s">
        <v>238</v>
      </c>
      <c r="E85" s="178">
        <v>15</v>
      </c>
      <c r="F85" s="179"/>
      <c r="G85" s="180">
        <f t="shared" si="21"/>
        <v>0</v>
      </c>
      <c r="H85" s="159"/>
      <c r="I85" s="158">
        <f t="shared" si="22"/>
        <v>0</v>
      </c>
      <c r="J85" s="159"/>
      <c r="K85" s="158">
        <f t="shared" si="23"/>
        <v>0</v>
      </c>
      <c r="L85" s="158">
        <v>15</v>
      </c>
      <c r="M85" s="158">
        <f t="shared" si="24"/>
        <v>0</v>
      </c>
      <c r="N85" s="158">
        <v>0</v>
      </c>
      <c r="O85" s="158">
        <f t="shared" si="25"/>
        <v>0</v>
      </c>
      <c r="P85" s="158">
        <v>0</v>
      </c>
      <c r="Q85" s="158">
        <f t="shared" si="26"/>
        <v>0</v>
      </c>
      <c r="R85" s="158"/>
      <c r="S85" s="158" t="s">
        <v>595</v>
      </c>
      <c r="T85" s="158" t="s">
        <v>599</v>
      </c>
      <c r="U85" s="158">
        <v>0</v>
      </c>
      <c r="V85" s="158">
        <f t="shared" si="27"/>
        <v>0</v>
      </c>
      <c r="W85" s="158"/>
      <c r="X85" s="158" t="s">
        <v>1476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1477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2.5" outlineLevel="1" x14ac:dyDescent="0.2">
      <c r="A86" s="175">
        <v>74</v>
      </c>
      <c r="B86" s="176" t="s">
        <v>1550</v>
      </c>
      <c r="C86" s="185" t="s">
        <v>1965</v>
      </c>
      <c r="D86" s="177" t="s">
        <v>238</v>
      </c>
      <c r="E86" s="178">
        <v>55</v>
      </c>
      <c r="F86" s="179"/>
      <c r="G86" s="180">
        <f t="shared" si="21"/>
        <v>0</v>
      </c>
      <c r="H86" s="159"/>
      <c r="I86" s="158">
        <f t="shared" si="22"/>
        <v>0</v>
      </c>
      <c r="J86" s="159"/>
      <c r="K86" s="158">
        <f t="shared" si="23"/>
        <v>0</v>
      </c>
      <c r="L86" s="158">
        <v>15</v>
      </c>
      <c r="M86" s="158">
        <f t="shared" si="24"/>
        <v>0</v>
      </c>
      <c r="N86" s="158">
        <v>0</v>
      </c>
      <c r="O86" s="158">
        <f t="shared" si="25"/>
        <v>0</v>
      </c>
      <c r="P86" s="158">
        <v>0</v>
      </c>
      <c r="Q86" s="158">
        <f t="shared" si="26"/>
        <v>0</v>
      </c>
      <c r="R86" s="158"/>
      <c r="S86" s="158" t="s">
        <v>595</v>
      </c>
      <c r="T86" s="158" t="s">
        <v>599</v>
      </c>
      <c r="U86" s="158">
        <v>0</v>
      </c>
      <c r="V86" s="158">
        <f t="shared" si="27"/>
        <v>0</v>
      </c>
      <c r="W86" s="158"/>
      <c r="X86" s="158" t="s">
        <v>1476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1477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22.5" outlineLevel="1" x14ac:dyDescent="0.2">
      <c r="A87" s="175">
        <v>75</v>
      </c>
      <c r="B87" s="176" t="s">
        <v>1507</v>
      </c>
      <c r="C87" s="185" t="s">
        <v>1594</v>
      </c>
      <c r="D87" s="177" t="s">
        <v>333</v>
      </c>
      <c r="E87" s="178">
        <v>1.5</v>
      </c>
      <c r="F87" s="179"/>
      <c r="G87" s="180">
        <f t="shared" si="21"/>
        <v>0</v>
      </c>
      <c r="H87" s="159"/>
      <c r="I87" s="158">
        <f t="shared" si="22"/>
        <v>0</v>
      </c>
      <c r="J87" s="159"/>
      <c r="K87" s="158">
        <f t="shared" si="23"/>
        <v>0</v>
      </c>
      <c r="L87" s="158">
        <v>15</v>
      </c>
      <c r="M87" s="158">
        <f t="shared" si="24"/>
        <v>0</v>
      </c>
      <c r="N87" s="158">
        <v>0</v>
      </c>
      <c r="O87" s="158">
        <f t="shared" si="25"/>
        <v>0</v>
      </c>
      <c r="P87" s="158">
        <v>0</v>
      </c>
      <c r="Q87" s="158">
        <f t="shared" si="26"/>
        <v>0</v>
      </c>
      <c r="R87" s="158"/>
      <c r="S87" s="158" t="s">
        <v>595</v>
      </c>
      <c r="T87" s="158" t="s">
        <v>599</v>
      </c>
      <c r="U87" s="158">
        <v>0</v>
      </c>
      <c r="V87" s="158">
        <f t="shared" si="27"/>
        <v>0</v>
      </c>
      <c r="W87" s="158"/>
      <c r="X87" s="158" t="s">
        <v>1476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1477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ht="22.5" outlineLevel="1" x14ac:dyDescent="0.2">
      <c r="A88" s="175">
        <v>76</v>
      </c>
      <c r="B88" s="176" t="s">
        <v>1597</v>
      </c>
      <c r="C88" s="185" t="s">
        <v>2091</v>
      </c>
      <c r="D88" s="177" t="s">
        <v>1262</v>
      </c>
      <c r="E88" s="178">
        <v>2</v>
      </c>
      <c r="F88" s="179"/>
      <c r="G88" s="180">
        <f t="shared" si="21"/>
        <v>0</v>
      </c>
      <c r="H88" s="159"/>
      <c r="I88" s="158">
        <f t="shared" si="22"/>
        <v>0</v>
      </c>
      <c r="J88" s="159"/>
      <c r="K88" s="158">
        <f t="shared" si="23"/>
        <v>0</v>
      </c>
      <c r="L88" s="158">
        <v>15</v>
      </c>
      <c r="M88" s="158">
        <f t="shared" si="24"/>
        <v>0</v>
      </c>
      <c r="N88" s="158">
        <v>0</v>
      </c>
      <c r="O88" s="158">
        <f t="shared" si="25"/>
        <v>0</v>
      </c>
      <c r="P88" s="158">
        <v>0</v>
      </c>
      <c r="Q88" s="158">
        <f t="shared" si="26"/>
        <v>0</v>
      </c>
      <c r="R88" s="158"/>
      <c r="S88" s="158" t="s">
        <v>595</v>
      </c>
      <c r="T88" s="158" t="s">
        <v>599</v>
      </c>
      <c r="U88" s="158">
        <v>0</v>
      </c>
      <c r="V88" s="158">
        <f t="shared" si="27"/>
        <v>0</v>
      </c>
      <c r="W88" s="158"/>
      <c r="X88" s="158" t="s">
        <v>209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1310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22.5" outlineLevel="1" x14ac:dyDescent="0.2">
      <c r="A89" s="175">
        <v>77</v>
      </c>
      <c r="B89" s="176" t="s">
        <v>1598</v>
      </c>
      <c r="C89" s="185" t="s">
        <v>2093</v>
      </c>
      <c r="D89" s="177" t="s">
        <v>1262</v>
      </c>
      <c r="E89" s="178">
        <v>2</v>
      </c>
      <c r="F89" s="179"/>
      <c r="G89" s="180">
        <f t="shared" si="21"/>
        <v>0</v>
      </c>
      <c r="H89" s="159"/>
      <c r="I89" s="158">
        <f t="shared" si="22"/>
        <v>0</v>
      </c>
      <c r="J89" s="159"/>
      <c r="K89" s="158">
        <f t="shared" si="23"/>
        <v>0</v>
      </c>
      <c r="L89" s="158">
        <v>15</v>
      </c>
      <c r="M89" s="158">
        <f t="shared" si="24"/>
        <v>0</v>
      </c>
      <c r="N89" s="158">
        <v>0</v>
      </c>
      <c r="O89" s="158">
        <f t="shared" si="25"/>
        <v>0</v>
      </c>
      <c r="P89" s="158">
        <v>0</v>
      </c>
      <c r="Q89" s="158">
        <f t="shared" si="26"/>
        <v>0</v>
      </c>
      <c r="R89" s="158"/>
      <c r="S89" s="158" t="s">
        <v>595</v>
      </c>
      <c r="T89" s="158" t="s">
        <v>599</v>
      </c>
      <c r="U89" s="158">
        <v>0</v>
      </c>
      <c r="V89" s="158">
        <f t="shared" si="27"/>
        <v>0</v>
      </c>
      <c r="W89" s="158"/>
      <c r="X89" s="158" t="s">
        <v>209</v>
      </c>
      <c r="Y89" s="148"/>
      <c r="Z89" s="148"/>
      <c r="AA89" s="148"/>
      <c r="AB89" s="148"/>
      <c r="AC89" s="148"/>
      <c r="AD89" s="148"/>
      <c r="AE89" s="148"/>
      <c r="AF89" s="148"/>
      <c r="AG89" s="148" t="s">
        <v>1310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 x14ac:dyDescent="0.2">
      <c r="A90" s="175">
        <v>78</v>
      </c>
      <c r="B90" s="176" t="s">
        <v>1570</v>
      </c>
      <c r="C90" s="185" t="s">
        <v>2096</v>
      </c>
      <c r="D90" s="177" t="s">
        <v>1262</v>
      </c>
      <c r="E90" s="178">
        <v>1</v>
      </c>
      <c r="F90" s="179"/>
      <c r="G90" s="180">
        <f t="shared" si="21"/>
        <v>0</v>
      </c>
      <c r="H90" s="159"/>
      <c r="I90" s="158">
        <f t="shared" si="22"/>
        <v>0</v>
      </c>
      <c r="J90" s="159"/>
      <c r="K90" s="158">
        <f t="shared" si="23"/>
        <v>0</v>
      </c>
      <c r="L90" s="158">
        <v>15</v>
      </c>
      <c r="M90" s="158">
        <f t="shared" si="24"/>
        <v>0</v>
      </c>
      <c r="N90" s="158">
        <v>0</v>
      </c>
      <c r="O90" s="158">
        <f t="shared" si="25"/>
        <v>0</v>
      </c>
      <c r="P90" s="158">
        <v>0</v>
      </c>
      <c r="Q90" s="158">
        <f t="shared" si="26"/>
        <v>0</v>
      </c>
      <c r="R90" s="158"/>
      <c r="S90" s="158" t="s">
        <v>595</v>
      </c>
      <c r="T90" s="158" t="s">
        <v>599</v>
      </c>
      <c r="U90" s="158">
        <v>0</v>
      </c>
      <c r="V90" s="158">
        <f t="shared" si="27"/>
        <v>0</v>
      </c>
      <c r="W90" s="158"/>
      <c r="X90" s="158" t="s">
        <v>209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1310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5">
        <v>79</v>
      </c>
      <c r="B91" s="176" t="s">
        <v>1966</v>
      </c>
      <c r="C91" s="185" t="s">
        <v>2109</v>
      </c>
      <c r="D91" s="177" t="s">
        <v>1262</v>
      </c>
      <c r="E91" s="178">
        <v>1</v>
      </c>
      <c r="F91" s="179"/>
      <c r="G91" s="180">
        <f t="shared" si="21"/>
        <v>0</v>
      </c>
      <c r="H91" s="159"/>
      <c r="I91" s="158">
        <f t="shared" si="22"/>
        <v>0</v>
      </c>
      <c r="J91" s="159"/>
      <c r="K91" s="158">
        <f t="shared" si="23"/>
        <v>0</v>
      </c>
      <c r="L91" s="158">
        <v>15</v>
      </c>
      <c r="M91" s="158">
        <f t="shared" si="24"/>
        <v>0</v>
      </c>
      <c r="N91" s="158">
        <v>0</v>
      </c>
      <c r="O91" s="158">
        <f t="shared" si="25"/>
        <v>0</v>
      </c>
      <c r="P91" s="158">
        <v>0</v>
      </c>
      <c r="Q91" s="158">
        <f t="shared" si="26"/>
        <v>0</v>
      </c>
      <c r="R91" s="158"/>
      <c r="S91" s="158" t="s">
        <v>595</v>
      </c>
      <c r="T91" s="158" t="s">
        <v>599</v>
      </c>
      <c r="U91" s="158">
        <v>0</v>
      </c>
      <c r="V91" s="158">
        <f t="shared" si="27"/>
        <v>0</v>
      </c>
      <c r="W91" s="158"/>
      <c r="X91" s="158" t="s">
        <v>209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1310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5">
        <v>80</v>
      </c>
      <c r="B92" s="176" t="s">
        <v>1600</v>
      </c>
      <c r="C92" s="185" t="s">
        <v>1601</v>
      </c>
      <c r="D92" s="177" t="s">
        <v>1262</v>
      </c>
      <c r="E92" s="178">
        <v>6</v>
      </c>
      <c r="F92" s="179"/>
      <c r="G92" s="180">
        <f t="shared" si="21"/>
        <v>0</v>
      </c>
      <c r="H92" s="159"/>
      <c r="I92" s="158">
        <f t="shared" si="22"/>
        <v>0</v>
      </c>
      <c r="J92" s="159"/>
      <c r="K92" s="158">
        <f t="shared" si="23"/>
        <v>0</v>
      </c>
      <c r="L92" s="158">
        <v>15</v>
      </c>
      <c r="M92" s="158">
        <f t="shared" si="24"/>
        <v>0</v>
      </c>
      <c r="N92" s="158">
        <v>0</v>
      </c>
      <c r="O92" s="158">
        <f t="shared" si="25"/>
        <v>0</v>
      </c>
      <c r="P92" s="158">
        <v>0</v>
      </c>
      <c r="Q92" s="158">
        <f t="shared" si="26"/>
        <v>0</v>
      </c>
      <c r="R92" s="158"/>
      <c r="S92" s="158" t="s">
        <v>595</v>
      </c>
      <c r="T92" s="158" t="s">
        <v>599</v>
      </c>
      <c r="U92" s="158">
        <v>0</v>
      </c>
      <c r="V92" s="158">
        <f t="shared" si="27"/>
        <v>0</v>
      </c>
      <c r="W92" s="158"/>
      <c r="X92" s="158" t="s">
        <v>209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1310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75">
        <v>81</v>
      </c>
      <c r="B93" s="176" t="s">
        <v>1607</v>
      </c>
      <c r="C93" s="185" t="s">
        <v>1608</v>
      </c>
      <c r="D93" s="177" t="s">
        <v>333</v>
      </c>
      <c r="E93" s="178">
        <v>2</v>
      </c>
      <c r="F93" s="179"/>
      <c r="G93" s="180">
        <f t="shared" si="21"/>
        <v>0</v>
      </c>
      <c r="H93" s="159"/>
      <c r="I93" s="158">
        <f t="shared" si="22"/>
        <v>0</v>
      </c>
      <c r="J93" s="159"/>
      <c r="K93" s="158">
        <f t="shared" si="23"/>
        <v>0</v>
      </c>
      <c r="L93" s="158">
        <v>15</v>
      </c>
      <c r="M93" s="158">
        <f t="shared" si="24"/>
        <v>0</v>
      </c>
      <c r="N93" s="158">
        <v>0</v>
      </c>
      <c r="O93" s="158">
        <f t="shared" si="25"/>
        <v>0</v>
      </c>
      <c r="P93" s="158">
        <v>0</v>
      </c>
      <c r="Q93" s="158">
        <f t="shared" si="26"/>
        <v>0</v>
      </c>
      <c r="R93" s="158"/>
      <c r="S93" s="158" t="s">
        <v>595</v>
      </c>
      <c r="T93" s="158" t="s">
        <v>599</v>
      </c>
      <c r="U93" s="158">
        <v>0</v>
      </c>
      <c r="V93" s="158">
        <f t="shared" si="27"/>
        <v>0</v>
      </c>
      <c r="W93" s="158"/>
      <c r="X93" s="158" t="s">
        <v>209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1310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 x14ac:dyDescent="0.2">
      <c r="A94" s="175">
        <v>82</v>
      </c>
      <c r="B94" s="176" t="s">
        <v>1613</v>
      </c>
      <c r="C94" s="185" t="s">
        <v>2102</v>
      </c>
      <c r="D94" s="177" t="s">
        <v>238</v>
      </c>
      <c r="E94" s="178">
        <v>15</v>
      </c>
      <c r="F94" s="179"/>
      <c r="G94" s="180">
        <f t="shared" si="21"/>
        <v>0</v>
      </c>
      <c r="H94" s="159"/>
      <c r="I94" s="158">
        <f t="shared" si="22"/>
        <v>0</v>
      </c>
      <c r="J94" s="159"/>
      <c r="K94" s="158">
        <f t="shared" si="23"/>
        <v>0</v>
      </c>
      <c r="L94" s="158">
        <v>15</v>
      </c>
      <c r="M94" s="158">
        <f t="shared" si="24"/>
        <v>0</v>
      </c>
      <c r="N94" s="158">
        <v>0</v>
      </c>
      <c r="O94" s="158">
        <f t="shared" si="25"/>
        <v>0</v>
      </c>
      <c r="P94" s="158">
        <v>0</v>
      </c>
      <c r="Q94" s="158">
        <f t="shared" si="26"/>
        <v>0</v>
      </c>
      <c r="R94" s="158"/>
      <c r="S94" s="158" t="s">
        <v>595</v>
      </c>
      <c r="T94" s="158" t="s">
        <v>599</v>
      </c>
      <c r="U94" s="158">
        <v>0</v>
      </c>
      <c r="V94" s="158">
        <f t="shared" si="27"/>
        <v>0</v>
      </c>
      <c r="W94" s="158"/>
      <c r="X94" s="158" t="s">
        <v>209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1310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5">
        <v>83</v>
      </c>
      <c r="B95" s="176" t="s">
        <v>1614</v>
      </c>
      <c r="C95" s="185" t="s">
        <v>2103</v>
      </c>
      <c r="D95" s="177" t="s">
        <v>238</v>
      </c>
      <c r="E95" s="178">
        <v>10</v>
      </c>
      <c r="F95" s="179"/>
      <c r="G95" s="180">
        <f t="shared" si="21"/>
        <v>0</v>
      </c>
      <c r="H95" s="159"/>
      <c r="I95" s="158">
        <f t="shared" si="22"/>
        <v>0</v>
      </c>
      <c r="J95" s="159"/>
      <c r="K95" s="158">
        <f t="shared" si="23"/>
        <v>0</v>
      </c>
      <c r="L95" s="158">
        <v>15</v>
      </c>
      <c r="M95" s="158">
        <f t="shared" si="24"/>
        <v>0</v>
      </c>
      <c r="N95" s="158">
        <v>0</v>
      </c>
      <c r="O95" s="158">
        <f t="shared" si="25"/>
        <v>0</v>
      </c>
      <c r="P95" s="158">
        <v>0</v>
      </c>
      <c r="Q95" s="158">
        <f t="shared" si="26"/>
        <v>0</v>
      </c>
      <c r="R95" s="158"/>
      <c r="S95" s="158" t="s">
        <v>595</v>
      </c>
      <c r="T95" s="158" t="s">
        <v>599</v>
      </c>
      <c r="U95" s="158">
        <v>0</v>
      </c>
      <c r="V95" s="158">
        <f t="shared" si="27"/>
        <v>0</v>
      </c>
      <c r="W95" s="158"/>
      <c r="X95" s="158" t="s">
        <v>209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1310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5">
        <v>84</v>
      </c>
      <c r="B96" s="176" t="s">
        <v>1615</v>
      </c>
      <c r="C96" s="185" t="s">
        <v>2104</v>
      </c>
      <c r="D96" s="177" t="s">
        <v>238</v>
      </c>
      <c r="E96" s="178">
        <v>25</v>
      </c>
      <c r="F96" s="179"/>
      <c r="G96" s="180">
        <f t="shared" si="21"/>
        <v>0</v>
      </c>
      <c r="H96" s="159"/>
      <c r="I96" s="158">
        <f t="shared" si="22"/>
        <v>0</v>
      </c>
      <c r="J96" s="159"/>
      <c r="K96" s="158">
        <f t="shared" si="23"/>
        <v>0</v>
      </c>
      <c r="L96" s="158">
        <v>15</v>
      </c>
      <c r="M96" s="158">
        <f t="shared" si="24"/>
        <v>0</v>
      </c>
      <c r="N96" s="158">
        <v>0</v>
      </c>
      <c r="O96" s="158">
        <f t="shared" si="25"/>
        <v>0</v>
      </c>
      <c r="P96" s="158">
        <v>0</v>
      </c>
      <c r="Q96" s="158">
        <f t="shared" si="26"/>
        <v>0</v>
      </c>
      <c r="R96" s="158"/>
      <c r="S96" s="158" t="s">
        <v>595</v>
      </c>
      <c r="T96" s="158" t="s">
        <v>599</v>
      </c>
      <c r="U96" s="158">
        <v>0</v>
      </c>
      <c r="V96" s="158">
        <f t="shared" si="27"/>
        <v>0</v>
      </c>
      <c r="W96" s="158"/>
      <c r="X96" s="158" t="s">
        <v>209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1310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 x14ac:dyDescent="0.2">
      <c r="A97" s="175">
        <v>85</v>
      </c>
      <c r="B97" s="176" t="s">
        <v>1967</v>
      </c>
      <c r="C97" s="185" t="s">
        <v>2108</v>
      </c>
      <c r="D97" s="177" t="s">
        <v>238</v>
      </c>
      <c r="E97" s="178">
        <v>55</v>
      </c>
      <c r="F97" s="179"/>
      <c r="G97" s="180">
        <f t="shared" si="21"/>
        <v>0</v>
      </c>
      <c r="H97" s="159"/>
      <c r="I97" s="158">
        <f t="shared" si="22"/>
        <v>0</v>
      </c>
      <c r="J97" s="159"/>
      <c r="K97" s="158">
        <f t="shared" si="23"/>
        <v>0</v>
      </c>
      <c r="L97" s="158">
        <v>15</v>
      </c>
      <c r="M97" s="158">
        <f t="shared" si="24"/>
        <v>0</v>
      </c>
      <c r="N97" s="158">
        <v>0</v>
      </c>
      <c r="O97" s="158">
        <f t="shared" si="25"/>
        <v>0</v>
      </c>
      <c r="P97" s="158">
        <v>0</v>
      </c>
      <c r="Q97" s="158">
        <f t="shared" si="26"/>
        <v>0</v>
      </c>
      <c r="R97" s="158"/>
      <c r="S97" s="158" t="s">
        <v>595</v>
      </c>
      <c r="T97" s="158" t="s">
        <v>599</v>
      </c>
      <c r="U97" s="158">
        <v>0</v>
      </c>
      <c r="V97" s="158">
        <f t="shared" si="27"/>
        <v>0</v>
      </c>
      <c r="W97" s="158"/>
      <c r="X97" s="158" t="s">
        <v>209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1310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 x14ac:dyDescent="0.2">
      <c r="A98" s="175">
        <v>86</v>
      </c>
      <c r="B98" s="176" t="s">
        <v>1968</v>
      </c>
      <c r="C98" s="185" t="s">
        <v>1969</v>
      </c>
      <c r="D98" s="177" t="s">
        <v>238</v>
      </c>
      <c r="E98" s="178">
        <v>18</v>
      </c>
      <c r="F98" s="179"/>
      <c r="G98" s="180">
        <f t="shared" si="21"/>
        <v>0</v>
      </c>
      <c r="H98" s="159"/>
      <c r="I98" s="158">
        <f t="shared" si="22"/>
        <v>0</v>
      </c>
      <c r="J98" s="159"/>
      <c r="K98" s="158">
        <f t="shared" si="23"/>
        <v>0</v>
      </c>
      <c r="L98" s="158">
        <v>15</v>
      </c>
      <c r="M98" s="158">
        <f t="shared" si="24"/>
        <v>0</v>
      </c>
      <c r="N98" s="158">
        <v>0</v>
      </c>
      <c r="O98" s="158">
        <f t="shared" si="25"/>
        <v>0</v>
      </c>
      <c r="P98" s="158">
        <v>0</v>
      </c>
      <c r="Q98" s="158">
        <f t="shared" si="26"/>
        <v>0</v>
      </c>
      <c r="R98" s="158"/>
      <c r="S98" s="158" t="s">
        <v>595</v>
      </c>
      <c r="T98" s="158" t="s">
        <v>599</v>
      </c>
      <c r="U98" s="158">
        <v>0</v>
      </c>
      <c r="V98" s="158">
        <f t="shared" si="27"/>
        <v>0</v>
      </c>
      <c r="W98" s="158"/>
      <c r="X98" s="158" t="s">
        <v>209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1310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69">
        <v>87</v>
      </c>
      <c r="B99" s="170" t="s">
        <v>1616</v>
      </c>
      <c r="C99" s="183" t="s">
        <v>1617</v>
      </c>
      <c r="D99" s="171" t="s">
        <v>333</v>
      </c>
      <c r="E99" s="172">
        <v>0.5</v>
      </c>
      <c r="F99" s="173"/>
      <c r="G99" s="174">
        <f t="shared" si="21"/>
        <v>0</v>
      </c>
      <c r="H99" s="159"/>
      <c r="I99" s="158">
        <f t="shared" si="22"/>
        <v>0</v>
      </c>
      <c r="J99" s="159"/>
      <c r="K99" s="158">
        <f t="shared" si="23"/>
        <v>0</v>
      </c>
      <c r="L99" s="158">
        <v>15</v>
      </c>
      <c r="M99" s="158">
        <f t="shared" si="24"/>
        <v>0</v>
      </c>
      <c r="N99" s="158">
        <v>0</v>
      </c>
      <c r="O99" s="158">
        <f t="shared" si="25"/>
        <v>0</v>
      </c>
      <c r="P99" s="158">
        <v>0</v>
      </c>
      <c r="Q99" s="158">
        <f t="shared" si="26"/>
        <v>0</v>
      </c>
      <c r="R99" s="158"/>
      <c r="S99" s="158" t="s">
        <v>595</v>
      </c>
      <c r="T99" s="158" t="s">
        <v>599</v>
      </c>
      <c r="U99" s="158">
        <v>0</v>
      </c>
      <c r="V99" s="158">
        <f t="shared" si="27"/>
        <v>0</v>
      </c>
      <c r="W99" s="158"/>
      <c r="X99" s="158" t="s">
        <v>209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1310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x14ac:dyDescent="0.2">
      <c r="A100" s="3"/>
      <c r="B100" s="4"/>
      <c r="C100" s="18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AE100">
        <v>15</v>
      </c>
      <c r="AF100">
        <v>21</v>
      </c>
      <c r="AG100" t="s">
        <v>177</v>
      </c>
    </row>
    <row r="101" spans="1:60" x14ac:dyDescent="0.2">
      <c r="A101" s="151"/>
      <c r="B101" s="152" t="s">
        <v>31</v>
      </c>
      <c r="C101" s="187"/>
      <c r="D101" s="153"/>
      <c r="E101" s="154"/>
      <c r="F101" s="154"/>
      <c r="G101" s="181">
        <f>G8+G16+G33+G57+G63</f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AE101">
        <f>SUMIF(L7:L99,AE100,G7:G99)</f>
        <v>0</v>
      </c>
      <c r="AF101">
        <f>SUMIF(L7:L99,AF100,G7:G99)</f>
        <v>0</v>
      </c>
      <c r="AG101" t="s">
        <v>346</v>
      </c>
    </row>
    <row r="102" spans="1:60" x14ac:dyDescent="0.2">
      <c r="A102" s="3"/>
      <c r="B102" s="4"/>
      <c r="C102" s="186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60" x14ac:dyDescent="0.2">
      <c r="A103" s="3"/>
      <c r="B103" s="4"/>
      <c r="C103" s="186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60" x14ac:dyDescent="0.2">
      <c r="A104" s="272" t="s">
        <v>347</v>
      </c>
      <c r="B104" s="272"/>
      <c r="C104" s="273"/>
      <c r="D104" s="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60" x14ac:dyDescent="0.2">
      <c r="A105" s="253"/>
      <c r="B105" s="254"/>
      <c r="C105" s="255"/>
      <c r="D105" s="254"/>
      <c r="E105" s="254"/>
      <c r="F105" s="254"/>
      <c r="G105" s="25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AG105" t="s">
        <v>348</v>
      </c>
    </row>
    <row r="106" spans="1:60" x14ac:dyDescent="0.2">
      <c r="A106" s="257"/>
      <c r="B106" s="258"/>
      <c r="C106" s="259"/>
      <c r="D106" s="258"/>
      <c r="E106" s="258"/>
      <c r="F106" s="258"/>
      <c r="G106" s="260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60" x14ac:dyDescent="0.2">
      <c r="A107" s="257"/>
      <c r="B107" s="258"/>
      <c r="C107" s="259"/>
      <c r="D107" s="258"/>
      <c r="E107" s="258"/>
      <c r="F107" s="258"/>
      <c r="G107" s="260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60" x14ac:dyDescent="0.2">
      <c r="A108" s="257"/>
      <c r="B108" s="258"/>
      <c r="C108" s="259"/>
      <c r="D108" s="258"/>
      <c r="E108" s="258"/>
      <c r="F108" s="258"/>
      <c r="G108" s="260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60" x14ac:dyDescent="0.2">
      <c r="A109" s="261"/>
      <c r="B109" s="262"/>
      <c r="C109" s="263"/>
      <c r="D109" s="262"/>
      <c r="E109" s="262"/>
      <c r="F109" s="262"/>
      <c r="G109" s="26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60" x14ac:dyDescent="0.2">
      <c r="A110" s="3"/>
      <c r="B110" s="4"/>
      <c r="C110" s="186"/>
      <c r="D110" s="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60" x14ac:dyDescent="0.2">
      <c r="C111" s="188"/>
      <c r="D111" s="10"/>
      <c r="AG111" t="s">
        <v>349</v>
      </c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05:G109"/>
    <mergeCell ref="A1:G1"/>
    <mergeCell ref="C2:G2"/>
    <mergeCell ref="C3:G3"/>
    <mergeCell ref="C4:G4"/>
    <mergeCell ref="A104:C10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12" sqref="C12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58</v>
      </c>
      <c r="C4" s="269" t="s">
        <v>59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80</v>
      </c>
      <c r="C8" s="182" t="s">
        <v>81</v>
      </c>
      <c r="D8" s="165"/>
      <c r="E8" s="166"/>
      <c r="F8" s="167"/>
      <c r="G8" s="168">
        <f>SUMIF(AG9:AG13,"&lt;&gt;NOR",G9:G13)</f>
        <v>0</v>
      </c>
      <c r="H8" s="162"/>
      <c r="I8" s="162">
        <f>SUM(I9:I13)</f>
        <v>0</v>
      </c>
      <c r="J8" s="162"/>
      <c r="K8" s="162">
        <f>SUM(K9:K13)</f>
        <v>0</v>
      </c>
      <c r="L8" s="162"/>
      <c r="M8" s="162">
        <f>SUM(M9:M13)</f>
        <v>0</v>
      </c>
      <c r="N8" s="162"/>
      <c r="O8" s="162">
        <f>SUM(O9:O13)</f>
        <v>1.6400000000000001</v>
      </c>
      <c r="P8" s="162"/>
      <c r="Q8" s="162">
        <f>SUM(Q9:Q13)</f>
        <v>0</v>
      </c>
      <c r="R8" s="162"/>
      <c r="S8" s="162"/>
      <c r="T8" s="162"/>
      <c r="U8" s="162"/>
      <c r="V8" s="162">
        <f>SUM(V9:V13)</f>
        <v>13.47</v>
      </c>
      <c r="W8" s="162"/>
      <c r="X8" s="162"/>
      <c r="AG8" t="s">
        <v>191</v>
      </c>
    </row>
    <row r="9" spans="1:60" outlineLevel="1" x14ac:dyDescent="0.2">
      <c r="A9" s="169">
        <v>1</v>
      </c>
      <c r="B9" s="170" t="s">
        <v>1970</v>
      </c>
      <c r="C9" s="183" t="s">
        <v>1971</v>
      </c>
      <c r="D9" s="171" t="s">
        <v>238</v>
      </c>
      <c r="E9" s="172">
        <v>6.6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0.13750000000000001</v>
      </c>
      <c r="O9" s="158">
        <f>ROUND(E9*N9,2)</f>
        <v>0.91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2.0413000000000001</v>
      </c>
      <c r="V9" s="158">
        <f>ROUND(E9*U9,2)</f>
        <v>13.47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210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1972</v>
      </c>
      <c r="D10" s="160"/>
      <c r="E10" s="161">
        <v>2.2999999999999998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200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55"/>
      <c r="B11" s="156"/>
      <c r="C11" s="184" t="s">
        <v>1973</v>
      </c>
      <c r="D11" s="160"/>
      <c r="E11" s="161">
        <v>4.3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48"/>
      <c r="Z11" s="148"/>
      <c r="AA11" s="148"/>
      <c r="AB11" s="148"/>
      <c r="AC11" s="148"/>
      <c r="AD11" s="148"/>
      <c r="AE11" s="148"/>
      <c r="AF11" s="148"/>
      <c r="AG11" s="148" t="s">
        <v>200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 x14ac:dyDescent="0.2">
      <c r="A12" s="169">
        <v>2</v>
      </c>
      <c r="B12" s="170" t="s">
        <v>1974</v>
      </c>
      <c r="C12" s="183" t="s">
        <v>2110</v>
      </c>
      <c r="D12" s="171" t="s">
        <v>242</v>
      </c>
      <c r="E12" s="172">
        <v>66</v>
      </c>
      <c r="F12" s="173"/>
      <c r="G12" s="174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15</v>
      </c>
      <c r="M12" s="158">
        <f>G12*(1+L12/100)</f>
        <v>0</v>
      </c>
      <c r="N12" s="158">
        <v>1.0999999999999999E-2</v>
      </c>
      <c r="O12" s="158">
        <f>ROUND(E12*N12,2)</f>
        <v>0.73</v>
      </c>
      <c r="P12" s="158">
        <v>0</v>
      </c>
      <c r="Q12" s="158">
        <f>ROUND(E12*P12,2)</f>
        <v>0</v>
      </c>
      <c r="R12" s="158" t="s">
        <v>771</v>
      </c>
      <c r="S12" s="158" t="s">
        <v>195</v>
      </c>
      <c r="T12" s="158" t="s">
        <v>196</v>
      </c>
      <c r="U12" s="158">
        <v>0</v>
      </c>
      <c r="V12" s="158">
        <f>ROUND(E12*U12,2)</f>
        <v>0</v>
      </c>
      <c r="W12" s="158"/>
      <c r="X12" s="158" t="s">
        <v>764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765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55"/>
      <c r="B13" s="156"/>
      <c r="C13" s="184" t="s">
        <v>1975</v>
      </c>
      <c r="D13" s="160"/>
      <c r="E13" s="161">
        <v>66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48"/>
      <c r="Z13" s="148"/>
      <c r="AA13" s="148"/>
      <c r="AB13" s="148"/>
      <c r="AC13" s="148"/>
      <c r="AD13" s="148"/>
      <c r="AE13" s="148"/>
      <c r="AF13" s="148"/>
      <c r="AG13" s="148" t="s">
        <v>200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x14ac:dyDescent="0.2">
      <c r="A14" s="163" t="s">
        <v>190</v>
      </c>
      <c r="B14" s="164" t="s">
        <v>82</v>
      </c>
      <c r="C14" s="182" t="s">
        <v>83</v>
      </c>
      <c r="D14" s="165"/>
      <c r="E14" s="166"/>
      <c r="F14" s="167"/>
      <c r="G14" s="168">
        <f>SUMIF(AG15:AG21,"&lt;&gt;NOR",G15:G21)</f>
        <v>0</v>
      </c>
      <c r="H14" s="162"/>
      <c r="I14" s="162">
        <f>SUM(I15:I21)</f>
        <v>0</v>
      </c>
      <c r="J14" s="162"/>
      <c r="K14" s="162">
        <f>SUM(K15:K21)</f>
        <v>0</v>
      </c>
      <c r="L14" s="162"/>
      <c r="M14" s="162">
        <f>SUM(M15:M21)</f>
        <v>0</v>
      </c>
      <c r="N14" s="162"/>
      <c r="O14" s="162">
        <f>SUM(O15:O21)</f>
        <v>40.1</v>
      </c>
      <c r="P14" s="162"/>
      <c r="Q14" s="162">
        <f>SUM(Q15:Q21)</f>
        <v>0</v>
      </c>
      <c r="R14" s="162"/>
      <c r="S14" s="162"/>
      <c r="T14" s="162"/>
      <c r="U14" s="162"/>
      <c r="V14" s="162">
        <f>SUM(V15:V21)</f>
        <v>32.53</v>
      </c>
      <c r="W14" s="162"/>
      <c r="X14" s="162"/>
      <c r="AG14" t="s">
        <v>191</v>
      </c>
    </row>
    <row r="15" spans="1:60" outlineLevel="1" x14ac:dyDescent="0.2">
      <c r="A15" s="169">
        <v>3</v>
      </c>
      <c r="B15" s="170" t="s">
        <v>1976</v>
      </c>
      <c r="C15" s="183" t="s">
        <v>1977</v>
      </c>
      <c r="D15" s="171" t="s">
        <v>238</v>
      </c>
      <c r="E15" s="172">
        <v>3.6</v>
      </c>
      <c r="F15" s="173"/>
      <c r="G15" s="174">
        <f>ROUND(E15*F15,2)</f>
        <v>0</v>
      </c>
      <c r="H15" s="159"/>
      <c r="I15" s="158">
        <f>ROUND(E15*H15,2)</f>
        <v>0</v>
      </c>
      <c r="J15" s="159"/>
      <c r="K15" s="158">
        <f>ROUND(E15*J15,2)</f>
        <v>0</v>
      </c>
      <c r="L15" s="158">
        <v>15</v>
      </c>
      <c r="M15" s="158">
        <f>G15*(1+L15/100)</f>
        <v>0</v>
      </c>
      <c r="N15" s="158">
        <v>3.4610000000000002E-2</v>
      </c>
      <c r="O15" s="158">
        <f>ROUND(E15*N15,2)</f>
        <v>0.12</v>
      </c>
      <c r="P15" s="158">
        <v>0</v>
      </c>
      <c r="Q15" s="158">
        <f>ROUND(E15*P15,2)</f>
        <v>0</v>
      </c>
      <c r="R15" s="158"/>
      <c r="S15" s="158" t="s">
        <v>195</v>
      </c>
      <c r="T15" s="158" t="s">
        <v>196</v>
      </c>
      <c r="U15" s="158">
        <v>1.349</v>
      </c>
      <c r="V15" s="158">
        <f>ROUND(E15*U15,2)</f>
        <v>4.8600000000000003</v>
      </c>
      <c r="W15" s="158"/>
      <c r="X15" s="158" t="s">
        <v>209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210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55"/>
      <c r="B16" s="156"/>
      <c r="C16" s="184" t="s">
        <v>1978</v>
      </c>
      <c r="D16" s="160"/>
      <c r="E16" s="161">
        <v>3.6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48"/>
      <c r="Z16" s="148"/>
      <c r="AA16" s="148"/>
      <c r="AB16" s="148"/>
      <c r="AC16" s="148"/>
      <c r="AD16" s="148"/>
      <c r="AE16" s="148"/>
      <c r="AF16" s="148"/>
      <c r="AG16" s="148" t="s">
        <v>200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69">
        <v>4</v>
      </c>
      <c r="B17" s="170" t="s">
        <v>1979</v>
      </c>
      <c r="C17" s="183" t="s">
        <v>1980</v>
      </c>
      <c r="D17" s="171" t="s">
        <v>204</v>
      </c>
      <c r="E17" s="172">
        <v>74.8</v>
      </c>
      <c r="F17" s="173"/>
      <c r="G17" s="174">
        <f>ROUND(E17*F17,2)</f>
        <v>0</v>
      </c>
      <c r="H17" s="159"/>
      <c r="I17" s="158">
        <f>ROUND(E17*H17,2)</f>
        <v>0</v>
      </c>
      <c r="J17" s="159"/>
      <c r="K17" s="158">
        <f>ROUND(E17*J17,2)</f>
        <v>0</v>
      </c>
      <c r="L17" s="158">
        <v>15</v>
      </c>
      <c r="M17" s="158">
        <f>G17*(1+L17/100)</f>
        <v>0</v>
      </c>
      <c r="N17" s="158">
        <v>0.21251999999999999</v>
      </c>
      <c r="O17" s="158">
        <f>ROUND(E17*N17,2)</f>
        <v>15.9</v>
      </c>
      <c r="P17" s="158">
        <v>0</v>
      </c>
      <c r="Q17" s="158">
        <f>ROUND(E17*P17,2)</f>
        <v>0</v>
      </c>
      <c r="R17" s="158"/>
      <c r="S17" s="158" t="s">
        <v>195</v>
      </c>
      <c r="T17" s="158" t="s">
        <v>196</v>
      </c>
      <c r="U17" s="158">
        <v>0.17799999999999999</v>
      </c>
      <c r="V17" s="158">
        <f>ROUND(E17*U17,2)</f>
        <v>13.31</v>
      </c>
      <c r="W17" s="158"/>
      <c r="X17" s="158" t="s">
        <v>209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210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55"/>
      <c r="B18" s="156"/>
      <c r="C18" s="184" t="s">
        <v>1981</v>
      </c>
      <c r="D18" s="160"/>
      <c r="E18" s="161">
        <v>74.8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48"/>
      <c r="Z18" s="148"/>
      <c r="AA18" s="148"/>
      <c r="AB18" s="148"/>
      <c r="AC18" s="148"/>
      <c r="AD18" s="148"/>
      <c r="AE18" s="148"/>
      <c r="AF18" s="148"/>
      <c r="AG18" s="148" t="s">
        <v>200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9">
        <v>5</v>
      </c>
      <c r="B19" s="170" t="s">
        <v>1982</v>
      </c>
      <c r="C19" s="183" t="s">
        <v>1983</v>
      </c>
      <c r="D19" s="171" t="s">
        <v>204</v>
      </c>
      <c r="E19" s="172">
        <v>74.8</v>
      </c>
      <c r="F19" s="173"/>
      <c r="G19" s="174">
        <f>ROUND(E19*F19,2)</f>
        <v>0</v>
      </c>
      <c r="H19" s="159"/>
      <c r="I19" s="158">
        <f>ROUND(E19*H19,2)</f>
        <v>0</v>
      </c>
      <c r="J19" s="159"/>
      <c r="K19" s="158">
        <f>ROUND(E19*J19,2)</f>
        <v>0</v>
      </c>
      <c r="L19" s="158">
        <v>15</v>
      </c>
      <c r="M19" s="158">
        <f>G19*(1+L19/100)</f>
        <v>0</v>
      </c>
      <c r="N19" s="158">
        <v>0.31878000000000001</v>
      </c>
      <c r="O19" s="158">
        <f>ROUND(E19*N19,2)</f>
        <v>23.84</v>
      </c>
      <c r="P19" s="158">
        <v>0</v>
      </c>
      <c r="Q19" s="158">
        <f>ROUND(E19*P19,2)</f>
        <v>0</v>
      </c>
      <c r="R19" s="158"/>
      <c r="S19" s="158" t="s">
        <v>195</v>
      </c>
      <c r="T19" s="158" t="s">
        <v>196</v>
      </c>
      <c r="U19" s="158">
        <v>0.192</v>
      </c>
      <c r="V19" s="158">
        <f>ROUND(E19*U19,2)</f>
        <v>14.36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210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55"/>
      <c r="B20" s="156"/>
      <c r="C20" s="184" t="s">
        <v>1981</v>
      </c>
      <c r="D20" s="160"/>
      <c r="E20" s="161">
        <v>74.8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48"/>
      <c r="Z20" s="148"/>
      <c r="AA20" s="148"/>
      <c r="AB20" s="148"/>
      <c r="AC20" s="148"/>
      <c r="AD20" s="148"/>
      <c r="AE20" s="148"/>
      <c r="AF20" s="148"/>
      <c r="AG20" s="148" t="s">
        <v>200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5">
        <v>6</v>
      </c>
      <c r="B21" s="176" t="s">
        <v>1984</v>
      </c>
      <c r="C21" s="185" t="s">
        <v>2111</v>
      </c>
      <c r="D21" s="177" t="s">
        <v>242</v>
      </c>
      <c r="E21" s="178">
        <v>2</v>
      </c>
      <c r="F21" s="179"/>
      <c r="G21" s="180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15</v>
      </c>
      <c r="M21" s="158">
        <f>G21*(1+L21/100)</f>
        <v>0</v>
      </c>
      <c r="N21" s="158">
        <v>0.11899999999999999</v>
      </c>
      <c r="O21" s="158">
        <f>ROUND(E21*N21,2)</f>
        <v>0.24</v>
      </c>
      <c r="P21" s="158">
        <v>0</v>
      </c>
      <c r="Q21" s="158">
        <f>ROUND(E21*P21,2)</f>
        <v>0</v>
      </c>
      <c r="R21" s="158" t="s">
        <v>771</v>
      </c>
      <c r="S21" s="158" t="s">
        <v>195</v>
      </c>
      <c r="T21" s="158" t="s">
        <v>196</v>
      </c>
      <c r="U21" s="158">
        <v>0</v>
      </c>
      <c r="V21" s="158">
        <f>ROUND(E21*U21,2)</f>
        <v>0</v>
      </c>
      <c r="W21" s="158"/>
      <c r="X21" s="158" t="s">
        <v>764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765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3" t="s">
        <v>190</v>
      </c>
      <c r="B22" s="164" t="s">
        <v>86</v>
      </c>
      <c r="C22" s="182" t="s">
        <v>87</v>
      </c>
      <c r="D22" s="165"/>
      <c r="E22" s="166"/>
      <c r="F22" s="167"/>
      <c r="G22" s="168">
        <f>SUMIF(AG23:AG24,"&lt;&gt;NOR",G23:G24)</f>
        <v>0</v>
      </c>
      <c r="H22" s="162"/>
      <c r="I22" s="162">
        <f>SUM(I23:I24)</f>
        <v>0</v>
      </c>
      <c r="J22" s="162"/>
      <c r="K22" s="162">
        <f>SUM(K23:K24)</f>
        <v>0</v>
      </c>
      <c r="L22" s="162"/>
      <c r="M22" s="162">
        <f>SUM(M23:M24)</f>
        <v>0</v>
      </c>
      <c r="N22" s="162"/>
      <c r="O22" s="162">
        <f>SUM(O23:O24)</f>
        <v>5.53</v>
      </c>
      <c r="P22" s="162"/>
      <c r="Q22" s="162">
        <f>SUM(Q23:Q24)</f>
        <v>0</v>
      </c>
      <c r="R22" s="162"/>
      <c r="S22" s="162"/>
      <c r="T22" s="162"/>
      <c r="U22" s="162"/>
      <c r="V22" s="162">
        <f>SUM(V23:V24)</f>
        <v>33.81</v>
      </c>
      <c r="W22" s="162"/>
      <c r="X22" s="162"/>
      <c r="AG22" t="s">
        <v>191</v>
      </c>
    </row>
    <row r="23" spans="1:60" outlineLevel="1" x14ac:dyDescent="0.2">
      <c r="A23" s="169">
        <v>7</v>
      </c>
      <c r="B23" s="170" t="s">
        <v>1985</v>
      </c>
      <c r="C23" s="183" t="s">
        <v>1986</v>
      </c>
      <c r="D23" s="171" t="s">
        <v>204</v>
      </c>
      <c r="E23" s="172">
        <v>74.8</v>
      </c>
      <c r="F23" s="173"/>
      <c r="G23" s="174">
        <f>ROUND(E23*F23,2)</f>
        <v>0</v>
      </c>
      <c r="H23" s="159"/>
      <c r="I23" s="158">
        <f>ROUND(E23*H23,2)</f>
        <v>0</v>
      </c>
      <c r="J23" s="159"/>
      <c r="K23" s="158">
        <f>ROUND(E23*J23,2)</f>
        <v>0</v>
      </c>
      <c r="L23" s="158">
        <v>15</v>
      </c>
      <c r="M23" s="158">
        <f>G23*(1+L23/100)</f>
        <v>0</v>
      </c>
      <c r="N23" s="158">
        <v>7.3899999999999993E-2</v>
      </c>
      <c r="O23" s="158">
        <f>ROUND(E23*N23,2)</f>
        <v>5.53</v>
      </c>
      <c r="P23" s="158">
        <v>0</v>
      </c>
      <c r="Q23" s="158">
        <f>ROUND(E23*P23,2)</f>
        <v>0</v>
      </c>
      <c r="R23" s="158"/>
      <c r="S23" s="158" t="s">
        <v>195</v>
      </c>
      <c r="T23" s="158" t="s">
        <v>196</v>
      </c>
      <c r="U23" s="158">
        <v>0.45200000000000001</v>
      </c>
      <c r="V23" s="158">
        <f>ROUND(E23*U23,2)</f>
        <v>33.81</v>
      </c>
      <c r="W23" s="158"/>
      <c r="X23" s="158" t="s">
        <v>209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210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55"/>
      <c r="B24" s="156"/>
      <c r="C24" s="184" t="s">
        <v>1981</v>
      </c>
      <c r="D24" s="160"/>
      <c r="E24" s="161">
        <v>74.8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48"/>
      <c r="Z24" s="148"/>
      <c r="AA24" s="148"/>
      <c r="AB24" s="148"/>
      <c r="AC24" s="148"/>
      <c r="AD24" s="148"/>
      <c r="AE24" s="148"/>
      <c r="AF24" s="148"/>
      <c r="AG24" s="148" t="s">
        <v>200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x14ac:dyDescent="0.2">
      <c r="A25" s="163" t="s">
        <v>190</v>
      </c>
      <c r="B25" s="164" t="s">
        <v>98</v>
      </c>
      <c r="C25" s="182" t="s">
        <v>99</v>
      </c>
      <c r="D25" s="165"/>
      <c r="E25" s="166"/>
      <c r="F25" s="167"/>
      <c r="G25" s="168">
        <f>SUMIF(AG26:AG27,"&lt;&gt;NOR",G26:G27)</f>
        <v>0</v>
      </c>
      <c r="H25" s="162"/>
      <c r="I25" s="162">
        <f>SUM(I26:I27)</f>
        <v>0</v>
      </c>
      <c r="J25" s="162"/>
      <c r="K25" s="162">
        <f>SUM(K26:K27)</f>
        <v>0</v>
      </c>
      <c r="L25" s="162"/>
      <c r="M25" s="162">
        <f>SUM(M26:M27)</f>
        <v>0</v>
      </c>
      <c r="N25" s="162"/>
      <c r="O25" s="162">
        <f>SUM(O26:O27)</f>
        <v>9.69</v>
      </c>
      <c r="P25" s="162"/>
      <c r="Q25" s="162">
        <f>SUM(Q26:Q27)</f>
        <v>0</v>
      </c>
      <c r="R25" s="162"/>
      <c r="S25" s="162"/>
      <c r="T25" s="162"/>
      <c r="U25" s="162"/>
      <c r="V25" s="162">
        <f>SUM(V26:V27)</f>
        <v>10.88</v>
      </c>
      <c r="W25" s="162"/>
      <c r="X25" s="162"/>
      <c r="AG25" t="s">
        <v>191</v>
      </c>
    </row>
    <row r="26" spans="1:60" outlineLevel="1" x14ac:dyDescent="0.2">
      <c r="A26" s="169">
        <v>8</v>
      </c>
      <c r="B26" s="170" t="s">
        <v>1987</v>
      </c>
      <c r="C26" s="183" t="s">
        <v>1988</v>
      </c>
      <c r="D26" s="171" t="s">
        <v>238</v>
      </c>
      <c r="E26" s="172">
        <v>77.721999999999994</v>
      </c>
      <c r="F26" s="173"/>
      <c r="G26" s="174">
        <f>ROUND(E26*F26,2)</f>
        <v>0</v>
      </c>
      <c r="H26" s="159"/>
      <c r="I26" s="158">
        <f>ROUND(E26*H26,2)</f>
        <v>0</v>
      </c>
      <c r="J26" s="159"/>
      <c r="K26" s="158">
        <f>ROUND(E26*J26,2)</f>
        <v>0</v>
      </c>
      <c r="L26" s="158">
        <v>15</v>
      </c>
      <c r="M26" s="158">
        <f>G26*(1+L26/100)</f>
        <v>0</v>
      </c>
      <c r="N26" s="158">
        <v>0.12472</v>
      </c>
      <c r="O26" s="158">
        <f>ROUND(E26*N26,2)</f>
        <v>9.69</v>
      </c>
      <c r="P26" s="158">
        <v>0</v>
      </c>
      <c r="Q26" s="158">
        <f>ROUND(E26*P26,2)</f>
        <v>0</v>
      </c>
      <c r="R26" s="158"/>
      <c r="S26" s="158" t="s">
        <v>195</v>
      </c>
      <c r="T26" s="158" t="s">
        <v>196</v>
      </c>
      <c r="U26" s="158">
        <v>0.14000000000000001</v>
      </c>
      <c r="V26" s="158">
        <f>ROUND(E26*U26,2)</f>
        <v>10.88</v>
      </c>
      <c r="W26" s="158"/>
      <c r="X26" s="158" t="s">
        <v>209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210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55"/>
      <c r="B27" s="156"/>
      <c r="C27" s="184" t="s">
        <v>1989</v>
      </c>
      <c r="D27" s="160"/>
      <c r="E27" s="161">
        <v>77.721999999999994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200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3" t="s">
        <v>190</v>
      </c>
      <c r="B28" s="164" t="s">
        <v>108</v>
      </c>
      <c r="C28" s="182" t="s">
        <v>109</v>
      </c>
      <c r="D28" s="165"/>
      <c r="E28" s="166"/>
      <c r="F28" s="167"/>
      <c r="G28" s="168">
        <f>SUMIF(AG29:AG29,"&lt;&gt;NOR",G29:G29)</f>
        <v>0</v>
      </c>
      <c r="H28" s="162"/>
      <c r="I28" s="162">
        <f>SUM(I29:I29)</f>
        <v>0</v>
      </c>
      <c r="J28" s="162"/>
      <c r="K28" s="162">
        <f>SUM(K29:K29)</f>
        <v>0</v>
      </c>
      <c r="L28" s="162"/>
      <c r="M28" s="162">
        <f>SUM(M29:M29)</f>
        <v>0</v>
      </c>
      <c r="N28" s="162"/>
      <c r="O28" s="162">
        <f>SUM(O29:O29)</f>
        <v>0</v>
      </c>
      <c r="P28" s="162"/>
      <c r="Q28" s="162">
        <f>SUM(Q29:Q29)</f>
        <v>0</v>
      </c>
      <c r="R28" s="162"/>
      <c r="S28" s="162"/>
      <c r="T28" s="162"/>
      <c r="U28" s="162"/>
      <c r="V28" s="162">
        <f>SUM(V29:V29)</f>
        <v>53.46</v>
      </c>
      <c r="W28" s="162"/>
      <c r="X28" s="162"/>
      <c r="AG28" t="s">
        <v>191</v>
      </c>
    </row>
    <row r="29" spans="1:60" outlineLevel="1" x14ac:dyDescent="0.2">
      <c r="A29" s="175">
        <v>9</v>
      </c>
      <c r="B29" s="176" t="s">
        <v>1990</v>
      </c>
      <c r="C29" s="185" t="s">
        <v>1991</v>
      </c>
      <c r="D29" s="177" t="s">
        <v>333</v>
      </c>
      <c r="E29" s="178">
        <v>56.958539999999999</v>
      </c>
      <c r="F29" s="179"/>
      <c r="G29" s="180">
        <f>ROUND(E29*F29,2)</f>
        <v>0</v>
      </c>
      <c r="H29" s="159"/>
      <c r="I29" s="158">
        <f>ROUND(E29*H29,2)</f>
        <v>0</v>
      </c>
      <c r="J29" s="159"/>
      <c r="K29" s="158">
        <f>ROUND(E29*J29,2)</f>
        <v>0</v>
      </c>
      <c r="L29" s="158">
        <v>15</v>
      </c>
      <c r="M29" s="158">
        <f>G29*(1+L29/100)</f>
        <v>0</v>
      </c>
      <c r="N29" s="158">
        <v>0</v>
      </c>
      <c r="O29" s="158">
        <f>ROUND(E29*N29,2)</f>
        <v>0</v>
      </c>
      <c r="P29" s="158">
        <v>0</v>
      </c>
      <c r="Q29" s="158">
        <f>ROUND(E29*P29,2)</f>
        <v>0</v>
      </c>
      <c r="R29" s="158"/>
      <c r="S29" s="158" t="s">
        <v>195</v>
      </c>
      <c r="T29" s="158" t="s">
        <v>196</v>
      </c>
      <c r="U29" s="158">
        <v>0.9385</v>
      </c>
      <c r="V29" s="158">
        <f>ROUND(E29*U29,2)</f>
        <v>53.46</v>
      </c>
      <c r="W29" s="158"/>
      <c r="X29" s="158" t="s">
        <v>878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879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x14ac:dyDescent="0.2">
      <c r="A30" s="163" t="s">
        <v>190</v>
      </c>
      <c r="B30" s="164" t="s">
        <v>163</v>
      </c>
      <c r="C30" s="182" t="s">
        <v>29</v>
      </c>
      <c r="D30" s="165"/>
      <c r="E30" s="166"/>
      <c r="F30" s="167"/>
      <c r="G30" s="168">
        <f>SUMIF(AG31:AG31,"&lt;&gt;NOR",G31:G31)</f>
        <v>0</v>
      </c>
      <c r="H30" s="162"/>
      <c r="I30" s="162">
        <f>SUM(I31:I31)</f>
        <v>0</v>
      </c>
      <c r="J30" s="162"/>
      <c r="K30" s="162">
        <f>SUM(K31:K31)</f>
        <v>0</v>
      </c>
      <c r="L30" s="162"/>
      <c r="M30" s="162">
        <f>SUM(M31:M31)</f>
        <v>0</v>
      </c>
      <c r="N30" s="162"/>
      <c r="O30" s="162">
        <f>SUM(O31:O31)</f>
        <v>0</v>
      </c>
      <c r="P30" s="162"/>
      <c r="Q30" s="162">
        <f>SUM(Q31:Q31)</f>
        <v>0</v>
      </c>
      <c r="R30" s="162"/>
      <c r="S30" s="162"/>
      <c r="T30" s="162"/>
      <c r="U30" s="162"/>
      <c r="V30" s="162">
        <f>SUM(V31:V31)</f>
        <v>0</v>
      </c>
      <c r="W30" s="162"/>
      <c r="X30" s="162"/>
      <c r="AG30" t="s">
        <v>191</v>
      </c>
    </row>
    <row r="31" spans="1:60" outlineLevel="1" x14ac:dyDescent="0.2">
      <c r="A31" s="175">
        <v>10</v>
      </c>
      <c r="B31" s="176" t="s">
        <v>1238</v>
      </c>
      <c r="C31" s="185" t="s">
        <v>1239</v>
      </c>
      <c r="D31" s="177" t="s">
        <v>1240</v>
      </c>
      <c r="E31" s="178">
        <v>1</v>
      </c>
      <c r="F31" s="179"/>
      <c r="G31" s="180">
        <f>ROUND(E31*F31,2)</f>
        <v>0</v>
      </c>
      <c r="H31" s="159"/>
      <c r="I31" s="158">
        <f>ROUND(E31*H31,2)</f>
        <v>0</v>
      </c>
      <c r="J31" s="159"/>
      <c r="K31" s="158">
        <f>ROUND(E31*J31,2)</f>
        <v>0</v>
      </c>
      <c r="L31" s="158">
        <v>15</v>
      </c>
      <c r="M31" s="158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8"/>
      <c r="S31" s="158" t="s">
        <v>195</v>
      </c>
      <c r="T31" s="158" t="s">
        <v>599</v>
      </c>
      <c r="U31" s="158">
        <v>0</v>
      </c>
      <c r="V31" s="158">
        <f>ROUND(E31*U31,2)</f>
        <v>0</v>
      </c>
      <c r="W31" s="158"/>
      <c r="X31" s="158" t="s">
        <v>1241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1242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">
      <c r="A32" s="163" t="s">
        <v>190</v>
      </c>
      <c r="B32" s="164" t="s">
        <v>164</v>
      </c>
      <c r="C32" s="182" t="s">
        <v>30</v>
      </c>
      <c r="D32" s="165"/>
      <c r="E32" s="166"/>
      <c r="F32" s="167"/>
      <c r="G32" s="168">
        <f>SUMIF(AG33:AG35,"&lt;&gt;NOR",G33:G35)</f>
        <v>0</v>
      </c>
      <c r="H32" s="162"/>
      <c r="I32" s="162">
        <f>SUM(I33:I35)</f>
        <v>0</v>
      </c>
      <c r="J32" s="162"/>
      <c r="K32" s="162">
        <f>SUM(K33:K35)</f>
        <v>0</v>
      </c>
      <c r="L32" s="162"/>
      <c r="M32" s="162">
        <f>SUM(M33:M35)</f>
        <v>0</v>
      </c>
      <c r="N32" s="162"/>
      <c r="O32" s="162">
        <f>SUM(O33:O35)</f>
        <v>0</v>
      </c>
      <c r="P32" s="162"/>
      <c r="Q32" s="162">
        <f>SUM(Q33:Q35)</f>
        <v>0</v>
      </c>
      <c r="R32" s="162"/>
      <c r="S32" s="162"/>
      <c r="T32" s="162"/>
      <c r="U32" s="162"/>
      <c r="V32" s="162">
        <f>SUM(V33:V35)</f>
        <v>0</v>
      </c>
      <c r="W32" s="162"/>
      <c r="X32" s="162"/>
      <c r="AG32" t="s">
        <v>191</v>
      </c>
    </row>
    <row r="33" spans="1:60" outlineLevel="1" x14ac:dyDescent="0.2">
      <c r="A33" s="175">
        <v>11</v>
      </c>
      <c r="B33" s="176" t="s">
        <v>1243</v>
      </c>
      <c r="C33" s="185" t="s">
        <v>1244</v>
      </c>
      <c r="D33" s="177" t="s">
        <v>1240</v>
      </c>
      <c r="E33" s="178">
        <v>1</v>
      </c>
      <c r="F33" s="179"/>
      <c r="G33" s="180">
        <f>ROUND(E33*F33,2)</f>
        <v>0</v>
      </c>
      <c r="H33" s="159"/>
      <c r="I33" s="158">
        <f>ROUND(E33*H33,2)</f>
        <v>0</v>
      </c>
      <c r="J33" s="159"/>
      <c r="K33" s="158">
        <f>ROUND(E33*J33,2)</f>
        <v>0</v>
      </c>
      <c r="L33" s="158">
        <v>15</v>
      </c>
      <c r="M33" s="158">
        <f>G33*(1+L33/100)</f>
        <v>0</v>
      </c>
      <c r="N33" s="158">
        <v>0</v>
      </c>
      <c r="O33" s="158">
        <f>ROUND(E33*N33,2)</f>
        <v>0</v>
      </c>
      <c r="P33" s="158">
        <v>0</v>
      </c>
      <c r="Q33" s="158">
        <f>ROUND(E33*P33,2)</f>
        <v>0</v>
      </c>
      <c r="R33" s="158"/>
      <c r="S33" s="158" t="s">
        <v>195</v>
      </c>
      <c r="T33" s="158" t="s">
        <v>599</v>
      </c>
      <c r="U33" s="158">
        <v>0</v>
      </c>
      <c r="V33" s="158">
        <f>ROUND(E33*U33,2)</f>
        <v>0</v>
      </c>
      <c r="W33" s="158"/>
      <c r="X33" s="158" t="s">
        <v>1241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1242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5">
        <v>12</v>
      </c>
      <c r="B34" s="176" t="s">
        <v>1245</v>
      </c>
      <c r="C34" s="185" t="s">
        <v>1246</v>
      </c>
      <c r="D34" s="177" t="s">
        <v>1240</v>
      </c>
      <c r="E34" s="178">
        <v>1</v>
      </c>
      <c r="F34" s="179"/>
      <c r="G34" s="180">
        <f>ROUND(E34*F34,2)</f>
        <v>0</v>
      </c>
      <c r="H34" s="159"/>
      <c r="I34" s="158">
        <f>ROUND(E34*H34,2)</f>
        <v>0</v>
      </c>
      <c r="J34" s="159"/>
      <c r="K34" s="158">
        <f>ROUND(E34*J34,2)</f>
        <v>0</v>
      </c>
      <c r="L34" s="158">
        <v>15</v>
      </c>
      <c r="M34" s="158">
        <f>G34*(1+L34/100)</f>
        <v>0</v>
      </c>
      <c r="N34" s="158">
        <v>0</v>
      </c>
      <c r="O34" s="158">
        <f>ROUND(E34*N34,2)</f>
        <v>0</v>
      </c>
      <c r="P34" s="158">
        <v>0</v>
      </c>
      <c r="Q34" s="158">
        <f>ROUND(E34*P34,2)</f>
        <v>0</v>
      </c>
      <c r="R34" s="158"/>
      <c r="S34" s="158" t="s">
        <v>195</v>
      </c>
      <c r="T34" s="158" t="s">
        <v>599</v>
      </c>
      <c r="U34" s="158">
        <v>0</v>
      </c>
      <c r="V34" s="158">
        <f>ROUND(E34*U34,2)</f>
        <v>0</v>
      </c>
      <c r="W34" s="158"/>
      <c r="X34" s="158" t="s">
        <v>1241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1242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69">
        <v>13</v>
      </c>
      <c r="B35" s="170" t="s">
        <v>1247</v>
      </c>
      <c r="C35" s="183" t="s">
        <v>1248</v>
      </c>
      <c r="D35" s="171" t="s">
        <v>1240</v>
      </c>
      <c r="E35" s="172">
        <v>1</v>
      </c>
      <c r="F35" s="173"/>
      <c r="G35" s="174">
        <f>ROUND(E35*F35,2)</f>
        <v>0</v>
      </c>
      <c r="H35" s="159"/>
      <c r="I35" s="158">
        <f>ROUND(E35*H35,2)</f>
        <v>0</v>
      </c>
      <c r="J35" s="159"/>
      <c r="K35" s="158">
        <f>ROUND(E35*J35,2)</f>
        <v>0</v>
      </c>
      <c r="L35" s="158">
        <v>15</v>
      </c>
      <c r="M35" s="158">
        <f>G35*(1+L35/100)</f>
        <v>0</v>
      </c>
      <c r="N35" s="158">
        <v>0</v>
      </c>
      <c r="O35" s="158">
        <f>ROUND(E35*N35,2)</f>
        <v>0</v>
      </c>
      <c r="P35" s="158">
        <v>0</v>
      </c>
      <c r="Q35" s="158">
        <f>ROUND(E35*P35,2)</f>
        <v>0</v>
      </c>
      <c r="R35" s="158"/>
      <c r="S35" s="158" t="s">
        <v>195</v>
      </c>
      <c r="T35" s="158" t="s">
        <v>599</v>
      </c>
      <c r="U35" s="158">
        <v>0</v>
      </c>
      <c r="V35" s="158">
        <f>ROUND(E35*U35,2)</f>
        <v>0</v>
      </c>
      <c r="W35" s="158"/>
      <c r="X35" s="158" t="s">
        <v>1241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1242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3"/>
      <c r="B36" s="4"/>
      <c r="C36" s="186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AE36">
        <v>15</v>
      </c>
      <c r="AF36">
        <v>21</v>
      </c>
      <c r="AG36" t="s">
        <v>177</v>
      </c>
    </row>
    <row r="37" spans="1:60" x14ac:dyDescent="0.2">
      <c r="A37" s="151"/>
      <c r="B37" s="152" t="s">
        <v>31</v>
      </c>
      <c r="C37" s="187"/>
      <c r="D37" s="153"/>
      <c r="E37" s="154"/>
      <c r="F37" s="154"/>
      <c r="G37" s="181">
        <f>G8+G14+G22+G25+G28+G30+G32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AE37">
        <f>SUMIF(L7:L35,AE36,G7:G35)</f>
        <v>0</v>
      </c>
      <c r="AF37">
        <f>SUMIF(L7:L35,AF36,G7:G35)</f>
        <v>0</v>
      </c>
      <c r="AG37" t="s">
        <v>346</v>
      </c>
    </row>
    <row r="38" spans="1:60" x14ac:dyDescent="0.2">
      <c r="A38" s="3"/>
      <c r="B38" s="4"/>
      <c r="C38" s="1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60" x14ac:dyDescent="0.2">
      <c r="A39" s="3"/>
      <c r="B39" s="4"/>
      <c r="C39" s="18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60" x14ac:dyDescent="0.2">
      <c r="A40" s="272" t="s">
        <v>347</v>
      </c>
      <c r="B40" s="272"/>
      <c r="C40" s="273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60" x14ac:dyDescent="0.2">
      <c r="A41" s="253"/>
      <c r="B41" s="254"/>
      <c r="C41" s="255"/>
      <c r="D41" s="254"/>
      <c r="E41" s="254"/>
      <c r="F41" s="254"/>
      <c r="G41" s="25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AG41" t="s">
        <v>348</v>
      </c>
    </row>
    <row r="42" spans="1:60" x14ac:dyDescent="0.2">
      <c r="A42" s="257"/>
      <c r="B42" s="258"/>
      <c r="C42" s="259"/>
      <c r="D42" s="258"/>
      <c r="E42" s="258"/>
      <c r="F42" s="258"/>
      <c r="G42" s="26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60" x14ac:dyDescent="0.2">
      <c r="A43" s="257"/>
      <c r="B43" s="258"/>
      <c r="C43" s="259"/>
      <c r="D43" s="258"/>
      <c r="E43" s="258"/>
      <c r="F43" s="258"/>
      <c r="G43" s="26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60" x14ac:dyDescent="0.2">
      <c r="A44" s="257"/>
      <c r="B44" s="258"/>
      <c r="C44" s="259"/>
      <c r="D44" s="258"/>
      <c r="E44" s="258"/>
      <c r="F44" s="258"/>
      <c r="G44" s="26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60" x14ac:dyDescent="0.2">
      <c r="A45" s="261"/>
      <c r="B45" s="262"/>
      <c r="C45" s="263"/>
      <c r="D45" s="262"/>
      <c r="E45" s="262"/>
      <c r="F45" s="262"/>
      <c r="G45" s="26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60" x14ac:dyDescent="0.2">
      <c r="A46" s="3"/>
      <c r="B46" s="4"/>
      <c r="C46" s="186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60" x14ac:dyDescent="0.2">
      <c r="C47" s="188"/>
      <c r="D47" s="10"/>
      <c r="AG47" t="s">
        <v>349</v>
      </c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1:G45"/>
    <mergeCell ref="A1:G1"/>
    <mergeCell ref="C2:G2"/>
    <mergeCell ref="C3:G3"/>
    <mergeCell ref="C4:G4"/>
    <mergeCell ref="A40:C4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60</v>
      </c>
      <c r="C4" s="269" t="s">
        <v>61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86</v>
      </c>
      <c r="C8" s="182" t="s">
        <v>87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243.57</v>
      </c>
      <c r="P8" s="162"/>
      <c r="Q8" s="162">
        <f>SUM(Q9:Q10)</f>
        <v>0</v>
      </c>
      <c r="R8" s="162"/>
      <c r="S8" s="162"/>
      <c r="T8" s="162"/>
      <c r="U8" s="162"/>
      <c r="V8" s="162">
        <f>SUM(V9:V10)</f>
        <v>257.58999999999997</v>
      </c>
      <c r="W8" s="162"/>
      <c r="X8" s="162"/>
      <c r="AG8" t="s">
        <v>191</v>
      </c>
    </row>
    <row r="9" spans="1:60" ht="22.5" outlineLevel="1" x14ac:dyDescent="0.2">
      <c r="A9" s="169">
        <v>1</v>
      </c>
      <c r="B9" s="170" t="s">
        <v>1992</v>
      </c>
      <c r="C9" s="183" t="s">
        <v>1993</v>
      </c>
      <c r="D9" s="171" t="s">
        <v>204</v>
      </c>
      <c r="E9" s="172">
        <v>204.8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1.1893</v>
      </c>
      <c r="O9" s="158">
        <f>ROUND(E9*N9,2)</f>
        <v>243.57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1.2577499999999999</v>
      </c>
      <c r="V9" s="158">
        <f>ROUND(E9*U9,2)</f>
        <v>257.58999999999997</v>
      </c>
      <c r="W9" s="158"/>
      <c r="X9" s="158" t="s">
        <v>197</v>
      </c>
      <c r="Y9" s="148"/>
      <c r="Z9" s="148"/>
      <c r="AA9" s="148"/>
      <c r="AB9" s="148"/>
      <c r="AC9" s="148"/>
      <c r="AD9" s="148"/>
      <c r="AE9" s="148"/>
      <c r="AF9" s="148"/>
      <c r="AG9" s="148" t="s">
        <v>198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1994</v>
      </c>
      <c r="D10" s="160"/>
      <c r="E10" s="161">
        <v>204.8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200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3" t="s">
        <v>190</v>
      </c>
      <c r="B11" s="164" t="s">
        <v>163</v>
      </c>
      <c r="C11" s="182" t="s">
        <v>29</v>
      </c>
      <c r="D11" s="165"/>
      <c r="E11" s="166"/>
      <c r="F11" s="167"/>
      <c r="G11" s="168">
        <f>SUMIF(AG12:AG12,"&lt;&gt;NOR",G12:G12)</f>
        <v>0</v>
      </c>
      <c r="H11" s="162"/>
      <c r="I11" s="162">
        <f>SUM(I12:I12)</f>
        <v>0</v>
      </c>
      <c r="J11" s="162"/>
      <c r="K11" s="162">
        <f>SUM(K12:K12)</f>
        <v>0</v>
      </c>
      <c r="L11" s="162"/>
      <c r="M11" s="162">
        <f>SUM(M12:M12)</f>
        <v>0</v>
      </c>
      <c r="N11" s="162"/>
      <c r="O11" s="162">
        <f>SUM(O12:O12)</f>
        <v>0</v>
      </c>
      <c r="P11" s="162"/>
      <c r="Q11" s="162">
        <f>SUM(Q12:Q12)</f>
        <v>0</v>
      </c>
      <c r="R11" s="162"/>
      <c r="S11" s="162"/>
      <c r="T11" s="162"/>
      <c r="U11" s="162"/>
      <c r="V11" s="162">
        <f>SUM(V12:V12)</f>
        <v>0</v>
      </c>
      <c r="W11" s="162"/>
      <c r="X11" s="162"/>
      <c r="AG11" t="s">
        <v>191</v>
      </c>
    </row>
    <row r="12" spans="1:60" outlineLevel="1" x14ac:dyDescent="0.2">
      <c r="A12" s="175">
        <v>2</v>
      </c>
      <c r="B12" s="176" t="s">
        <v>1238</v>
      </c>
      <c r="C12" s="185" t="s">
        <v>1239</v>
      </c>
      <c r="D12" s="177" t="s">
        <v>1240</v>
      </c>
      <c r="E12" s="178">
        <v>1</v>
      </c>
      <c r="F12" s="179"/>
      <c r="G12" s="180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15</v>
      </c>
      <c r="M12" s="158">
        <f>G12*(1+L12/100)</f>
        <v>0</v>
      </c>
      <c r="N12" s="158">
        <v>0</v>
      </c>
      <c r="O12" s="158">
        <f>ROUND(E12*N12,2)</f>
        <v>0</v>
      </c>
      <c r="P12" s="158">
        <v>0</v>
      </c>
      <c r="Q12" s="158">
        <f>ROUND(E12*P12,2)</f>
        <v>0</v>
      </c>
      <c r="R12" s="158"/>
      <c r="S12" s="158" t="s">
        <v>195</v>
      </c>
      <c r="T12" s="158" t="s">
        <v>599</v>
      </c>
      <c r="U12" s="158">
        <v>0</v>
      </c>
      <c r="V12" s="158">
        <f>ROUND(E12*U12,2)</f>
        <v>0</v>
      </c>
      <c r="W12" s="158"/>
      <c r="X12" s="158" t="s">
        <v>1241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1242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3" t="s">
        <v>190</v>
      </c>
      <c r="B13" s="164" t="s">
        <v>164</v>
      </c>
      <c r="C13" s="182" t="s">
        <v>30</v>
      </c>
      <c r="D13" s="165"/>
      <c r="E13" s="166"/>
      <c r="F13" s="167"/>
      <c r="G13" s="168">
        <f>SUMIF(AG14:AG16,"&lt;&gt;NOR",G14:G16)</f>
        <v>0</v>
      </c>
      <c r="H13" s="162"/>
      <c r="I13" s="162">
        <f>SUM(I14:I16)</f>
        <v>0</v>
      </c>
      <c r="J13" s="162"/>
      <c r="K13" s="162">
        <f>SUM(K14:K16)</f>
        <v>0</v>
      </c>
      <c r="L13" s="162"/>
      <c r="M13" s="162">
        <f>SUM(M14:M16)</f>
        <v>0</v>
      </c>
      <c r="N13" s="162"/>
      <c r="O13" s="162">
        <f>SUM(O14:O16)</f>
        <v>0</v>
      </c>
      <c r="P13" s="162"/>
      <c r="Q13" s="162">
        <f>SUM(Q14:Q16)</f>
        <v>0</v>
      </c>
      <c r="R13" s="162"/>
      <c r="S13" s="162"/>
      <c r="T13" s="162"/>
      <c r="U13" s="162"/>
      <c r="V13" s="162">
        <f>SUM(V14:V16)</f>
        <v>0</v>
      </c>
      <c r="W13" s="162"/>
      <c r="X13" s="162"/>
      <c r="AG13" t="s">
        <v>191</v>
      </c>
    </row>
    <row r="14" spans="1:60" outlineLevel="1" x14ac:dyDescent="0.2">
      <c r="A14" s="175">
        <v>3</v>
      </c>
      <c r="B14" s="176" t="s">
        <v>1243</v>
      </c>
      <c r="C14" s="185" t="s">
        <v>1244</v>
      </c>
      <c r="D14" s="177" t="s">
        <v>1240</v>
      </c>
      <c r="E14" s="178">
        <v>1</v>
      </c>
      <c r="F14" s="179"/>
      <c r="G14" s="180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15</v>
      </c>
      <c r="M14" s="158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8"/>
      <c r="S14" s="158" t="s">
        <v>195</v>
      </c>
      <c r="T14" s="158" t="s">
        <v>599</v>
      </c>
      <c r="U14" s="158">
        <v>0</v>
      </c>
      <c r="V14" s="158">
        <f>ROUND(E14*U14,2)</f>
        <v>0</v>
      </c>
      <c r="W14" s="158"/>
      <c r="X14" s="158" t="s">
        <v>1241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1242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5">
        <v>4</v>
      </c>
      <c r="B15" s="176" t="s">
        <v>1245</v>
      </c>
      <c r="C15" s="185" t="s">
        <v>1246</v>
      </c>
      <c r="D15" s="177" t="s">
        <v>1240</v>
      </c>
      <c r="E15" s="178">
        <v>1</v>
      </c>
      <c r="F15" s="179"/>
      <c r="G15" s="180">
        <f>ROUND(E15*F15,2)</f>
        <v>0</v>
      </c>
      <c r="H15" s="159"/>
      <c r="I15" s="158">
        <f>ROUND(E15*H15,2)</f>
        <v>0</v>
      </c>
      <c r="J15" s="159"/>
      <c r="K15" s="158">
        <f>ROUND(E15*J15,2)</f>
        <v>0</v>
      </c>
      <c r="L15" s="158">
        <v>15</v>
      </c>
      <c r="M15" s="158">
        <f>G15*(1+L15/100)</f>
        <v>0</v>
      </c>
      <c r="N15" s="158">
        <v>0</v>
      </c>
      <c r="O15" s="158">
        <f>ROUND(E15*N15,2)</f>
        <v>0</v>
      </c>
      <c r="P15" s="158">
        <v>0</v>
      </c>
      <c r="Q15" s="158">
        <f>ROUND(E15*P15,2)</f>
        <v>0</v>
      </c>
      <c r="R15" s="158"/>
      <c r="S15" s="158" t="s">
        <v>195</v>
      </c>
      <c r="T15" s="158" t="s">
        <v>599</v>
      </c>
      <c r="U15" s="158">
        <v>0</v>
      </c>
      <c r="V15" s="158">
        <f>ROUND(E15*U15,2)</f>
        <v>0</v>
      </c>
      <c r="W15" s="158"/>
      <c r="X15" s="158" t="s">
        <v>1241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1242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69">
        <v>5</v>
      </c>
      <c r="B16" s="170" t="s">
        <v>1247</v>
      </c>
      <c r="C16" s="183" t="s">
        <v>1248</v>
      </c>
      <c r="D16" s="171" t="s">
        <v>1240</v>
      </c>
      <c r="E16" s="172">
        <v>1</v>
      </c>
      <c r="F16" s="173"/>
      <c r="G16" s="174">
        <f>ROUND(E16*F16,2)</f>
        <v>0</v>
      </c>
      <c r="H16" s="159"/>
      <c r="I16" s="158">
        <f>ROUND(E16*H16,2)</f>
        <v>0</v>
      </c>
      <c r="J16" s="159"/>
      <c r="K16" s="158">
        <f>ROUND(E16*J16,2)</f>
        <v>0</v>
      </c>
      <c r="L16" s="158">
        <v>15</v>
      </c>
      <c r="M16" s="158">
        <f>G16*(1+L16/100)</f>
        <v>0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58"/>
      <c r="S16" s="158" t="s">
        <v>195</v>
      </c>
      <c r="T16" s="158" t="s">
        <v>599</v>
      </c>
      <c r="U16" s="158">
        <v>0</v>
      </c>
      <c r="V16" s="158">
        <f>ROUND(E16*U16,2)</f>
        <v>0</v>
      </c>
      <c r="W16" s="158"/>
      <c r="X16" s="158" t="s">
        <v>1241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1242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33" x14ac:dyDescent="0.2">
      <c r="A17" s="3"/>
      <c r="B17" s="4"/>
      <c r="C17" s="186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E17">
        <v>15</v>
      </c>
      <c r="AF17">
        <v>21</v>
      </c>
      <c r="AG17" t="s">
        <v>177</v>
      </c>
    </row>
    <row r="18" spans="1:33" x14ac:dyDescent="0.2">
      <c r="A18" s="151"/>
      <c r="B18" s="152" t="s">
        <v>31</v>
      </c>
      <c r="C18" s="187"/>
      <c r="D18" s="153"/>
      <c r="E18" s="154"/>
      <c r="F18" s="154"/>
      <c r="G18" s="181">
        <f>G8+G11+G13</f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AE18">
        <f>SUMIF(L7:L16,AE17,G7:G16)</f>
        <v>0</v>
      </c>
      <c r="AF18">
        <f>SUMIF(L7:L16,AF17,G7:G16)</f>
        <v>0</v>
      </c>
      <c r="AG18" t="s">
        <v>346</v>
      </c>
    </row>
    <row r="19" spans="1:33" x14ac:dyDescent="0.2">
      <c r="A19" s="3"/>
      <c r="B19" s="4"/>
      <c r="C19" s="1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33" x14ac:dyDescent="0.2">
      <c r="A20" s="3"/>
      <c r="B20" s="4"/>
      <c r="C20" s="186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3" x14ac:dyDescent="0.2">
      <c r="A21" s="272" t="s">
        <v>347</v>
      </c>
      <c r="B21" s="272"/>
      <c r="C21" s="273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33" x14ac:dyDescent="0.2">
      <c r="A22" s="253"/>
      <c r="B22" s="254"/>
      <c r="C22" s="255"/>
      <c r="D22" s="254"/>
      <c r="E22" s="254"/>
      <c r="F22" s="254"/>
      <c r="G22" s="25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G22" t="s">
        <v>348</v>
      </c>
    </row>
    <row r="23" spans="1:33" x14ac:dyDescent="0.2">
      <c r="A23" s="257"/>
      <c r="B23" s="258"/>
      <c r="C23" s="259"/>
      <c r="D23" s="258"/>
      <c r="E23" s="258"/>
      <c r="F23" s="258"/>
      <c r="G23" s="26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3" x14ac:dyDescent="0.2">
      <c r="A24" s="257"/>
      <c r="B24" s="258"/>
      <c r="C24" s="259"/>
      <c r="D24" s="258"/>
      <c r="E24" s="258"/>
      <c r="F24" s="258"/>
      <c r="G24" s="26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33" x14ac:dyDescent="0.2">
      <c r="A25" s="257"/>
      <c r="B25" s="258"/>
      <c r="C25" s="259"/>
      <c r="D25" s="258"/>
      <c r="E25" s="258"/>
      <c r="F25" s="258"/>
      <c r="G25" s="26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33" x14ac:dyDescent="0.2">
      <c r="A26" s="261"/>
      <c r="B26" s="262"/>
      <c r="C26" s="263"/>
      <c r="D26" s="262"/>
      <c r="E26" s="262"/>
      <c r="F26" s="262"/>
      <c r="G26" s="26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33" x14ac:dyDescent="0.2">
      <c r="A27" s="3"/>
      <c r="B27" s="4"/>
      <c r="C27" s="1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33" x14ac:dyDescent="0.2">
      <c r="C28" s="188"/>
      <c r="D28" s="10"/>
      <c r="AG28" t="s">
        <v>349</v>
      </c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2:G26"/>
    <mergeCell ref="A1:G1"/>
    <mergeCell ref="C2:G2"/>
    <mergeCell ref="C3:G3"/>
    <mergeCell ref="C4:G4"/>
    <mergeCell ref="A21:C2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8" activePane="bottomLeft" state="frozen"/>
      <selection pane="bottomLeft" activeCell="AB55" sqref="AB55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62</v>
      </c>
      <c r="C4" s="269" t="s">
        <v>63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46</v>
      </c>
      <c r="C8" s="182" t="s">
        <v>74</v>
      </c>
      <c r="D8" s="165"/>
      <c r="E8" s="166"/>
      <c r="F8" s="167"/>
      <c r="G8" s="168">
        <f>SUMIF(AG9:AG16,"&lt;&gt;NOR",G9:G16)</f>
        <v>0</v>
      </c>
      <c r="H8" s="162"/>
      <c r="I8" s="162">
        <f>SUM(I9:I16)</f>
        <v>0</v>
      </c>
      <c r="J8" s="162"/>
      <c r="K8" s="162">
        <f>SUM(K9:K16)</f>
        <v>0</v>
      </c>
      <c r="L8" s="162"/>
      <c r="M8" s="162">
        <f>SUM(M9:M16)</f>
        <v>0</v>
      </c>
      <c r="N8" s="162"/>
      <c r="O8" s="162">
        <f>SUM(O9:O16)</f>
        <v>0.15</v>
      </c>
      <c r="P8" s="162"/>
      <c r="Q8" s="162">
        <f>SUM(Q9:Q16)</f>
        <v>0</v>
      </c>
      <c r="R8" s="162"/>
      <c r="S8" s="162"/>
      <c r="T8" s="162"/>
      <c r="U8" s="162"/>
      <c r="V8" s="162">
        <f>SUM(V9:V16)</f>
        <v>146.07999999999998</v>
      </c>
      <c r="W8" s="162"/>
      <c r="X8" s="162"/>
      <c r="AG8" t="s">
        <v>191</v>
      </c>
    </row>
    <row r="9" spans="1:60" outlineLevel="1" x14ac:dyDescent="0.2">
      <c r="A9" s="175">
        <v>1</v>
      </c>
      <c r="B9" s="176" t="s">
        <v>1995</v>
      </c>
      <c r="C9" s="185" t="s">
        <v>1996</v>
      </c>
      <c r="D9" s="177" t="s">
        <v>242</v>
      </c>
      <c r="E9" s="178">
        <v>2</v>
      </c>
      <c r="F9" s="179"/>
      <c r="G9" s="180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1.42</v>
      </c>
      <c r="V9" s="158">
        <f>ROUND(E9*U9,2)</f>
        <v>2.84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210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69">
        <v>2</v>
      </c>
      <c r="B10" s="170" t="s">
        <v>1997</v>
      </c>
      <c r="C10" s="183" t="s">
        <v>1998</v>
      </c>
      <c r="D10" s="171" t="s">
        <v>194</v>
      </c>
      <c r="E10" s="172">
        <v>4</v>
      </c>
      <c r="F10" s="173"/>
      <c r="G10" s="174">
        <f>ROUND(E10*F10,2)</f>
        <v>0</v>
      </c>
      <c r="H10" s="159"/>
      <c r="I10" s="158">
        <f>ROUND(E10*H10,2)</f>
        <v>0</v>
      </c>
      <c r="J10" s="159"/>
      <c r="K10" s="158">
        <f>ROUND(E10*J10,2)</f>
        <v>0</v>
      </c>
      <c r="L10" s="158">
        <v>15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 t="s">
        <v>195</v>
      </c>
      <c r="T10" s="158" t="s">
        <v>196</v>
      </c>
      <c r="U10" s="158">
        <v>1.1499999999999999</v>
      </c>
      <c r="V10" s="158">
        <f>ROUND(E10*U10,2)</f>
        <v>4.5999999999999996</v>
      </c>
      <c r="W10" s="158"/>
      <c r="X10" s="158" t="s">
        <v>209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210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55"/>
      <c r="B11" s="156"/>
      <c r="C11" s="184" t="s">
        <v>1999</v>
      </c>
      <c r="D11" s="160"/>
      <c r="E11" s="161">
        <v>4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48"/>
      <c r="Z11" s="148"/>
      <c r="AA11" s="148"/>
      <c r="AB11" s="148"/>
      <c r="AC11" s="148"/>
      <c r="AD11" s="148"/>
      <c r="AE11" s="148"/>
      <c r="AF11" s="148"/>
      <c r="AG11" s="148" t="s">
        <v>200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 x14ac:dyDescent="0.2">
      <c r="A12" s="169">
        <v>3</v>
      </c>
      <c r="B12" s="170" t="s">
        <v>192</v>
      </c>
      <c r="C12" s="183" t="s">
        <v>193</v>
      </c>
      <c r="D12" s="171" t="s">
        <v>194</v>
      </c>
      <c r="E12" s="172">
        <v>27.12</v>
      </c>
      <c r="F12" s="173"/>
      <c r="G12" s="174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15</v>
      </c>
      <c r="M12" s="158">
        <f>G12*(1+L12/100)</f>
        <v>0</v>
      </c>
      <c r="N12" s="158">
        <v>0</v>
      </c>
      <c r="O12" s="158">
        <f>ROUND(E12*N12,2)</f>
        <v>0</v>
      </c>
      <c r="P12" s="158">
        <v>0</v>
      </c>
      <c r="Q12" s="158">
        <f>ROUND(E12*P12,2)</f>
        <v>0</v>
      </c>
      <c r="R12" s="158"/>
      <c r="S12" s="158" t="s">
        <v>195</v>
      </c>
      <c r="T12" s="158" t="s">
        <v>196</v>
      </c>
      <c r="U12" s="158">
        <v>3.5939999999999999</v>
      </c>
      <c r="V12" s="158">
        <f>ROUND(E12*U12,2)</f>
        <v>97.47</v>
      </c>
      <c r="W12" s="158"/>
      <c r="X12" s="158" t="s">
        <v>197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198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55"/>
      <c r="B13" s="156"/>
      <c r="C13" s="184" t="s">
        <v>2000</v>
      </c>
      <c r="D13" s="160"/>
      <c r="E13" s="161">
        <v>15.12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48"/>
      <c r="Z13" s="148"/>
      <c r="AA13" s="148"/>
      <c r="AB13" s="148"/>
      <c r="AC13" s="148"/>
      <c r="AD13" s="148"/>
      <c r="AE13" s="148"/>
      <c r="AF13" s="148"/>
      <c r="AG13" s="148" t="s">
        <v>200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55"/>
      <c r="B14" s="156"/>
      <c r="C14" s="184" t="s">
        <v>2001</v>
      </c>
      <c r="D14" s="160"/>
      <c r="E14" s="161">
        <v>12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48"/>
      <c r="Z14" s="148"/>
      <c r="AA14" s="148"/>
      <c r="AB14" s="148"/>
      <c r="AC14" s="148"/>
      <c r="AD14" s="148"/>
      <c r="AE14" s="148"/>
      <c r="AF14" s="148"/>
      <c r="AG14" s="148" t="s">
        <v>200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9">
        <v>4</v>
      </c>
      <c r="B15" s="170" t="s">
        <v>2002</v>
      </c>
      <c r="C15" s="183" t="s">
        <v>2003</v>
      </c>
      <c r="D15" s="171" t="s">
        <v>242</v>
      </c>
      <c r="E15" s="172">
        <v>36</v>
      </c>
      <c r="F15" s="173"/>
      <c r="G15" s="174">
        <f>ROUND(E15*F15,2)</f>
        <v>0</v>
      </c>
      <c r="H15" s="159"/>
      <c r="I15" s="158">
        <f>ROUND(E15*H15,2)</f>
        <v>0</v>
      </c>
      <c r="J15" s="159"/>
      <c r="K15" s="158">
        <f>ROUND(E15*J15,2)</f>
        <v>0</v>
      </c>
      <c r="L15" s="158">
        <v>15</v>
      </c>
      <c r="M15" s="158">
        <f>G15*(1+L15/100)</f>
        <v>0</v>
      </c>
      <c r="N15" s="158">
        <v>4.1700000000000001E-3</v>
      </c>
      <c r="O15" s="158">
        <f>ROUND(E15*N15,2)</f>
        <v>0.15</v>
      </c>
      <c r="P15" s="158">
        <v>0</v>
      </c>
      <c r="Q15" s="158">
        <f>ROUND(E15*P15,2)</f>
        <v>0</v>
      </c>
      <c r="R15" s="158"/>
      <c r="S15" s="158" t="s">
        <v>595</v>
      </c>
      <c r="T15" s="158" t="s">
        <v>196</v>
      </c>
      <c r="U15" s="158">
        <v>1.14371</v>
      </c>
      <c r="V15" s="158">
        <f>ROUND(E15*U15,2)</f>
        <v>41.17</v>
      </c>
      <c r="W15" s="158"/>
      <c r="X15" s="158" t="s">
        <v>197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198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55"/>
      <c r="B16" s="156"/>
      <c r="C16" s="184" t="s">
        <v>2004</v>
      </c>
      <c r="D16" s="160"/>
      <c r="E16" s="161">
        <v>36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48"/>
      <c r="Z16" s="148"/>
      <c r="AA16" s="148"/>
      <c r="AB16" s="148"/>
      <c r="AC16" s="148"/>
      <c r="AD16" s="148"/>
      <c r="AE16" s="148"/>
      <c r="AF16" s="148"/>
      <c r="AG16" s="148" t="s">
        <v>200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3" t="s">
        <v>190</v>
      </c>
      <c r="B17" s="164" t="s">
        <v>56</v>
      </c>
      <c r="C17" s="182" t="s">
        <v>75</v>
      </c>
      <c r="D17" s="165"/>
      <c r="E17" s="166"/>
      <c r="F17" s="167"/>
      <c r="G17" s="168">
        <f>SUMIF(AG18:AG21,"&lt;&gt;NOR",G18:G21)</f>
        <v>0</v>
      </c>
      <c r="H17" s="162"/>
      <c r="I17" s="162">
        <f>SUM(I18:I21)</f>
        <v>0</v>
      </c>
      <c r="J17" s="162"/>
      <c r="K17" s="162">
        <f>SUM(K18:K21)</f>
        <v>0</v>
      </c>
      <c r="L17" s="162"/>
      <c r="M17" s="162">
        <f>SUM(M18:M21)</f>
        <v>0</v>
      </c>
      <c r="N17" s="162"/>
      <c r="O17" s="162">
        <f>SUM(O18:O21)</f>
        <v>60.05</v>
      </c>
      <c r="P17" s="162"/>
      <c r="Q17" s="162">
        <f>SUM(Q18:Q21)</f>
        <v>0</v>
      </c>
      <c r="R17" s="162"/>
      <c r="S17" s="162"/>
      <c r="T17" s="162"/>
      <c r="U17" s="162"/>
      <c r="V17" s="162">
        <f>SUM(V18:V21)</f>
        <v>101.11</v>
      </c>
      <c r="W17" s="162"/>
      <c r="X17" s="162"/>
      <c r="AG17" t="s">
        <v>191</v>
      </c>
    </row>
    <row r="18" spans="1:60" outlineLevel="1" x14ac:dyDescent="0.2">
      <c r="A18" s="169">
        <v>5</v>
      </c>
      <c r="B18" s="170" t="s">
        <v>2005</v>
      </c>
      <c r="C18" s="183" t="s">
        <v>2006</v>
      </c>
      <c r="D18" s="171" t="s">
        <v>194</v>
      </c>
      <c r="E18" s="172">
        <v>8</v>
      </c>
      <c r="F18" s="173"/>
      <c r="G18" s="174">
        <f>ROUND(E18*F18,2)</f>
        <v>0</v>
      </c>
      <c r="H18" s="159"/>
      <c r="I18" s="158">
        <f>ROUND(E18*H18,2)</f>
        <v>0</v>
      </c>
      <c r="J18" s="159"/>
      <c r="K18" s="158">
        <f>ROUND(E18*J18,2)</f>
        <v>0</v>
      </c>
      <c r="L18" s="158">
        <v>15</v>
      </c>
      <c r="M18" s="158">
        <f>G18*(1+L18/100)</f>
        <v>0</v>
      </c>
      <c r="N18" s="158">
        <v>2.1</v>
      </c>
      <c r="O18" s="158">
        <f>ROUND(E18*N18,2)</f>
        <v>16.8</v>
      </c>
      <c r="P18" s="158">
        <v>0</v>
      </c>
      <c r="Q18" s="158">
        <f>ROUND(E18*P18,2)</f>
        <v>0</v>
      </c>
      <c r="R18" s="158"/>
      <c r="S18" s="158" t="s">
        <v>195</v>
      </c>
      <c r="T18" s="158" t="s">
        <v>196</v>
      </c>
      <c r="U18" s="158">
        <v>1.6096999999999999</v>
      </c>
      <c r="V18" s="158">
        <f>ROUND(E18*U18,2)</f>
        <v>12.88</v>
      </c>
      <c r="W18" s="158"/>
      <c r="X18" s="158" t="s">
        <v>197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198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55"/>
      <c r="B19" s="156"/>
      <c r="C19" s="184" t="s">
        <v>2007</v>
      </c>
      <c r="D19" s="160"/>
      <c r="E19" s="161">
        <v>8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48"/>
      <c r="Z19" s="148"/>
      <c r="AA19" s="148"/>
      <c r="AB19" s="148"/>
      <c r="AC19" s="148"/>
      <c r="AD19" s="148"/>
      <c r="AE19" s="148"/>
      <c r="AF19" s="148"/>
      <c r="AG19" s="148" t="s">
        <v>200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9">
        <v>6</v>
      </c>
      <c r="B20" s="170" t="s">
        <v>2008</v>
      </c>
      <c r="C20" s="183" t="s">
        <v>2009</v>
      </c>
      <c r="D20" s="171" t="s">
        <v>194</v>
      </c>
      <c r="E20" s="172">
        <v>15.12</v>
      </c>
      <c r="F20" s="173"/>
      <c r="G20" s="174">
        <f>ROUND(E20*F20,2)</f>
        <v>0</v>
      </c>
      <c r="H20" s="159"/>
      <c r="I20" s="158">
        <f>ROUND(E20*H20,2)</f>
        <v>0</v>
      </c>
      <c r="J20" s="159"/>
      <c r="K20" s="158">
        <f>ROUND(E20*J20,2)</f>
        <v>0</v>
      </c>
      <c r="L20" s="158">
        <v>15</v>
      </c>
      <c r="M20" s="158">
        <f>G20*(1+L20/100)</f>
        <v>0</v>
      </c>
      <c r="N20" s="158">
        <v>2.8603100000000001</v>
      </c>
      <c r="O20" s="158">
        <f>ROUND(E20*N20,2)</f>
        <v>43.25</v>
      </c>
      <c r="P20" s="158">
        <v>0</v>
      </c>
      <c r="Q20" s="158">
        <f>ROUND(E20*P20,2)</f>
        <v>0</v>
      </c>
      <c r="R20" s="158"/>
      <c r="S20" s="158" t="s">
        <v>195</v>
      </c>
      <c r="T20" s="158" t="s">
        <v>196</v>
      </c>
      <c r="U20" s="158">
        <v>5.8356199999999996</v>
      </c>
      <c r="V20" s="158">
        <f>ROUND(E20*U20,2)</f>
        <v>88.23</v>
      </c>
      <c r="W20" s="158"/>
      <c r="X20" s="158" t="s">
        <v>197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198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55"/>
      <c r="B21" s="156"/>
      <c r="C21" s="184" t="s">
        <v>2000</v>
      </c>
      <c r="D21" s="160"/>
      <c r="E21" s="161">
        <v>15.12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48"/>
      <c r="Z21" s="148"/>
      <c r="AA21" s="148"/>
      <c r="AB21" s="148"/>
      <c r="AC21" s="148"/>
      <c r="AD21" s="148"/>
      <c r="AE21" s="148"/>
      <c r="AF21" s="148"/>
      <c r="AG21" s="148" t="s">
        <v>200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3" t="s">
        <v>190</v>
      </c>
      <c r="B22" s="164" t="s">
        <v>80</v>
      </c>
      <c r="C22" s="182" t="s">
        <v>81</v>
      </c>
      <c r="D22" s="165"/>
      <c r="E22" s="166"/>
      <c r="F22" s="167"/>
      <c r="G22" s="168">
        <f>SUMIF(AG23:AG34,"&lt;&gt;NOR",G23:G34)</f>
        <v>0</v>
      </c>
      <c r="H22" s="162"/>
      <c r="I22" s="162">
        <f>SUM(I23:I34)</f>
        <v>0</v>
      </c>
      <c r="J22" s="162"/>
      <c r="K22" s="162">
        <f>SUM(K23:K34)</f>
        <v>0</v>
      </c>
      <c r="L22" s="162"/>
      <c r="M22" s="162">
        <f>SUM(M23:M34)</f>
        <v>0</v>
      </c>
      <c r="N22" s="162"/>
      <c r="O22" s="162">
        <f>SUM(O23:O34)</f>
        <v>34.6</v>
      </c>
      <c r="P22" s="162"/>
      <c r="Q22" s="162">
        <f>SUM(Q23:Q34)</f>
        <v>0</v>
      </c>
      <c r="R22" s="162"/>
      <c r="S22" s="162"/>
      <c r="T22" s="162"/>
      <c r="U22" s="162"/>
      <c r="V22" s="162">
        <f>SUM(V23:V34)</f>
        <v>107.92</v>
      </c>
      <c r="W22" s="162"/>
      <c r="X22" s="162"/>
      <c r="AG22" t="s">
        <v>191</v>
      </c>
    </row>
    <row r="23" spans="1:60" outlineLevel="1" x14ac:dyDescent="0.2">
      <c r="A23" s="169">
        <v>7</v>
      </c>
      <c r="B23" s="170" t="s">
        <v>2010</v>
      </c>
      <c r="C23" s="183" t="s">
        <v>2011</v>
      </c>
      <c r="D23" s="171" t="s">
        <v>194</v>
      </c>
      <c r="E23" s="172">
        <v>9.9359999999999999</v>
      </c>
      <c r="F23" s="173"/>
      <c r="G23" s="174">
        <f>ROUND(E23*F23,2)</f>
        <v>0</v>
      </c>
      <c r="H23" s="159"/>
      <c r="I23" s="158">
        <f>ROUND(E23*H23,2)</f>
        <v>0</v>
      </c>
      <c r="J23" s="159"/>
      <c r="K23" s="158">
        <f>ROUND(E23*J23,2)</f>
        <v>0</v>
      </c>
      <c r="L23" s="158">
        <v>15</v>
      </c>
      <c r="M23" s="158">
        <f>G23*(1+L23/100)</f>
        <v>0</v>
      </c>
      <c r="N23" s="158">
        <v>2.6669999999999998</v>
      </c>
      <c r="O23" s="158">
        <f>ROUND(E23*N23,2)</f>
        <v>26.5</v>
      </c>
      <c r="P23" s="158">
        <v>0</v>
      </c>
      <c r="Q23" s="158">
        <f>ROUND(E23*P23,2)</f>
        <v>0</v>
      </c>
      <c r="R23" s="158"/>
      <c r="S23" s="158" t="s">
        <v>195</v>
      </c>
      <c r="T23" s="158" t="s">
        <v>196</v>
      </c>
      <c r="U23" s="158">
        <v>7.95</v>
      </c>
      <c r="V23" s="158">
        <f>ROUND(E23*U23,2)</f>
        <v>78.989999999999995</v>
      </c>
      <c r="W23" s="158"/>
      <c r="X23" s="158" t="s">
        <v>209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210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55"/>
      <c r="B24" s="156"/>
      <c r="C24" s="184" t="s">
        <v>2012</v>
      </c>
      <c r="D24" s="160"/>
      <c r="E24" s="161">
        <v>7.56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48"/>
      <c r="Z24" s="148"/>
      <c r="AA24" s="148"/>
      <c r="AB24" s="148"/>
      <c r="AC24" s="148"/>
      <c r="AD24" s="148"/>
      <c r="AE24" s="148"/>
      <c r="AF24" s="148"/>
      <c r="AG24" s="148" t="s">
        <v>200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55"/>
      <c r="B25" s="156"/>
      <c r="C25" s="192" t="s">
        <v>429</v>
      </c>
      <c r="D25" s="189"/>
      <c r="E25" s="190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48"/>
      <c r="Z25" s="148"/>
      <c r="AA25" s="148"/>
      <c r="AB25" s="148"/>
      <c r="AC25" s="148"/>
      <c r="AD25" s="148"/>
      <c r="AE25" s="148"/>
      <c r="AF25" s="148"/>
      <c r="AG25" s="148" t="s">
        <v>200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55"/>
      <c r="B26" s="156"/>
      <c r="C26" s="193" t="s">
        <v>2013</v>
      </c>
      <c r="D26" s="189"/>
      <c r="E26" s="190">
        <v>21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48"/>
      <c r="Z26" s="148"/>
      <c r="AA26" s="148"/>
      <c r="AB26" s="148"/>
      <c r="AC26" s="148"/>
      <c r="AD26" s="148"/>
      <c r="AE26" s="148"/>
      <c r="AF26" s="148"/>
      <c r="AG26" s="148" t="s">
        <v>200</v>
      </c>
      <c r="AH26" s="148">
        <v>2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55"/>
      <c r="B27" s="156"/>
      <c r="C27" s="192" t="s">
        <v>438</v>
      </c>
      <c r="D27" s="189"/>
      <c r="E27" s="190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200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/>
      <c r="B28" s="156"/>
      <c r="C28" s="184" t="s">
        <v>2014</v>
      </c>
      <c r="D28" s="160"/>
      <c r="E28" s="161">
        <v>2.3759999999999999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48"/>
      <c r="Z28" s="148"/>
      <c r="AA28" s="148"/>
      <c r="AB28" s="148"/>
      <c r="AC28" s="148"/>
      <c r="AD28" s="148"/>
      <c r="AE28" s="148"/>
      <c r="AF28" s="148"/>
      <c r="AG28" s="148" t="s">
        <v>200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 x14ac:dyDescent="0.2">
      <c r="A29" s="169">
        <v>8</v>
      </c>
      <c r="B29" s="170" t="s">
        <v>2015</v>
      </c>
      <c r="C29" s="183" t="s">
        <v>2016</v>
      </c>
      <c r="D29" s="171" t="s">
        <v>238</v>
      </c>
      <c r="E29" s="172">
        <v>42</v>
      </c>
      <c r="F29" s="173"/>
      <c r="G29" s="174">
        <f>ROUND(E29*F29,2)</f>
        <v>0</v>
      </c>
      <c r="H29" s="159"/>
      <c r="I29" s="158">
        <f>ROUND(E29*H29,2)</f>
        <v>0</v>
      </c>
      <c r="J29" s="159"/>
      <c r="K29" s="158">
        <f>ROUND(E29*J29,2)</f>
        <v>0</v>
      </c>
      <c r="L29" s="158">
        <v>15</v>
      </c>
      <c r="M29" s="158">
        <f>G29*(1+L29/100)</f>
        <v>0</v>
      </c>
      <c r="N29" s="158">
        <v>5.3670000000000002E-2</v>
      </c>
      <c r="O29" s="158">
        <f>ROUND(E29*N29,2)</f>
        <v>2.25</v>
      </c>
      <c r="P29" s="158">
        <v>0</v>
      </c>
      <c r="Q29" s="158">
        <f>ROUND(E29*P29,2)</f>
        <v>0</v>
      </c>
      <c r="R29" s="158"/>
      <c r="S29" s="158" t="s">
        <v>195</v>
      </c>
      <c r="T29" s="158" t="s">
        <v>196</v>
      </c>
      <c r="U29" s="158">
        <v>0.23899999999999999</v>
      </c>
      <c r="V29" s="158">
        <f>ROUND(E29*U29,2)</f>
        <v>10.039999999999999</v>
      </c>
      <c r="W29" s="158"/>
      <c r="X29" s="158" t="s">
        <v>209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210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55"/>
      <c r="B30" s="156"/>
      <c r="C30" s="184" t="s">
        <v>2017</v>
      </c>
      <c r="D30" s="160"/>
      <c r="E30" s="161">
        <v>42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48"/>
      <c r="Z30" s="148"/>
      <c r="AA30" s="148"/>
      <c r="AB30" s="148"/>
      <c r="AC30" s="148"/>
      <c r="AD30" s="148"/>
      <c r="AE30" s="148"/>
      <c r="AF30" s="148"/>
      <c r="AG30" s="148" t="s">
        <v>200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9">
        <v>9</v>
      </c>
      <c r="B31" s="170" t="s">
        <v>2018</v>
      </c>
      <c r="C31" s="183" t="s">
        <v>2019</v>
      </c>
      <c r="D31" s="171" t="s">
        <v>238</v>
      </c>
      <c r="E31" s="172">
        <v>6.1</v>
      </c>
      <c r="F31" s="173"/>
      <c r="G31" s="174">
        <f>ROUND(E31*F31,2)</f>
        <v>0</v>
      </c>
      <c r="H31" s="159"/>
      <c r="I31" s="158">
        <f>ROUND(E31*H31,2)</f>
        <v>0</v>
      </c>
      <c r="J31" s="159"/>
      <c r="K31" s="158">
        <f>ROUND(E31*J31,2)</f>
        <v>0</v>
      </c>
      <c r="L31" s="158">
        <v>15</v>
      </c>
      <c r="M31" s="158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8"/>
      <c r="S31" s="158" t="s">
        <v>595</v>
      </c>
      <c r="T31" s="158" t="s">
        <v>599</v>
      </c>
      <c r="U31" s="158">
        <v>0</v>
      </c>
      <c r="V31" s="158">
        <f>ROUND(E31*U31,2)</f>
        <v>0</v>
      </c>
      <c r="W31" s="158"/>
      <c r="X31" s="158" t="s">
        <v>209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210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55"/>
      <c r="B32" s="156"/>
      <c r="C32" s="184" t="s">
        <v>2020</v>
      </c>
      <c r="D32" s="160"/>
      <c r="E32" s="161">
        <v>6.1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8"/>
      <c r="Z32" s="148"/>
      <c r="AA32" s="148"/>
      <c r="AB32" s="148"/>
      <c r="AC32" s="148"/>
      <c r="AD32" s="148"/>
      <c r="AE32" s="148"/>
      <c r="AF32" s="148"/>
      <c r="AG32" s="148" t="s">
        <v>200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 x14ac:dyDescent="0.2">
      <c r="A33" s="169">
        <v>10</v>
      </c>
      <c r="B33" s="170" t="s">
        <v>2021</v>
      </c>
      <c r="C33" s="183" t="s">
        <v>2022</v>
      </c>
      <c r="D33" s="171" t="s">
        <v>194</v>
      </c>
      <c r="E33" s="172">
        <v>2.1640000000000001</v>
      </c>
      <c r="F33" s="173"/>
      <c r="G33" s="174">
        <f>ROUND(E33*F33,2)</f>
        <v>0</v>
      </c>
      <c r="H33" s="159"/>
      <c r="I33" s="158">
        <f>ROUND(E33*H33,2)</f>
        <v>0</v>
      </c>
      <c r="J33" s="159"/>
      <c r="K33" s="158">
        <f>ROUND(E33*J33,2)</f>
        <v>0</v>
      </c>
      <c r="L33" s="158">
        <v>15</v>
      </c>
      <c r="M33" s="158">
        <f>G33*(1+L33/100)</f>
        <v>0</v>
      </c>
      <c r="N33" s="158">
        <v>2.7014800000000001</v>
      </c>
      <c r="O33" s="158">
        <f>ROUND(E33*N33,2)</f>
        <v>5.85</v>
      </c>
      <c r="P33" s="158">
        <v>0</v>
      </c>
      <c r="Q33" s="158">
        <f>ROUND(E33*P33,2)</f>
        <v>0</v>
      </c>
      <c r="R33" s="158"/>
      <c r="S33" s="158" t="s">
        <v>195</v>
      </c>
      <c r="T33" s="158" t="s">
        <v>196</v>
      </c>
      <c r="U33" s="158">
        <v>8.7293599999999998</v>
      </c>
      <c r="V33" s="158">
        <f>ROUND(E33*U33,2)</f>
        <v>18.89</v>
      </c>
      <c r="W33" s="158"/>
      <c r="X33" s="158" t="s">
        <v>197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198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55"/>
      <c r="B34" s="156"/>
      <c r="C34" s="184" t="s">
        <v>2023</v>
      </c>
      <c r="D34" s="160"/>
      <c r="E34" s="161">
        <v>2.1640000000000001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48"/>
      <c r="Z34" s="148"/>
      <c r="AA34" s="148"/>
      <c r="AB34" s="148"/>
      <c r="AC34" s="148"/>
      <c r="AD34" s="148"/>
      <c r="AE34" s="148"/>
      <c r="AF34" s="148"/>
      <c r="AG34" s="148" t="s">
        <v>200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3" t="s">
        <v>190</v>
      </c>
      <c r="B35" s="164" t="s">
        <v>82</v>
      </c>
      <c r="C35" s="182" t="s">
        <v>83</v>
      </c>
      <c r="D35" s="165"/>
      <c r="E35" s="166"/>
      <c r="F35" s="167"/>
      <c r="G35" s="168">
        <f>SUMIF(AG36:AG37,"&lt;&gt;NOR",G36:G37)</f>
        <v>0</v>
      </c>
      <c r="H35" s="162"/>
      <c r="I35" s="162">
        <f>SUM(I36:I37)</f>
        <v>0</v>
      </c>
      <c r="J35" s="162"/>
      <c r="K35" s="162">
        <f>SUM(K36:K37)</f>
        <v>0</v>
      </c>
      <c r="L35" s="162"/>
      <c r="M35" s="162">
        <f>SUM(M36:M37)</f>
        <v>0</v>
      </c>
      <c r="N35" s="162"/>
      <c r="O35" s="162">
        <f>SUM(O36:O37)</f>
        <v>1.32</v>
      </c>
      <c r="P35" s="162"/>
      <c r="Q35" s="162">
        <f>SUM(Q36:Q37)</f>
        <v>0</v>
      </c>
      <c r="R35" s="162"/>
      <c r="S35" s="162"/>
      <c r="T35" s="162"/>
      <c r="U35" s="162"/>
      <c r="V35" s="162">
        <f>SUM(V36:V37)</f>
        <v>17.170000000000002</v>
      </c>
      <c r="W35" s="162"/>
      <c r="X35" s="162"/>
      <c r="AG35" t="s">
        <v>191</v>
      </c>
    </row>
    <row r="36" spans="1:60" ht="22.5" outlineLevel="1" x14ac:dyDescent="0.2">
      <c r="A36" s="169">
        <v>11</v>
      </c>
      <c r="B36" s="170" t="s">
        <v>2024</v>
      </c>
      <c r="C36" s="183" t="s">
        <v>2025</v>
      </c>
      <c r="D36" s="171" t="s">
        <v>2026</v>
      </c>
      <c r="E36" s="172">
        <v>1.75</v>
      </c>
      <c r="F36" s="173"/>
      <c r="G36" s="174">
        <f>ROUND(E36*F36,2)</f>
        <v>0</v>
      </c>
      <c r="H36" s="159"/>
      <c r="I36" s="158">
        <f>ROUND(E36*H36,2)</f>
        <v>0</v>
      </c>
      <c r="J36" s="159"/>
      <c r="K36" s="158">
        <f>ROUND(E36*J36,2)</f>
        <v>0</v>
      </c>
      <c r="L36" s="158">
        <v>15</v>
      </c>
      <c r="M36" s="158">
        <f>G36*(1+L36/100)</f>
        <v>0</v>
      </c>
      <c r="N36" s="158">
        <v>0.75407000000000002</v>
      </c>
      <c r="O36" s="158">
        <f>ROUND(E36*N36,2)</f>
        <v>1.32</v>
      </c>
      <c r="P36" s="158">
        <v>0</v>
      </c>
      <c r="Q36" s="158">
        <f>ROUND(E36*P36,2)</f>
        <v>0</v>
      </c>
      <c r="R36" s="158"/>
      <c r="S36" s="158" t="s">
        <v>595</v>
      </c>
      <c r="T36" s="158" t="s">
        <v>599</v>
      </c>
      <c r="U36" s="158">
        <v>9.8105200000000004</v>
      </c>
      <c r="V36" s="158">
        <f>ROUND(E36*U36,2)</f>
        <v>17.170000000000002</v>
      </c>
      <c r="W36" s="158"/>
      <c r="X36" s="158" t="s">
        <v>197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198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5"/>
      <c r="B37" s="156"/>
      <c r="C37" s="184" t="s">
        <v>2027</v>
      </c>
      <c r="D37" s="160"/>
      <c r="E37" s="161">
        <v>1.75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8"/>
      <c r="Z37" s="148"/>
      <c r="AA37" s="148"/>
      <c r="AB37" s="148"/>
      <c r="AC37" s="148"/>
      <c r="AD37" s="148"/>
      <c r="AE37" s="148"/>
      <c r="AF37" s="148"/>
      <c r="AG37" s="148" t="s">
        <v>200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163" t="s">
        <v>190</v>
      </c>
      <c r="B38" s="164" t="s">
        <v>92</v>
      </c>
      <c r="C38" s="182" t="s">
        <v>93</v>
      </c>
      <c r="D38" s="165"/>
      <c r="E38" s="166"/>
      <c r="F38" s="167"/>
      <c r="G38" s="168">
        <f>SUMIF(AG39:AG47,"&lt;&gt;NOR",G39:G47)</f>
        <v>0</v>
      </c>
      <c r="H38" s="162"/>
      <c r="I38" s="162">
        <f>SUM(I39:I47)</f>
        <v>0</v>
      </c>
      <c r="J38" s="162"/>
      <c r="K38" s="162">
        <f>SUM(K39:K47)</f>
        <v>0</v>
      </c>
      <c r="L38" s="162"/>
      <c r="M38" s="162">
        <f>SUM(M39:M47)</f>
        <v>0</v>
      </c>
      <c r="N38" s="162"/>
      <c r="O38" s="162">
        <f>SUM(O39:O47)</f>
        <v>9.27</v>
      </c>
      <c r="P38" s="162"/>
      <c r="Q38" s="162">
        <f>SUM(Q39:Q47)</f>
        <v>0</v>
      </c>
      <c r="R38" s="162"/>
      <c r="S38" s="162"/>
      <c r="T38" s="162"/>
      <c r="U38" s="162"/>
      <c r="V38" s="162">
        <f>SUM(V39:V47)</f>
        <v>406.85</v>
      </c>
      <c r="W38" s="162"/>
      <c r="X38" s="162"/>
      <c r="AG38" t="s">
        <v>191</v>
      </c>
    </row>
    <row r="39" spans="1:60" outlineLevel="1" x14ac:dyDescent="0.2">
      <c r="A39" s="169">
        <v>12</v>
      </c>
      <c r="B39" s="170" t="s">
        <v>2028</v>
      </c>
      <c r="C39" s="183" t="s">
        <v>2029</v>
      </c>
      <c r="D39" s="171" t="s">
        <v>204</v>
      </c>
      <c r="E39" s="172">
        <v>77.06</v>
      </c>
      <c r="F39" s="173"/>
      <c r="G39" s="174">
        <f>ROUND(E39*F39,2)</f>
        <v>0</v>
      </c>
      <c r="H39" s="159"/>
      <c r="I39" s="158">
        <f>ROUND(E39*H39,2)</f>
        <v>0</v>
      </c>
      <c r="J39" s="159"/>
      <c r="K39" s="158">
        <f>ROUND(E39*J39,2)</f>
        <v>0</v>
      </c>
      <c r="L39" s="158">
        <v>15</v>
      </c>
      <c r="M39" s="158">
        <f>G39*(1+L39/100)</f>
        <v>0</v>
      </c>
      <c r="N39" s="158">
        <v>5.8900000000000001E-2</v>
      </c>
      <c r="O39" s="158">
        <f>ROUND(E39*N39,2)</f>
        <v>4.54</v>
      </c>
      <c r="P39" s="158">
        <v>0</v>
      </c>
      <c r="Q39" s="158">
        <f>ROUND(E39*P39,2)</f>
        <v>0</v>
      </c>
      <c r="R39" s="158"/>
      <c r="S39" s="158" t="s">
        <v>195</v>
      </c>
      <c r="T39" s="158" t="s">
        <v>196</v>
      </c>
      <c r="U39" s="158">
        <v>0.53200000000000003</v>
      </c>
      <c r="V39" s="158">
        <f>ROUND(E39*U39,2)</f>
        <v>41</v>
      </c>
      <c r="W39" s="158"/>
      <c r="X39" s="158" t="s">
        <v>209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210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55"/>
      <c r="B40" s="156"/>
      <c r="C40" s="184" t="s">
        <v>2030</v>
      </c>
      <c r="D40" s="160"/>
      <c r="E40" s="161">
        <v>50.4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48"/>
      <c r="Z40" s="148"/>
      <c r="AA40" s="148"/>
      <c r="AB40" s="148"/>
      <c r="AC40" s="148"/>
      <c r="AD40" s="148"/>
      <c r="AE40" s="148"/>
      <c r="AF40" s="148"/>
      <c r="AG40" s="148" t="s">
        <v>200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55"/>
      <c r="B41" s="156"/>
      <c r="C41" s="192" t="s">
        <v>429</v>
      </c>
      <c r="D41" s="189"/>
      <c r="E41" s="190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48"/>
      <c r="Z41" s="148"/>
      <c r="AA41" s="148"/>
      <c r="AB41" s="148"/>
      <c r="AC41" s="148"/>
      <c r="AD41" s="148"/>
      <c r="AE41" s="148"/>
      <c r="AF41" s="148"/>
      <c r="AG41" s="148" t="s">
        <v>200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55"/>
      <c r="B42" s="156"/>
      <c r="C42" s="193" t="s">
        <v>2013</v>
      </c>
      <c r="D42" s="189"/>
      <c r="E42" s="190">
        <v>21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48"/>
      <c r="Z42" s="148"/>
      <c r="AA42" s="148"/>
      <c r="AB42" s="148"/>
      <c r="AC42" s="148"/>
      <c r="AD42" s="148"/>
      <c r="AE42" s="148"/>
      <c r="AF42" s="148"/>
      <c r="AG42" s="148" t="s">
        <v>200</v>
      </c>
      <c r="AH42" s="148">
        <v>2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/>
      <c r="B43" s="156"/>
      <c r="C43" s="192" t="s">
        <v>438</v>
      </c>
      <c r="D43" s="189"/>
      <c r="E43" s="190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48"/>
      <c r="Z43" s="148"/>
      <c r="AA43" s="148"/>
      <c r="AB43" s="148"/>
      <c r="AC43" s="148"/>
      <c r="AD43" s="148"/>
      <c r="AE43" s="148"/>
      <c r="AF43" s="148"/>
      <c r="AG43" s="148" t="s">
        <v>200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55"/>
      <c r="B44" s="156"/>
      <c r="C44" s="184" t="s">
        <v>2031</v>
      </c>
      <c r="D44" s="160"/>
      <c r="E44" s="161">
        <v>15.84</v>
      </c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48"/>
      <c r="Z44" s="148"/>
      <c r="AA44" s="148"/>
      <c r="AB44" s="148"/>
      <c r="AC44" s="148"/>
      <c r="AD44" s="148"/>
      <c r="AE44" s="148"/>
      <c r="AF44" s="148"/>
      <c r="AG44" s="148" t="s">
        <v>200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55"/>
      <c r="B45" s="156"/>
      <c r="C45" s="184" t="s">
        <v>2032</v>
      </c>
      <c r="D45" s="160"/>
      <c r="E45" s="161">
        <v>10.82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48"/>
      <c r="Z45" s="148"/>
      <c r="AA45" s="148"/>
      <c r="AB45" s="148"/>
      <c r="AC45" s="148"/>
      <c r="AD45" s="148"/>
      <c r="AE45" s="148"/>
      <c r="AF45" s="148"/>
      <c r="AG45" s="148" t="s">
        <v>200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 x14ac:dyDescent="0.2">
      <c r="A46" s="169">
        <v>13</v>
      </c>
      <c r="B46" s="170" t="s">
        <v>2033</v>
      </c>
      <c r="C46" s="183" t="s">
        <v>2034</v>
      </c>
      <c r="D46" s="171" t="s">
        <v>204</v>
      </c>
      <c r="E46" s="172">
        <v>135</v>
      </c>
      <c r="F46" s="173"/>
      <c r="G46" s="174">
        <f>ROUND(E46*F46,2)</f>
        <v>0</v>
      </c>
      <c r="H46" s="159"/>
      <c r="I46" s="158">
        <f>ROUND(E46*H46,2)</f>
        <v>0</v>
      </c>
      <c r="J46" s="159"/>
      <c r="K46" s="158">
        <f>ROUND(E46*J46,2)</f>
        <v>0</v>
      </c>
      <c r="L46" s="158">
        <v>15</v>
      </c>
      <c r="M46" s="158">
        <f>G46*(1+L46/100)</f>
        <v>0</v>
      </c>
      <c r="N46" s="158">
        <v>3.5040000000000002E-2</v>
      </c>
      <c r="O46" s="158">
        <f>ROUND(E46*N46,2)</f>
        <v>4.7300000000000004</v>
      </c>
      <c r="P46" s="158">
        <v>0</v>
      </c>
      <c r="Q46" s="158">
        <f>ROUND(E46*P46,2)</f>
        <v>0</v>
      </c>
      <c r="R46" s="158"/>
      <c r="S46" s="158" t="s">
        <v>195</v>
      </c>
      <c r="T46" s="158" t="s">
        <v>196</v>
      </c>
      <c r="U46" s="158">
        <v>2.71</v>
      </c>
      <c r="V46" s="158">
        <f>ROUND(E46*U46,2)</f>
        <v>365.85</v>
      </c>
      <c r="W46" s="158"/>
      <c r="X46" s="158" t="s">
        <v>209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210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55"/>
      <c r="B47" s="156"/>
      <c r="C47" s="184" t="s">
        <v>2035</v>
      </c>
      <c r="D47" s="160"/>
      <c r="E47" s="161">
        <v>135</v>
      </c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48"/>
      <c r="Z47" s="148"/>
      <c r="AA47" s="148"/>
      <c r="AB47" s="148"/>
      <c r="AC47" s="148"/>
      <c r="AD47" s="148"/>
      <c r="AE47" s="148"/>
      <c r="AF47" s="148"/>
      <c r="AG47" s="148" t="s">
        <v>200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x14ac:dyDescent="0.2">
      <c r="A48" s="163" t="s">
        <v>190</v>
      </c>
      <c r="B48" s="164" t="s">
        <v>94</v>
      </c>
      <c r="C48" s="182" t="s">
        <v>95</v>
      </c>
      <c r="D48" s="165"/>
      <c r="E48" s="166"/>
      <c r="F48" s="167"/>
      <c r="G48" s="168">
        <f>SUMIF(AG49:AG50,"&lt;&gt;NOR",G49:G50)</f>
        <v>0</v>
      </c>
      <c r="H48" s="162"/>
      <c r="I48" s="162">
        <f>SUM(I49:I50)</f>
        <v>0</v>
      </c>
      <c r="J48" s="162"/>
      <c r="K48" s="162">
        <f>SUM(K49:K50)</f>
        <v>0</v>
      </c>
      <c r="L48" s="162"/>
      <c r="M48" s="162">
        <f>SUM(M49:M50)</f>
        <v>0</v>
      </c>
      <c r="N48" s="162"/>
      <c r="O48" s="162">
        <f>SUM(O49:O50)</f>
        <v>14.7</v>
      </c>
      <c r="P48" s="162"/>
      <c r="Q48" s="162">
        <f>SUM(Q49:Q50)</f>
        <v>0</v>
      </c>
      <c r="R48" s="162"/>
      <c r="S48" s="162"/>
      <c r="T48" s="162"/>
      <c r="U48" s="162"/>
      <c r="V48" s="162">
        <f>SUM(V49:V50)</f>
        <v>14.69</v>
      </c>
      <c r="W48" s="162"/>
      <c r="X48" s="162"/>
      <c r="AG48" t="s">
        <v>191</v>
      </c>
    </row>
    <row r="49" spans="1:60" outlineLevel="1" x14ac:dyDescent="0.2">
      <c r="A49" s="169">
        <v>14</v>
      </c>
      <c r="B49" s="170" t="s">
        <v>2036</v>
      </c>
      <c r="C49" s="183" t="s">
        <v>2037</v>
      </c>
      <c r="D49" s="171" t="s">
        <v>194</v>
      </c>
      <c r="E49" s="172">
        <v>8</v>
      </c>
      <c r="F49" s="173"/>
      <c r="G49" s="174">
        <f>ROUND(E49*F49,2)</f>
        <v>0</v>
      </c>
      <c r="H49" s="159"/>
      <c r="I49" s="158">
        <f>ROUND(E49*H49,2)</f>
        <v>0</v>
      </c>
      <c r="J49" s="159"/>
      <c r="K49" s="158">
        <f>ROUND(E49*J49,2)</f>
        <v>0</v>
      </c>
      <c r="L49" s="158">
        <v>15</v>
      </c>
      <c r="M49" s="158">
        <f>G49*(1+L49/100)</f>
        <v>0</v>
      </c>
      <c r="N49" s="158">
        <v>1.837</v>
      </c>
      <c r="O49" s="158">
        <f>ROUND(E49*N49,2)</f>
        <v>14.7</v>
      </c>
      <c r="P49" s="158">
        <v>0</v>
      </c>
      <c r="Q49" s="158">
        <f>ROUND(E49*P49,2)</f>
        <v>0</v>
      </c>
      <c r="R49" s="158"/>
      <c r="S49" s="158" t="s">
        <v>595</v>
      </c>
      <c r="T49" s="158" t="s">
        <v>196</v>
      </c>
      <c r="U49" s="158">
        <v>1.8360000000000001</v>
      </c>
      <c r="V49" s="158">
        <f>ROUND(E49*U49,2)</f>
        <v>14.69</v>
      </c>
      <c r="W49" s="158"/>
      <c r="X49" s="158" t="s">
        <v>209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210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55"/>
      <c r="B50" s="156"/>
      <c r="C50" s="184" t="s">
        <v>2038</v>
      </c>
      <c r="D50" s="160"/>
      <c r="E50" s="161">
        <v>8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8"/>
      <c r="Z50" s="148"/>
      <c r="AA50" s="148"/>
      <c r="AB50" s="148"/>
      <c r="AC50" s="148"/>
      <c r="AD50" s="148"/>
      <c r="AE50" s="148"/>
      <c r="AF50" s="148"/>
      <c r="AG50" s="148" t="s">
        <v>200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x14ac:dyDescent="0.2">
      <c r="A51" s="163" t="s">
        <v>190</v>
      </c>
      <c r="B51" s="164" t="s">
        <v>100</v>
      </c>
      <c r="C51" s="182" t="s">
        <v>101</v>
      </c>
      <c r="D51" s="165"/>
      <c r="E51" s="166"/>
      <c r="F51" s="167"/>
      <c r="G51" s="168">
        <f>SUMIF(AG52:AG54,"&lt;&gt;NOR",G52:G54)</f>
        <v>0</v>
      </c>
      <c r="H51" s="162"/>
      <c r="I51" s="162">
        <f>SUM(I52:I54)</f>
        <v>0</v>
      </c>
      <c r="J51" s="162"/>
      <c r="K51" s="162">
        <f>SUM(K52:K54)</f>
        <v>0</v>
      </c>
      <c r="L51" s="162"/>
      <c r="M51" s="162">
        <f>SUM(M52:M54)</f>
        <v>0</v>
      </c>
      <c r="N51" s="162"/>
      <c r="O51" s="162">
        <f>SUM(O52:O54)</f>
        <v>0</v>
      </c>
      <c r="P51" s="162"/>
      <c r="Q51" s="162">
        <f>SUM(Q52:Q54)</f>
        <v>0</v>
      </c>
      <c r="R51" s="162"/>
      <c r="S51" s="162"/>
      <c r="T51" s="162"/>
      <c r="U51" s="162"/>
      <c r="V51" s="162">
        <f>SUM(V52:V54)</f>
        <v>0</v>
      </c>
      <c r="W51" s="162"/>
      <c r="X51" s="162"/>
      <c r="AG51" t="s">
        <v>191</v>
      </c>
    </row>
    <row r="52" spans="1:60" ht="22.5" outlineLevel="1" x14ac:dyDescent="0.2">
      <c r="A52" s="169">
        <v>15</v>
      </c>
      <c r="B52" s="170" t="s">
        <v>2039</v>
      </c>
      <c r="C52" s="183" t="s">
        <v>2040</v>
      </c>
      <c r="D52" s="171" t="s">
        <v>2041</v>
      </c>
      <c r="E52" s="172">
        <v>3</v>
      </c>
      <c r="F52" s="173"/>
      <c r="G52" s="174">
        <f>ROUND(E52*F52,2)</f>
        <v>0</v>
      </c>
      <c r="H52" s="159"/>
      <c r="I52" s="158">
        <f>ROUND(E52*H52,2)</f>
        <v>0</v>
      </c>
      <c r="J52" s="159"/>
      <c r="K52" s="158">
        <f>ROUND(E52*J52,2)</f>
        <v>0</v>
      </c>
      <c r="L52" s="158">
        <v>15</v>
      </c>
      <c r="M52" s="158">
        <f>G52*(1+L52/100)</f>
        <v>0</v>
      </c>
      <c r="N52" s="158">
        <v>0</v>
      </c>
      <c r="O52" s="158">
        <f>ROUND(E52*N52,2)</f>
        <v>0</v>
      </c>
      <c r="P52" s="158">
        <v>0</v>
      </c>
      <c r="Q52" s="158">
        <f>ROUND(E52*P52,2)</f>
        <v>0</v>
      </c>
      <c r="R52" s="158"/>
      <c r="S52" s="158" t="s">
        <v>195</v>
      </c>
      <c r="T52" s="158" t="s">
        <v>599</v>
      </c>
      <c r="U52" s="158">
        <v>0</v>
      </c>
      <c r="V52" s="158">
        <f>ROUND(E52*U52,2)</f>
        <v>0</v>
      </c>
      <c r="W52" s="158"/>
      <c r="X52" s="158" t="s">
        <v>197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198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55"/>
      <c r="B53" s="156"/>
      <c r="C53" s="184" t="s">
        <v>80</v>
      </c>
      <c r="D53" s="160"/>
      <c r="E53" s="161">
        <v>3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48"/>
      <c r="Z53" s="148"/>
      <c r="AA53" s="148"/>
      <c r="AB53" s="148"/>
      <c r="AC53" s="148"/>
      <c r="AD53" s="148"/>
      <c r="AE53" s="148"/>
      <c r="AF53" s="148"/>
      <c r="AG53" s="148" t="s">
        <v>200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2.5" outlineLevel="1" x14ac:dyDescent="0.2">
      <c r="A54" s="175">
        <v>16</v>
      </c>
      <c r="B54" s="176" t="s">
        <v>2042</v>
      </c>
      <c r="C54" s="185" t="s">
        <v>2043</v>
      </c>
      <c r="D54" s="177" t="s">
        <v>603</v>
      </c>
      <c r="E54" s="178">
        <v>1</v>
      </c>
      <c r="F54" s="179"/>
      <c r="G54" s="180">
        <f>ROUND(E54*F54,2)</f>
        <v>0</v>
      </c>
      <c r="H54" s="159"/>
      <c r="I54" s="158">
        <f>ROUND(E54*H54,2)</f>
        <v>0</v>
      </c>
      <c r="J54" s="159"/>
      <c r="K54" s="158">
        <f>ROUND(E54*J54,2)</f>
        <v>0</v>
      </c>
      <c r="L54" s="158">
        <v>15</v>
      </c>
      <c r="M54" s="158">
        <f>G54*(1+L54/100)</f>
        <v>0</v>
      </c>
      <c r="N54" s="158">
        <v>0</v>
      </c>
      <c r="O54" s="158">
        <f>ROUND(E54*N54,2)</f>
        <v>0</v>
      </c>
      <c r="P54" s="158">
        <v>0</v>
      </c>
      <c r="Q54" s="158">
        <f>ROUND(E54*P54,2)</f>
        <v>0</v>
      </c>
      <c r="R54" s="158"/>
      <c r="S54" s="158" t="s">
        <v>595</v>
      </c>
      <c r="T54" s="158" t="s">
        <v>599</v>
      </c>
      <c r="U54" s="158">
        <v>0</v>
      </c>
      <c r="V54" s="158">
        <f>ROUND(E54*U54,2)</f>
        <v>0</v>
      </c>
      <c r="W54" s="158"/>
      <c r="X54" s="158" t="s">
        <v>197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198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x14ac:dyDescent="0.2">
      <c r="A55" s="163" t="s">
        <v>190</v>
      </c>
      <c r="B55" s="164" t="s">
        <v>106</v>
      </c>
      <c r="C55" s="182" t="s">
        <v>107</v>
      </c>
      <c r="D55" s="165"/>
      <c r="E55" s="166"/>
      <c r="F55" s="167"/>
      <c r="G55" s="168">
        <f>SUMIF(AG56:AG57,"&lt;&gt;NOR",G56:G57)</f>
        <v>0</v>
      </c>
      <c r="H55" s="162"/>
      <c r="I55" s="162">
        <f>SUM(I56:I57)</f>
        <v>0</v>
      </c>
      <c r="J55" s="162"/>
      <c r="K55" s="162">
        <f>SUM(K56:K57)</f>
        <v>0</v>
      </c>
      <c r="L55" s="162"/>
      <c r="M55" s="162">
        <f>SUM(M56:M57)</f>
        <v>0</v>
      </c>
      <c r="N55" s="162"/>
      <c r="O55" s="162">
        <f>SUM(O56:O57)</f>
        <v>0</v>
      </c>
      <c r="P55" s="162"/>
      <c r="Q55" s="162">
        <f>SUM(Q56:Q57)</f>
        <v>2.5</v>
      </c>
      <c r="R55" s="162"/>
      <c r="S55" s="162"/>
      <c r="T55" s="162"/>
      <c r="U55" s="162"/>
      <c r="V55" s="162">
        <f>SUM(V56:V57)</f>
        <v>2.61</v>
      </c>
      <c r="W55" s="162"/>
      <c r="X55" s="162"/>
      <c r="AG55" t="s">
        <v>191</v>
      </c>
    </row>
    <row r="56" spans="1:60" ht="22.5" outlineLevel="1" x14ac:dyDescent="0.2">
      <c r="A56" s="169">
        <v>17</v>
      </c>
      <c r="B56" s="170" t="s">
        <v>2044</v>
      </c>
      <c r="C56" s="183" t="s">
        <v>2045</v>
      </c>
      <c r="D56" s="171" t="s">
        <v>603</v>
      </c>
      <c r="E56" s="172">
        <v>1</v>
      </c>
      <c r="F56" s="173"/>
      <c r="G56" s="174">
        <f>ROUND(E56*F56,2)</f>
        <v>0</v>
      </c>
      <c r="H56" s="159"/>
      <c r="I56" s="158">
        <f>ROUND(E56*H56,2)</f>
        <v>0</v>
      </c>
      <c r="J56" s="159"/>
      <c r="K56" s="158">
        <f>ROUND(E56*J56,2)</f>
        <v>0</v>
      </c>
      <c r="L56" s="158">
        <v>15</v>
      </c>
      <c r="M56" s="158">
        <f>G56*(1+L56/100)</f>
        <v>0</v>
      </c>
      <c r="N56" s="158">
        <v>1.1199999999999999E-3</v>
      </c>
      <c r="O56" s="158">
        <f>ROUND(E56*N56,2)</f>
        <v>0</v>
      </c>
      <c r="P56" s="158">
        <v>2.5</v>
      </c>
      <c r="Q56" s="158">
        <f>ROUND(E56*P56,2)</f>
        <v>2.5</v>
      </c>
      <c r="R56" s="158"/>
      <c r="S56" s="158" t="s">
        <v>595</v>
      </c>
      <c r="T56" s="158" t="s">
        <v>599</v>
      </c>
      <c r="U56" s="158">
        <v>2.605</v>
      </c>
      <c r="V56" s="158">
        <f>ROUND(E56*U56,2)</f>
        <v>2.61</v>
      </c>
      <c r="W56" s="158"/>
      <c r="X56" s="158" t="s">
        <v>209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210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55"/>
      <c r="B57" s="156"/>
      <c r="C57" s="184" t="s">
        <v>2046</v>
      </c>
      <c r="D57" s="160"/>
      <c r="E57" s="161">
        <v>1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48"/>
      <c r="Z57" s="148"/>
      <c r="AA57" s="148"/>
      <c r="AB57" s="148"/>
      <c r="AC57" s="148"/>
      <c r="AD57" s="148"/>
      <c r="AE57" s="148"/>
      <c r="AF57" s="148"/>
      <c r="AG57" s="148" t="s">
        <v>200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x14ac:dyDescent="0.2">
      <c r="A58" s="163" t="s">
        <v>190</v>
      </c>
      <c r="B58" s="164" t="s">
        <v>108</v>
      </c>
      <c r="C58" s="182" t="s">
        <v>109</v>
      </c>
      <c r="D58" s="165"/>
      <c r="E58" s="166"/>
      <c r="F58" s="167"/>
      <c r="G58" s="168">
        <f>SUMIF(AG59:AG59,"&lt;&gt;NOR",G59:G59)</f>
        <v>0</v>
      </c>
      <c r="H58" s="162"/>
      <c r="I58" s="162">
        <f>SUM(I59:I59)</f>
        <v>0</v>
      </c>
      <c r="J58" s="162"/>
      <c r="K58" s="162">
        <f>SUM(K59:K59)</f>
        <v>0</v>
      </c>
      <c r="L58" s="162"/>
      <c r="M58" s="162">
        <f>SUM(M59:M59)</f>
        <v>0</v>
      </c>
      <c r="N58" s="162"/>
      <c r="O58" s="162">
        <f>SUM(O59:O59)</f>
        <v>0</v>
      </c>
      <c r="P58" s="162"/>
      <c r="Q58" s="162">
        <f>SUM(Q59:Q59)</f>
        <v>0</v>
      </c>
      <c r="R58" s="162"/>
      <c r="S58" s="162"/>
      <c r="T58" s="162"/>
      <c r="U58" s="162"/>
      <c r="V58" s="162">
        <f>SUM(V59:V59)</f>
        <v>49.48</v>
      </c>
      <c r="W58" s="162"/>
      <c r="X58" s="162"/>
      <c r="AG58" t="s">
        <v>191</v>
      </c>
    </row>
    <row r="59" spans="1:60" outlineLevel="1" x14ac:dyDescent="0.2">
      <c r="A59" s="175">
        <v>18</v>
      </c>
      <c r="B59" s="176" t="s">
        <v>1990</v>
      </c>
      <c r="C59" s="185" t="s">
        <v>1991</v>
      </c>
      <c r="D59" s="177" t="s">
        <v>333</v>
      </c>
      <c r="E59" s="178">
        <v>52.719810000000003</v>
      </c>
      <c r="F59" s="179"/>
      <c r="G59" s="180">
        <f>ROUND(E59*F59,2)</f>
        <v>0</v>
      </c>
      <c r="H59" s="159"/>
      <c r="I59" s="158">
        <f>ROUND(E59*H59,2)</f>
        <v>0</v>
      </c>
      <c r="J59" s="159"/>
      <c r="K59" s="158">
        <f>ROUND(E59*J59,2)</f>
        <v>0</v>
      </c>
      <c r="L59" s="158">
        <v>15</v>
      </c>
      <c r="M59" s="158">
        <f>G59*(1+L59/100)</f>
        <v>0</v>
      </c>
      <c r="N59" s="158">
        <v>0</v>
      </c>
      <c r="O59" s="158">
        <f>ROUND(E59*N59,2)</f>
        <v>0</v>
      </c>
      <c r="P59" s="158">
        <v>0</v>
      </c>
      <c r="Q59" s="158">
        <f>ROUND(E59*P59,2)</f>
        <v>0</v>
      </c>
      <c r="R59" s="158"/>
      <c r="S59" s="158" t="s">
        <v>195</v>
      </c>
      <c r="T59" s="158" t="s">
        <v>196</v>
      </c>
      <c r="U59" s="158">
        <v>0.9385</v>
      </c>
      <c r="V59" s="158">
        <f>ROUND(E59*U59,2)</f>
        <v>49.48</v>
      </c>
      <c r="W59" s="158"/>
      <c r="X59" s="158" t="s">
        <v>878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879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3" t="s">
        <v>190</v>
      </c>
      <c r="B60" s="164" t="s">
        <v>146</v>
      </c>
      <c r="C60" s="182" t="s">
        <v>147</v>
      </c>
      <c r="D60" s="165"/>
      <c r="E60" s="166"/>
      <c r="F60" s="167"/>
      <c r="G60" s="168">
        <f>SUMIF(AG61:AG64,"&lt;&gt;NOR",G61:G64)</f>
        <v>0</v>
      </c>
      <c r="H60" s="162"/>
      <c r="I60" s="162">
        <f>SUM(I61:I64)</f>
        <v>0</v>
      </c>
      <c r="J60" s="162"/>
      <c r="K60" s="162">
        <f>SUM(K61:K64)</f>
        <v>0</v>
      </c>
      <c r="L60" s="162"/>
      <c r="M60" s="162">
        <f>SUM(M61:M64)</f>
        <v>0</v>
      </c>
      <c r="N60" s="162"/>
      <c r="O60" s="162">
        <f>SUM(O61:O64)</f>
        <v>0</v>
      </c>
      <c r="P60" s="162"/>
      <c r="Q60" s="162">
        <f>SUM(Q61:Q64)</f>
        <v>0</v>
      </c>
      <c r="R60" s="162"/>
      <c r="S60" s="162"/>
      <c r="T60" s="162"/>
      <c r="U60" s="162"/>
      <c r="V60" s="162">
        <f>SUM(V61:V64)</f>
        <v>0</v>
      </c>
      <c r="W60" s="162"/>
      <c r="X60" s="162"/>
      <c r="AG60" t="s">
        <v>191</v>
      </c>
    </row>
    <row r="61" spans="1:60" ht="22.5" outlineLevel="1" x14ac:dyDescent="0.2">
      <c r="A61" s="175">
        <v>19</v>
      </c>
      <c r="B61" s="176" t="s">
        <v>2047</v>
      </c>
      <c r="C61" s="185" t="s">
        <v>2048</v>
      </c>
      <c r="D61" s="177" t="s">
        <v>238</v>
      </c>
      <c r="E61" s="178">
        <v>42</v>
      </c>
      <c r="F61" s="179"/>
      <c r="G61" s="180">
        <f>ROUND(E61*F61,2)</f>
        <v>0</v>
      </c>
      <c r="H61" s="159"/>
      <c r="I61" s="158">
        <f>ROUND(E61*H61,2)</f>
        <v>0</v>
      </c>
      <c r="J61" s="159"/>
      <c r="K61" s="158">
        <f>ROUND(E61*J61,2)</f>
        <v>0</v>
      </c>
      <c r="L61" s="158">
        <v>15</v>
      </c>
      <c r="M61" s="158">
        <f>G61*(1+L61/100)</f>
        <v>0</v>
      </c>
      <c r="N61" s="158">
        <v>0</v>
      </c>
      <c r="O61" s="158">
        <f>ROUND(E61*N61,2)</f>
        <v>0</v>
      </c>
      <c r="P61" s="158">
        <v>0</v>
      </c>
      <c r="Q61" s="158">
        <f>ROUND(E61*P61,2)</f>
        <v>0</v>
      </c>
      <c r="R61" s="158"/>
      <c r="S61" s="158" t="s">
        <v>595</v>
      </c>
      <c r="T61" s="158" t="s">
        <v>599</v>
      </c>
      <c r="U61" s="158">
        <v>0</v>
      </c>
      <c r="V61" s="158">
        <f>ROUND(E61*U61,2)</f>
        <v>0</v>
      </c>
      <c r="W61" s="158"/>
      <c r="X61" s="158" t="s">
        <v>209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210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 x14ac:dyDescent="0.2">
      <c r="A62" s="175">
        <v>20</v>
      </c>
      <c r="B62" s="176" t="s">
        <v>2049</v>
      </c>
      <c r="C62" s="185" t="s">
        <v>2050</v>
      </c>
      <c r="D62" s="177" t="s">
        <v>603</v>
      </c>
      <c r="E62" s="178">
        <v>1</v>
      </c>
      <c r="F62" s="179"/>
      <c r="G62" s="180">
        <f>ROUND(E62*F62,2)</f>
        <v>0</v>
      </c>
      <c r="H62" s="159"/>
      <c r="I62" s="158">
        <f>ROUND(E62*H62,2)</f>
        <v>0</v>
      </c>
      <c r="J62" s="159"/>
      <c r="K62" s="158">
        <f>ROUND(E62*J62,2)</f>
        <v>0</v>
      </c>
      <c r="L62" s="158">
        <v>15</v>
      </c>
      <c r="M62" s="158">
        <f>G62*(1+L62/100)</f>
        <v>0</v>
      </c>
      <c r="N62" s="158">
        <v>0</v>
      </c>
      <c r="O62" s="158">
        <f>ROUND(E62*N62,2)</f>
        <v>0</v>
      </c>
      <c r="P62" s="158">
        <v>0</v>
      </c>
      <c r="Q62" s="158">
        <f>ROUND(E62*P62,2)</f>
        <v>0</v>
      </c>
      <c r="R62" s="158"/>
      <c r="S62" s="158" t="s">
        <v>595</v>
      </c>
      <c r="T62" s="158" t="s">
        <v>599</v>
      </c>
      <c r="U62" s="158">
        <v>0</v>
      </c>
      <c r="V62" s="158">
        <f>ROUND(E62*U62,2)</f>
        <v>0</v>
      </c>
      <c r="W62" s="158"/>
      <c r="X62" s="158" t="s">
        <v>209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210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33.75" outlineLevel="1" x14ac:dyDescent="0.2">
      <c r="A63" s="169">
        <v>21</v>
      </c>
      <c r="B63" s="170" t="s">
        <v>2051</v>
      </c>
      <c r="C63" s="183" t="s">
        <v>2052</v>
      </c>
      <c r="D63" s="171" t="s">
        <v>603</v>
      </c>
      <c r="E63" s="172">
        <v>1</v>
      </c>
      <c r="F63" s="173"/>
      <c r="G63" s="174">
        <f>ROUND(E63*F63,2)</f>
        <v>0</v>
      </c>
      <c r="H63" s="159"/>
      <c r="I63" s="158">
        <f>ROUND(E63*H63,2)</f>
        <v>0</v>
      </c>
      <c r="J63" s="159"/>
      <c r="K63" s="158">
        <f>ROUND(E63*J63,2)</f>
        <v>0</v>
      </c>
      <c r="L63" s="158">
        <v>15</v>
      </c>
      <c r="M63" s="158">
        <f>G63*(1+L63/100)</f>
        <v>0</v>
      </c>
      <c r="N63" s="158">
        <v>0</v>
      </c>
      <c r="O63" s="158">
        <f>ROUND(E63*N63,2)</f>
        <v>0</v>
      </c>
      <c r="P63" s="158">
        <v>0</v>
      </c>
      <c r="Q63" s="158">
        <f>ROUND(E63*P63,2)</f>
        <v>0</v>
      </c>
      <c r="R63" s="158"/>
      <c r="S63" s="158" t="s">
        <v>595</v>
      </c>
      <c r="T63" s="158" t="s">
        <v>599</v>
      </c>
      <c r="U63" s="158">
        <v>0</v>
      </c>
      <c r="V63" s="158">
        <f>ROUND(E63*U63,2)</f>
        <v>0</v>
      </c>
      <c r="W63" s="158"/>
      <c r="X63" s="158" t="s">
        <v>209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210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55">
        <v>22</v>
      </c>
      <c r="B64" s="156" t="s">
        <v>2053</v>
      </c>
      <c r="C64" s="194" t="s">
        <v>2054</v>
      </c>
      <c r="D64" s="157" t="s">
        <v>0</v>
      </c>
      <c r="E64" s="191"/>
      <c r="F64" s="159"/>
      <c r="G64" s="158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15</v>
      </c>
      <c r="M64" s="158">
        <f>G64*(1+L64/100)</f>
        <v>0</v>
      </c>
      <c r="N64" s="158">
        <v>0</v>
      </c>
      <c r="O64" s="158">
        <f>ROUND(E64*N64,2)</f>
        <v>0</v>
      </c>
      <c r="P64" s="158">
        <v>0</v>
      </c>
      <c r="Q64" s="158">
        <f>ROUND(E64*P64,2)</f>
        <v>0</v>
      </c>
      <c r="R64" s="158"/>
      <c r="S64" s="158" t="s">
        <v>195</v>
      </c>
      <c r="T64" s="158" t="s">
        <v>196</v>
      </c>
      <c r="U64" s="158">
        <v>0</v>
      </c>
      <c r="V64" s="158">
        <f>ROUND(E64*U64,2)</f>
        <v>0</v>
      </c>
      <c r="W64" s="158"/>
      <c r="X64" s="158" t="s">
        <v>878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879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x14ac:dyDescent="0.2">
      <c r="A65" s="163" t="s">
        <v>190</v>
      </c>
      <c r="B65" s="164" t="s">
        <v>158</v>
      </c>
      <c r="C65" s="182" t="s">
        <v>159</v>
      </c>
      <c r="D65" s="165"/>
      <c r="E65" s="166"/>
      <c r="F65" s="167"/>
      <c r="G65" s="168">
        <f>SUMIF(AG66:AG67,"&lt;&gt;NOR",G66:G67)</f>
        <v>0</v>
      </c>
      <c r="H65" s="162"/>
      <c r="I65" s="162">
        <f>SUM(I66:I67)</f>
        <v>0</v>
      </c>
      <c r="J65" s="162"/>
      <c r="K65" s="162">
        <f>SUM(K66:K67)</f>
        <v>0</v>
      </c>
      <c r="L65" s="162"/>
      <c r="M65" s="162">
        <f>SUM(M66:M67)</f>
        <v>0</v>
      </c>
      <c r="N65" s="162"/>
      <c r="O65" s="162">
        <f>SUM(O66:O67)</f>
        <v>0</v>
      </c>
      <c r="P65" s="162"/>
      <c r="Q65" s="162">
        <f>SUM(Q66:Q67)</f>
        <v>0</v>
      </c>
      <c r="R65" s="162"/>
      <c r="S65" s="162"/>
      <c r="T65" s="162"/>
      <c r="U65" s="162"/>
      <c r="V65" s="162">
        <f>SUM(V66:V67)</f>
        <v>3.83</v>
      </c>
      <c r="W65" s="162"/>
      <c r="X65" s="162"/>
      <c r="AG65" t="s">
        <v>191</v>
      </c>
    </row>
    <row r="66" spans="1:60" outlineLevel="1" x14ac:dyDescent="0.2">
      <c r="A66" s="169">
        <v>23</v>
      </c>
      <c r="B66" s="170" t="s">
        <v>2055</v>
      </c>
      <c r="C66" s="183" t="s">
        <v>2056</v>
      </c>
      <c r="D66" s="171" t="s">
        <v>194</v>
      </c>
      <c r="E66" s="172">
        <v>15.12</v>
      </c>
      <c r="F66" s="173"/>
      <c r="G66" s="174">
        <f>ROUND(E66*F66,2)</f>
        <v>0</v>
      </c>
      <c r="H66" s="159"/>
      <c r="I66" s="158">
        <f>ROUND(E66*H66,2)</f>
        <v>0</v>
      </c>
      <c r="J66" s="159"/>
      <c r="K66" s="158">
        <f>ROUND(E66*J66,2)</f>
        <v>0</v>
      </c>
      <c r="L66" s="158">
        <v>15</v>
      </c>
      <c r="M66" s="158">
        <f>G66*(1+L66/100)</f>
        <v>0</v>
      </c>
      <c r="N66" s="158">
        <v>0</v>
      </c>
      <c r="O66" s="158">
        <f>ROUND(E66*N66,2)</f>
        <v>0</v>
      </c>
      <c r="P66" s="158">
        <v>0</v>
      </c>
      <c r="Q66" s="158">
        <f>ROUND(E66*P66,2)</f>
        <v>0</v>
      </c>
      <c r="R66" s="158"/>
      <c r="S66" s="158" t="s">
        <v>195</v>
      </c>
      <c r="T66" s="158" t="s">
        <v>196</v>
      </c>
      <c r="U66" s="158">
        <v>0.253</v>
      </c>
      <c r="V66" s="158">
        <f>ROUND(E66*U66,2)</f>
        <v>3.83</v>
      </c>
      <c r="W66" s="158"/>
      <c r="X66" s="158" t="s">
        <v>209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210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55"/>
      <c r="B67" s="156"/>
      <c r="C67" s="184" t="s">
        <v>2000</v>
      </c>
      <c r="D67" s="160"/>
      <c r="E67" s="161">
        <v>15.12</v>
      </c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48"/>
      <c r="Z67" s="148"/>
      <c r="AA67" s="148"/>
      <c r="AB67" s="148"/>
      <c r="AC67" s="148"/>
      <c r="AD67" s="148"/>
      <c r="AE67" s="148"/>
      <c r="AF67" s="148"/>
      <c r="AG67" s="148" t="s">
        <v>200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x14ac:dyDescent="0.2">
      <c r="A68" s="163" t="s">
        <v>190</v>
      </c>
      <c r="B68" s="164" t="s">
        <v>163</v>
      </c>
      <c r="C68" s="182" t="s">
        <v>29</v>
      </c>
      <c r="D68" s="165"/>
      <c r="E68" s="166"/>
      <c r="F68" s="167"/>
      <c r="G68" s="168">
        <f>SUMIF(AG69:AG69,"&lt;&gt;NOR",G69:G69)</f>
        <v>0</v>
      </c>
      <c r="H68" s="162"/>
      <c r="I68" s="162">
        <f>SUM(I69:I69)</f>
        <v>0</v>
      </c>
      <c r="J68" s="162"/>
      <c r="K68" s="162">
        <f>SUM(K69:K69)</f>
        <v>0</v>
      </c>
      <c r="L68" s="162"/>
      <c r="M68" s="162">
        <f>SUM(M69:M69)</f>
        <v>0</v>
      </c>
      <c r="N68" s="162"/>
      <c r="O68" s="162">
        <f>SUM(O69:O69)</f>
        <v>0</v>
      </c>
      <c r="P68" s="162"/>
      <c r="Q68" s="162">
        <f>SUM(Q69:Q69)</f>
        <v>0</v>
      </c>
      <c r="R68" s="162"/>
      <c r="S68" s="162"/>
      <c r="T68" s="162"/>
      <c r="U68" s="162"/>
      <c r="V68" s="162">
        <f>SUM(V69:V69)</f>
        <v>0</v>
      </c>
      <c r="W68" s="162"/>
      <c r="X68" s="162"/>
      <c r="AG68" t="s">
        <v>191</v>
      </c>
    </row>
    <row r="69" spans="1:60" outlineLevel="1" x14ac:dyDescent="0.2">
      <c r="A69" s="175">
        <v>24</v>
      </c>
      <c r="B69" s="176" t="s">
        <v>1238</v>
      </c>
      <c r="C69" s="185" t="s">
        <v>1239</v>
      </c>
      <c r="D69" s="177" t="s">
        <v>1240</v>
      </c>
      <c r="E69" s="178">
        <v>1</v>
      </c>
      <c r="F69" s="179"/>
      <c r="G69" s="180">
        <f>ROUND(E69*F69,2)</f>
        <v>0</v>
      </c>
      <c r="H69" s="159"/>
      <c r="I69" s="158">
        <f>ROUND(E69*H69,2)</f>
        <v>0</v>
      </c>
      <c r="J69" s="159"/>
      <c r="K69" s="158">
        <f>ROUND(E69*J69,2)</f>
        <v>0</v>
      </c>
      <c r="L69" s="158">
        <v>15</v>
      </c>
      <c r="M69" s="158">
        <f>G69*(1+L69/100)</f>
        <v>0</v>
      </c>
      <c r="N69" s="158">
        <v>0</v>
      </c>
      <c r="O69" s="158">
        <f>ROUND(E69*N69,2)</f>
        <v>0</v>
      </c>
      <c r="P69" s="158">
        <v>0</v>
      </c>
      <c r="Q69" s="158">
        <f>ROUND(E69*P69,2)</f>
        <v>0</v>
      </c>
      <c r="R69" s="158"/>
      <c r="S69" s="158" t="s">
        <v>195</v>
      </c>
      <c r="T69" s="158" t="s">
        <v>599</v>
      </c>
      <c r="U69" s="158">
        <v>0</v>
      </c>
      <c r="V69" s="158">
        <f>ROUND(E69*U69,2)</f>
        <v>0</v>
      </c>
      <c r="W69" s="158"/>
      <c r="X69" s="158" t="s">
        <v>1241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1242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x14ac:dyDescent="0.2">
      <c r="A70" s="163" t="s">
        <v>190</v>
      </c>
      <c r="B70" s="164" t="s">
        <v>164</v>
      </c>
      <c r="C70" s="182" t="s">
        <v>30</v>
      </c>
      <c r="D70" s="165"/>
      <c r="E70" s="166"/>
      <c r="F70" s="167"/>
      <c r="G70" s="168">
        <f>SUMIF(AG71:AG73,"&lt;&gt;NOR",G71:G73)</f>
        <v>0</v>
      </c>
      <c r="H70" s="162"/>
      <c r="I70" s="162">
        <f>SUM(I71:I73)</f>
        <v>0</v>
      </c>
      <c r="J70" s="162"/>
      <c r="K70" s="162">
        <f>SUM(K71:K73)</f>
        <v>0</v>
      </c>
      <c r="L70" s="162"/>
      <c r="M70" s="162">
        <f>SUM(M71:M73)</f>
        <v>0</v>
      </c>
      <c r="N70" s="162"/>
      <c r="O70" s="162">
        <f>SUM(O71:O73)</f>
        <v>0</v>
      </c>
      <c r="P70" s="162"/>
      <c r="Q70" s="162">
        <f>SUM(Q71:Q73)</f>
        <v>0</v>
      </c>
      <c r="R70" s="162"/>
      <c r="S70" s="162"/>
      <c r="T70" s="162"/>
      <c r="U70" s="162"/>
      <c r="V70" s="162">
        <f>SUM(V71:V73)</f>
        <v>0</v>
      </c>
      <c r="W70" s="162"/>
      <c r="X70" s="162"/>
      <c r="AG70" t="s">
        <v>191</v>
      </c>
    </row>
    <row r="71" spans="1:60" outlineLevel="1" x14ac:dyDescent="0.2">
      <c r="A71" s="175">
        <v>25</v>
      </c>
      <c r="B71" s="176" t="s">
        <v>1243</v>
      </c>
      <c r="C71" s="185" t="s">
        <v>1244</v>
      </c>
      <c r="D71" s="177" t="s">
        <v>1240</v>
      </c>
      <c r="E71" s="178">
        <v>1</v>
      </c>
      <c r="F71" s="179"/>
      <c r="G71" s="180">
        <f>ROUND(E71*F71,2)</f>
        <v>0</v>
      </c>
      <c r="H71" s="159"/>
      <c r="I71" s="158">
        <f>ROUND(E71*H71,2)</f>
        <v>0</v>
      </c>
      <c r="J71" s="159"/>
      <c r="K71" s="158">
        <f>ROUND(E71*J71,2)</f>
        <v>0</v>
      </c>
      <c r="L71" s="158">
        <v>15</v>
      </c>
      <c r="M71" s="158">
        <f>G71*(1+L71/100)</f>
        <v>0</v>
      </c>
      <c r="N71" s="158">
        <v>0</v>
      </c>
      <c r="O71" s="158">
        <f>ROUND(E71*N71,2)</f>
        <v>0</v>
      </c>
      <c r="P71" s="158">
        <v>0</v>
      </c>
      <c r="Q71" s="158">
        <f>ROUND(E71*P71,2)</f>
        <v>0</v>
      </c>
      <c r="R71" s="158"/>
      <c r="S71" s="158" t="s">
        <v>195</v>
      </c>
      <c r="T71" s="158" t="s">
        <v>599</v>
      </c>
      <c r="U71" s="158">
        <v>0</v>
      </c>
      <c r="V71" s="158">
        <f>ROUND(E71*U71,2)</f>
        <v>0</v>
      </c>
      <c r="W71" s="158"/>
      <c r="X71" s="158" t="s">
        <v>1241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1242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5">
        <v>26</v>
      </c>
      <c r="B72" s="176" t="s">
        <v>1245</v>
      </c>
      <c r="C72" s="185" t="s">
        <v>1246</v>
      </c>
      <c r="D72" s="177" t="s">
        <v>1240</v>
      </c>
      <c r="E72" s="178">
        <v>1</v>
      </c>
      <c r="F72" s="179"/>
      <c r="G72" s="180">
        <f>ROUND(E72*F72,2)</f>
        <v>0</v>
      </c>
      <c r="H72" s="159"/>
      <c r="I72" s="158">
        <f>ROUND(E72*H72,2)</f>
        <v>0</v>
      </c>
      <c r="J72" s="159"/>
      <c r="K72" s="158">
        <f>ROUND(E72*J72,2)</f>
        <v>0</v>
      </c>
      <c r="L72" s="158">
        <v>15</v>
      </c>
      <c r="M72" s="158">
        <f>G72*(1+L72/100)</f>
        <v>0</v>
      </c>
      <c r="N72" s="158">
        <v>0</v>
      </c>
      <c r="O72" s="158">
        <f>ROUND(E72*N72,2)</f>
        <v>0</v>
      </c>
      <c r="P72" s="158">
        <v>0</v>
      </c>
      <c r="Q72" s="158">
        <f>ROUND(E72*P72,2)</f>
        <v>0</v>
      </c>
      <c r="R72" s="158"/>
      <c r="S72" s="158" t="s">
        <v>195</v>
      </c>
      <c r="T72" s="158" t="s">
        <v>599</v>
      </c>
      <c r="U72" s="158">
        <v>0</v>
      </c>
      <c r="V72" s="158">
        <f>ROUND(E72*U72,2)</f>
        <v>0</v>
      </c>
      <c r="W72" s="158"/>
      <c r="X72" s="158" t="s">
        <v>1241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1242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69">
        <v>27</v>
      </c>
      <c r="B73" s="170" t="s">
        <v>1247</v>
      </c>
      <c r="C73" s="183" t="s">
        <v>1248</v>
      </c>
      <c r="D73" s="171" t="s">
        <v>1240</v>
      </c>
      <c r="E73" s="172">
        <v>1</v>
      </c>
      <c r="F73" s="173"/>
      <c r="G73" s="174">
        <f>ROUND(E73*F73,2)</f>
        <v>0</v>
      </c>
      <c r="H73" s="159"/>
      <c r="I73" s="158">
        <f>ROUND(E73*H73,2)</f>
        <v>0</v>
      </c>
      <c r="J73" s="159"/>
      <c r="K73" s="158">
        <f>ROUND(E73*J73,2)</f>
        <v>0</v>
      </c>
      <c r="L73" s="158">
        <v>15</v>
      </c>
      <c r="M73" s="158">
        <f>G73*(1+L73/100)</f>
        <v>0</v>
      </c>
      <c r="N73" s="158">
        <v>0</v>
      </c>
      <c r="O73" s="158">
        <f>ROUND(E73*N73,2)</f>
        <v>0</v>
      </c>
      <c r="P73" s="158">
        <v>0</v>
      </c>
      <c r="Q73" s="158">
        <f>ROUND(E73*P73,2)</f>
        <v>0</v>
      </c>
      <c r="R73" s="158"/>
      <c r="S73" s="158" t="s">
        <v>195</v>
      </c>
      <c r="T73" s="158" t="s">
        <v>599</v>
      </c>
      <c r="U73" s="158">
        <v>0</v>
      </c>
      <c r="V73" s="158">
        <f>ROUND(E73*U73,2)</f>
        <v>0</v>
      </c>
      <c r="W73" s="158"/>
      <c r="X73" s="158" t="s">
        <v>1241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1242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x14ac:dyDescent="0.2">
      <c r="A74" s="3"/>
      <c r="B74" s="4"/>
      <c r="C74" s="186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AE74">
        <v>15</v>
      </c>
      <c r="AF74">
        <v>21</v>
      </c>
      <c r="AG74" t="s">
        <v>177</v>
      </c>
    </row>
    <row r="75" spans="1:60" x14ac:dyDescent="0.2">
      <c r="A75" s="151"/>
      <c r="B75" s="152" t="s">
        <v>31</v>
      </c>
      <c r="C75" s="187"/>
      <c r="D75" s="153"/>
      <c r="E75" s="154"/>
      <c r="F75" s="154"/>
      <c r="G75" s="181">
        <f>G8+G17+G22+G35+G38+G48+G51+G55+G58+G60+G65+G68+G70</f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AE75">
        <f>SUMIF(L7:L73,AE74,G7:G73)</f>
        <v>0</v>
      </c>
      <c r="AF75">
        <f>SUMIF(L7:L73,AF74,G7:G73)</f>
        <v>0</v>
      </c>
      <c r="AG75" t="s">
        <v>346</v>
      </c>
    </row>
    <row r="76" spans="1:60" x14ac:dyDescent="0.2">
      <c r="A76" s="3"/>
      <c r="B76" s="4"/>
      <c r="C76" s="186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60" x14ac:dyDescent="0.2">
      <c r="A77" s="3"/>
      <c r="B77" s="4"/>
      <c r="C77" s="186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60" x14ac:dyDescent="0.2">
      <c r="A78" s="272" t="s">
        <v>347</v>
      </c>
      <c r="B78" s="272"/>
      <c r="C78" s="273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60" x14ac:dyDescent="0.2">
      <c r="A79" s="253"/>
      <c r="B79" s="254"/>
      <c r="C79" s="255"/>
      <c r="D79" s="254"/>
      <c r="E79" s="254"/>
      <c r="F79" s="254"/>
      <c r="G79" s="25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AG79" t="s">
        <v>348</v>
      </c>
    </row>
    <row r="80" spans="1:60" x14ac:dyDescent="0.2">
      <c r="A80" s="257"/>
      <c r="B80" s="258"/>
      <c r="C80" s="259"/>
      <c r="D80" s="258"/>
      <c r="E80" s="258"/>
      <c r="F80" s="258"/>
      <c r="G80" s="26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33" x14ac:dyDescent="0.2">
      <c r="A81" s="257"/>
      <c r="B81" s="258"/>
      <c r="C81" s="259"/>
      <c r="D81" s="258"/>
      <c r="E81" s="258"/>
      <c r="F81" s="258"/>
      <c r="G81" s="26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33" x14ac:dyDescent="0.2">
      <c r="A82" s="257"/>
      <c r="B82" s="258"/>
      <c r="C82" s="259"/>
      <c r="D82" s="258"/>
      <c r="E82" s="258"/>
      <c r="F82" s="258"/>
      <c r="G82" s="260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33" x14ac:dyDescent="0.2">
      <c r="A83" s="261"/>
      <c r="B83" s="262"/>
      <c r="C83" s="263"/>
      <c r="D83" s="262"/>
      <c r="E83" s="262"/>
      <c r="F83" s="262"/>
      <c r="G83" s="26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33" x14ac:dyDescent="0.2">
      <c r="A84" s="3"/>
      <c r="B84" s="4"/>
      <c r="C84" s="186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33" x14ac:dyDescent="0.2">
      <c r="C85" s="188"/>
      <c r="D85" s="10"/>
      <c r="AG85" t="s">
        <v>349</v>
      </c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79:G83"/>
    <mergeCell ref="A1:G1"/>
    <mergeCell ref="C2:G2"/>
    <mergeCell ref="C3:G3"/>
    <mergeCell ref="C4:G4"/>
    <mergeCell ref="A78:C7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13"/>
  <sheetViews>
    <sheetView showGridLines="0" topLeftCell="B1" zoomScaleNormal="100" zoomScaleSheetLayoutView="75" workbookViewId="0">
      <selection activeCell="N2" sqref="N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98" t="s">
        <v>4</v>
      </c>
      <c r="C1" s="199"/>
      <c r="D1" s="199"/>
      <c r="E1" s="199"/>
      <c r="F1" s="199"/>
      <c r="G1" s="199"/>
      <c r="H1" s="199"/>
      <c r="I1" s="199"/>
      <c r="J1" s="200"/>
    </row>
    <row r="2" spans="1:15" ht="36" customHeight="1" x14ac:dyDescent="0.2">
      <c r="A2" s="2"/>
      <c r="B2" s="76" t="s">
        <v>24</v>
      </c>
      <c r="C2" s="77"/>
      <c r="D2" s="78" t="s">
        <v>43</v>
      </c>
      <c r="E2" s="207" t="s">
        <v>44</v>
      </c>
      <c r="F2" s="208"/>
      <c r="G2" s="208"/>
      <c r="H2" s="208"/>
      <c r="I2" s="208"/>
      <c r="J2" s="209"/>
      <c r="O2" s="1"/>
    </row>
    <row r="3" spans="1:15" ht="27" hidden="1" customHeight="1" x14ac:dyDescent="0.2">
      <c r="A3" s="2"/>
      <c r="B3" s="79"/>
      <c r="C3" s="77"/>
      <c r="D3" s="80"/>
      <c r="E3" s="210"/>
      <c r="F3" s="211"/>
      <c r="G3" s="211"/>
      <c r="H3" s="211"/>
      <c r="I3" s="211"/>
      <c r="J3" s="212"/>
    </row>
    <row r="4" spans="1:15" ht="23.25" customHeight="1" x14ac:dyDescent="0.2">
      <c r="A4" s="2"/>
      <c r="B4" s="81"/>
      <c r="C4" s="82"/>
      <c r="D4" s="83"/>
      <c r="E4" s="220"/>
      <c r="F4" s="220"/>
      <c r="G4" s="220"/>
      <c r="H4" s="220"/>
      <c r="I4" s="220"/>
      <c r="J4" s="221"/>
    </row>
    <row r="5" spans="1:15" ht="24" customHeight="1" x14ac:dyDescent="0.2">
      <c r="A5" s="2"/>
      <c r="B5" s="31" t="s">
        <v>23</v>
      </c>
      <c r="D5" s="224"/>
      <c r="E5" s="225"/>
      <c r="F5" s="225"/>
      <c r="G5" s="225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26"/>
      <c r="E6" s="227"/>
      <c r="F6" s="227"/>
      <c r="G6" s="22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8"/>
      <c r="F7" s="229"/>
      <c r="G7" s="22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14"/>
      <c r="E11" s="214"/>
      <c r="F11" s="214"/>
      <c r="G11" s="214"/>
      <c r="H11" s="18" t="s">
        <v>42</v>
      </c>
      <c r="I11" s="85"/>
      <c r="J11" s="8"/>
    </row>
    <row r="12" spans="1:15" ht="15.75" customHeight="1" x14ac:dyDescent="0.2">
      <c r="A12" s="2"/>
      <c r="B12" s="28"/>
      <c r="C12" s="55"/>
      <c r="D12" s="219"/>
      <c r="E12" s="219"/>
      <c r="F12" s="219"/>
      <c r="G12" s="219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4"/>
      <c r="E13" s="222"/>
      <c r="F13" s="223"/>
      <c r="G13" s="22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13"/>
      <c r="F15" s="213"/>
      <c r="G15" s="215"/>
      <c r="H15" s="215"/>
      <c r="I15" s="215" t="s">
        <v>31</v>
      </c>
      <c r="J15" s="216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204"/>
      <c r="F16" s="205"/>
      <c r="G16" s="204"/>
      <c r="H16" s="205"/>
      <c r="I16" s="204">
        <f>SUMIF(F60:F109,A16,I60:I109)+SUMIF(F60:F109,"PSU",I60:I109)</f>
        <v>0</v>
      </c>
      <c r="J16" s="206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204"/>
      <c r="F17" s="205"/>
      <c r="G17" s="204"/>
      <c r="H17" s="205"/>
      <c r="I17" s="204">
        <f>SUMIF(F60:F109,A17,I60:I109)</f>
        <v>0</v>
      </c>
      <c r="J17" s="206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204"/>
      <c r="F18" s="205"/>
      <c r="G18" s="204"/>
      <c r="H18" s="205"/>
      <c r="I18" s="204">
        <f>SUMIF(F60:F109,A18,I60:I109)</f>
        <v>0</v>
      </c>
      <c r="J18" s="206"/>
    </row>
    <row r="19" spans="1:10" ht="23.25" customHeight="1" x14ac:dyDescent="0.2">
      <c r="A19" s="139" t="s">
        <v>163</v>
      </c>
      <c r="B19" s="38" t="s">
        <v>29</v>
      </c>
      <c r="C19" s="62"/>
      <c r="D19" s="63"/>
      <c r="E19" s="204"/>
      <c r="F19" s="205"/>
      <c r="G19" s="204"/>
      <c r="H19" s="205"/>
      <c r="I19" s="204">
        <f>SUMIF(F60:F109,A19,I60:I109)</f>
        <v>0</v>
      </c>
      <c r="J19" s="206"/>
    </row>
    <row r="20" spans="1:10" ht="23.25" customHeight="1" x14ac:dyDescent="0.2">
      <c r="A20" s="139" t="s">
        <v>164</v>
      </c>
      <c r="B20" s="38" t="s">
        <v>30</v>
      </c>
      <c r="C20" s="62"/>
      <c r="D20" s="63"/>
      <c r="E20" s="204"/>
      <c r="F20" s="205"/>
      <c r="G20" s="204"/>
      <c r="H20" s="205"/>
      <c r="I20" s="204">
        <f>SUMIF(F60:F109,A20,I60:I109)</f>
        <v>0</v>
      </c>
      <c r="J20" s="206"/>
    </row>
    <row r="21" spans="1:10" ht="23.25" customHeight="1" x14ac:dyDescent="0.2">
      <c r="A21" s="2"/>
      <c r="B21" s="48" t="s">
        <v>31</v>
      </c>
      <c r="C21" s="64"/>
      <c r="D21" s="65"/>
      <c r="E21" s="217"/>
      <c r="F21" s="218"/>
      <c r="G21" s="217"/>
      <c r="H21" s="218"/>
      <c r="I21" s="217">
        <f>SUM(I16:J20)</f>
        <v>0</v>
      </c>
      <c r="J21" s="237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5">
        <f>ZakladDPHSniVypocet</f>
        <v>0</v>
      </c>
      <c r="H23" s="236"/>
      <c r="I23" s="23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33">
        <f>IF(A24&gt;50, ROUNDUP(A23, 0), ROUNDDOWN(A23, 0))</f>
        <v>0</v>
      </c>
      <c r="H24" s="234"/>
      <c r="I24" s="23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5">
        <f>ZakladDPHZaklVypocet</f>
        <v>0</v>
      </c>
      <c r="H25" s="236"/>
      <c r="I25" s="23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01">
        <f>IF(A26&gt;50, ROUNDUP(A25, 0), ROUNDDOWN(A25, 0))</f>
        <v>0</v>
      </c>
      <c r="H26" s="202"/>
      <c r="I26" s="202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3">
        <f>CenaCelkem-(ZakladDPHSni+DPHSni+ZakladDPHZakl+DPHZakl)</f>
        <v>0</v>
      </c>
      <c r="H27" s="203"/>
      <c r="I27" s="203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39">
        <f>ZakladDPHSniVypocet+ZakladDPHZaklVypocet</f>
        <v>0</v>
      </c>
      <c r="H28" s="239"/>
      <c r="I28" s="239"/>
      <c r="J28" s="117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3" t="s">
        <v>37</v>
      </c>
      <c r="C29" s="118"/>
      <c r="D29" s="118"/>
      <c r="E29" s="118"/>
      <c r="F29" s="119"/>
      <c r="G29" s="238">
        <f>IF(A29&gt;50, ROUNDUP(A27, 0), ROUNDDOWN(A27, 0))</f>
        <v>0</v>
      </c>
      <c r="H29" s="238"/>
      <c r="I29" s="238"/>
      <c r="J29" s="120" t="s">
        <v>65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0"/>
      <c r="E34" s="241"/>
      <c r="G34" s="242"/>
      <c r="H34" s="243"/>
      <c r="I34" s="243"/>
      <c r="J34" s="25"/>
    </row>
    <row r="35" spans="1:10" ht="12.75" customHeight="1" x14ac:dyDescent="0.2">
      <c r="A35" s="2"/>
      <c r="B35" s="2"/>
      <c r="D35" s="232" t="s">
        <v>2</v>
      </c>
      <c r="E35" s="23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45</v>
      </c>
      <c r="C39" s="230"/>
      <c r="D39" s="230"/>
      <c r="E39" s="230"/>
      <c r="F39" s="100">
        <f>'1 SO01_1 Pol'!AE124+'1 SO01_2 Pol'!AE1004+'1 SO01_3 Pol'!AE104+'1 SO01_4 Pol'!AE159+'2 SO01_1 Pol'!AE68+'2 SO01_2 Pol'!AE89+'2 SO01_3 Pol'!AE202+'2 SO01_4 Pol'!AE101+'2 SO02 Pol'!AE37+'2 SO03 Pol'!AE18+'2 SO04 Pol'!AE75</f>
        <v>0</v>
      </c>
      <c r="G39" s="101">
        <f>'1 SO01_1 Pol'!AF124+'1 SO01_2 Pol'!AF1004+'1 SO01_3 Pol'!AF104+'1 SO01_4 Pol'!AF159+'2 SO01_1 Pol'!AF68+'2 SO01_2 Pol'!AF89+'2 SO01_3 Pol'!AF202+'2 SO01_4 Pol'!AF101+'2 SO02 Pol'!AF37+'2 SO03 Pol'!AF18+'2 SO04 Pol'!AF75</f>
        <v>0</v>
      </c>
      <c r="H39" s="102">
        <f t="shared" ref="H39:H52" si="1">(F39*SazbaDPH1/100)+(G39*SazbaDPH2/100)</f>
        <v>0</v>
      </c>
      <c r="I39" s="102">
        <f t="shared" ref="I39:I52" si="2">F39+G39+H39</f>
        <v>0</v>
      </c>
      <c r="J39" s="103" t="str">
        <f t="shared" ref="J39:J52" si="3">IF(CenaCelkemVypocet=0,"",I39/CenaCelkemVypocet*100)</f>
        <v/>
      </c>
    </row>
    <row r="40" spans="1:10" ht="25.5" customHeight="1" x14ac:dyDescent="0.2">
      <c r="A40" s="89">
        <v>2</v>
      </c>
      <c r="B40" s="104" t="s">
        <v>46</v>
      </c>
      <c r="C40" s="231" t="s">
        <v>47</v>
      </c>
      <c r="D40" s="231"/>
      <c r="E40" s="231"/>
      <c r="F40" s="105">
        <f>'1 SO01_1 Pol'!AE124+'1 SO01_2 Pol'!AE1004+'1 SO01_3 Pol'!AE104+'1 SO01_4 Pol'!AE159</f>
        <v>0</v>
      </c>
      <c r="G40" s="106">
        <f>'1 SO01_1 Pol'!AF124+'1 SO01_2 Pol'!AF1004+'1 SO01_3 Pol'!AF104+'1 SO01_4 Pol'!AF159</f>
        <v>0</v>
      </c>
      <c r="H40" s="106">
        <f t="shared" si="1"/>
        <v>0</v>
      </c>
      <c r="I40" s="106">
        <f t="shared" si="2"/>
        <v>0</v>
      </c>
      <c r="J40" s="107" t="str">
        <f t="shared" si="3"/>
        <v/>
      </c>
    </row>
    <row r="41" spans="1:10" ht="25.5" customHeight="1" x14ac:dyDescent="0.2">
      <c r="A41" s="89">
        <v>3</v>
      </c>
      <c r="B41" s="108" t="s">
        <v>48</v>
      </c>
      <c r="C41" s="230" t="s">
        <v>49</v>
      </c>
      <c r="D41" s="230"/>
      <c r="E41" s="230"/>
      <c r="F41" s="109">
        <f>'1 SO01_1 Pol'!AE124</f>
        <v>0</v>
      </c>
      <c r="G41" s="102">
        <f>'1 SO01_1 Pol'!AF124</f>
        <v>0</v>
      </c>
      <c r="H41" s="102">
        <f t="shared" si="1"/>
        <v>0</v>
      </c>
      <c r="I41" s="102">
        <f t="shared" si="2"/>
        <v>0</v>
      </c>
      <c r="J41" s="103" t="str">
        <f t="shared" si="3"/>
        <v/>
      </c>
    </row>
    <row r="42" spans="1:10" ht="25.5" customHeight="1" x14ac:dyDescent="0.2">
      <c r="A42" s="89">
        <v>3</v>
      </c>
      <c r="B42" s="108" t="s">
        <v>50</v>
      </c>
      <c r="C42" s="230" t="s">
        <v>51</v>
      </c>
      <c r="D42" s="230"/>
      <c r="E42" s="230"/>
      <c r="F42" s="109">
        <f>'1 SO01_2 Pol'!AE1004</f>
        <v>0</v>
      </c>
      <c r="G42" s="102">
        <f>'1 SO01_2 Pol'!AF1004</f>
        <v>0</v>
      </c>
      <c r="H42" s="102">
        <f t="shared" si="1"/>
        <v>0</v>
      </c>
      <c r="I42" s="102">
        <f t="shared" si="2"/>
        <v>0</v>
      </c>
      <c r="J42" s="103" t="str">
        <f t="shared" si="3"/>
        <v/>
      </c>
    </row>
    <row r="43" spans="1:10" ht="25.5" customHeight="1" x14ac:dyDescent="0.2">
      <c r="A43" s="89">
        <v>3</v>
      </c>
      <c r="B43" s="108" t="s">
        <v>52</v>
      </c>
      <c r="C43" s="230" t="s">
        <v>53</v>
      </c>
      <c r="D43" s="230"/>
      <c r="E43" s="230"/>
      <c r="F43" s="109">
        <f>'1 SO01_3 Pol'!AE104</f>
        <v>0</v>
      </c>
      <c r="G43" s="102">
        <f>'1 SO01_3 Pol'!AF104</f>
        <v>0</v>
      </c>
      <c r="H43" s="102">
        <f t="shared" si="1"/>
        <v>0</v>
      </c>
      <c r="I43" s="102">
        <f t="shared" si="2"/>
        <v>0</v>
      </c>
      <c r="J43" s="103" t="str">
        <f t="shared" si="3"/>
        <v/>
      </c>
    </row>
    <row r="44" spans="1:10" ht="25.5" customHeight="1" x14ac:dyDescent="0.2">
      <c r="A44" s="89">
        <v>3</v>
      </c>
      <c r="B44" s="108" t="s">
        <v>54</v>
      </c>
      <c r="C44" s="230" t="s">
        <v>55</v>
      </c>
      <c r="D44" s="230"/>
      <c r="E44" s="230"/>
      <c r="F44" s="109">
        <f>'1 SO01_4 Pol'!AE159</f>
        <v>0</v>
      </c>
      <c r="G44" s="102">
        <f>'1 SO01_4 Pol'!AF159</f>
        <v>0</v>
      </c>
      <c r="H44" s="102">
        <f t="shared" si="1"/>
        <v>0</v>
      </c>
      <c r="I44" s="102">
        <f t="shared" si="2"/>
        <v>0</v>
      </c>
      <c r="J44" s="103" t="str">
        <f t="shared" si="3"/>
        <v/>
      </c>
    </row>
    <row r="45" spans="1:10" ht="25.5" customHeight="1" x14ac:dyDescent="0.2">
      <c r="A45" s="89">
        <v>2</v>
      </c>
      <c r="B45" s="104" t="s">
        <v>56</v>
      </c>
      <c r="C45" s="231" t="s">
        <v>57</v>
      </c>
      <c r="D45" s="231"/>
      <c r="E45" s="231"/>
      <c r="F45" s="105">
        <f>'2 SO01_1 Pol'!AE68+'2 SO01_2 Pol'!AE89+'2 SO01_3 Pol'!AE202+'2 SO01_4 Pol'!AE101+'2 SO02 Pol'!AE37+'2 SO03 Pol'!AE18+'2 SO04 Pol'!AE75</f>
        <v>0</v>
      </c>
      <c r="G45" s="106">
        <f>'2 SO01_1 Pol'!AF68+'2 SO01_2 Pol'!AF89+'2 SO01_3 Pol'!AF202+'2 SO01_4 Pol'!AF101+'2 SO02 Pol'!AF37+'2 SO03 Pol'!AF18+'2 SO04 Pol'!AF75</f>
        <v>0</v>
      </c>
      <c r="H45" s="106">
        <f t="shared" si="1"/>
        <v>0</v>
      </c>
      <c r="I45" s="106">
        <f t="shared" si="2"/>
        <v>0</v>
      </c>
      <c r="J45" s="107" t="str">
        <f t="shared" si="3"/>
        <v/>
      </c>
    </row>
    <row r="46" spans="1:10" ht="25.5" customHeight="1" x14ac:dyDescent="0.2">
      <c r="A46" s="89">
        <v>3</v>
      </c>
      <c r="B46" s="108" t="s">
        <v>48</v>
      </c>
      <c r="C46" s="230" t="s">
        <v>49</v>
      </c>
      <c r="D46" s="230"/>
      <c r="E46" s="230"/>
      <c r="F46" s="109">
        <f>'2 SO01_1 Pol'!AE68</f>
        <v>0</v>
      </c>
      <c r="G46" s="102">
        <f>'2 SO01_1 Pol'!AF68</f>
        <v>0</v>
      </c>
      <c r="H46" s="102">
        <f t="shared" si="1"/>
        <v>0</v>
      </c>
      <c r="I46" s="102">
        <f t="shared" si="2"/>
        <v>0</v>
      </c>
      <c r="J46" s="103" t="str">
        <f t="shared" si="3"/>
        <v/>
      </c>
    </row>
    <row r="47" spans="1:10" ht="25.5" customHeight="1" x14ac:dyDescent="0.2">
      <c r="A47" s="89">
        <v>3</v>
      </c>
      <c r="B47" s="108" t="s">
        <v>50</v>
      </c>
      <c r="C47" s="230" t="s">
        <v>51</v>
      </c>
      <c r="D47" s="230"/>
      <c r="E47" s="230"/>
      <c r="F47" s="109">
        <f>'2 SO01_2 Pol'!AE89</f>
        <v>0</v>
      </c>
      <c r="G47" s="102">
        <f>'2 SO01_2 Pol'!AF89</f>
        <v>0</v>
      </c>
      <c r="H47" s="102">
        <f t="shared" si="1"/>
        <v>0</v>
      </c>
      <c r="I47" s="102">
        <f t="shared" si="2"/>
        <v>0</v>
      </c>
      <c r="J47" s="103" t="str">
        <f t="shared" si="3"/>
        <v/>
      </c>
    </row>
    <row r="48" spans="1:10" ht="25.5" customHeight="1" x14ac:dyDescent="0.2">
      <c r="A48" s="89">
        <v>3</v>
      </c>
      <c r="B48" s="108" t="s">
        <v>52</v>
      </c>
      <c r="C48" s="230" t="s">
        <v>53</v>
      </c>
      <c r="D48" s="230"/>
      <c r="E48" s="230"/>
      <c r="F48" s="109">
        <f>'2 SO01_3 Pol'!AE202</f>
        <v>0</v>
      </c>
      <c r="G48" s="102">
        <f>'2 SO01_3 Pol'!AF202</f>
        <v>0</v>
      </c>
      <c r="H48" s="102">
        <f t="shared" si="1"/>
        <v>0</v>
      </c>
      <c r="I48" s="102">
        <f t="shared" si="2"/>
        <v>0</v>
      </c>
      <c r="J48" s="103" t="str">
        <f t="shared" si="3"/>
        <v/>
      </c>
    </row>
    <row r="49" spans="1:10" ht="25.5" customHeight="1" x14ac:dyDescent="0.2">
      <c r="A49" s="89">
        <v>3</v>
      </c>
      <c r="B49" s="108" t="s">
        <v>54</v>
      </c>
      <c r="C49" s="230" t="s">
        <v>55</v>
      </c>
      <c r="D49" s="230"/>
      <c r="E49" s="230"/>
      <c r="F49" s="109">
        <f>'2 SO01_4 Pol'!AE101</f>
        <v>0</v>
      </c>
      <c r="G49" s="102">
        <f>'2 SO01_4 Pol'!AF101</f>
        <v>0</v>
      </c>
      <c r="H49" s="102">
        <f t="shared" si="1"/>
        <v>0</v>
      </c>
      <c r="I49" s="102">
        <f t="shared" si="2"/>
        <v>0</v>
      </c>
      <c r="J49" s="103" t="str">
        <f t="shared" si="3"/>
        <v/>
      </c>
    </row>
    <row r="50" spans="1:10" ht="25.5" customHeight="1" x14ac:dyDescent="0.2">
      <c r="A50" s="89">
        <v>3</v>
      </c>
      <c r="B50" s="108" t="s">
        <v>58</v>
      </c>
      <c r="C50" s="230" t="s">
        <v>59</v>
      </c>
      <c r="D50" s="230"/>
      <c r="E50" s="230"/>
      <c r="F50" s="109">
        <f>'2 SO02 Pol'!AE37</f>
        <v>0</v>
      </c>
      <c r="G50" s="102">
        <f>'2 SO02 Pol'!AF37</f>
        <v>0</v>
      </c>
      <c r="H50" s="102">
        <f t="shared" si="1"/>
        <v>0</v>
      </c>
      <c r="I50" s="102">
        <f t="shared" si="2"/>
        <v>0</v>
      </c>
      <c r="J50" s="103" t="str">
        <f t="shared" si="3"/>
        <v/>
      </c>
    </row>
    <row r="51" spans="1:10" ht="25.5" customHeight="1" x14ac:dyDescent="0.2">
      <c r="A51" s="89">
        <v>3</v>
      </c>
      <c r="B51" s="108" t="s">
        <v>60</v>
      </c>
      <c r="C51" s="230" t="s">
        <v>61</v>
      </c>
      <c r="D51" s="230"/>
      <c r="E51" s="230"/>
      <c r="F51" s="109">
        <f>'2 SO03 Pol'!AE18</f>
        <v>0</v>
      </c>
      <c r="G51" s="102">
        <f>'2 SO03 Pol'!AF18</f>
        <v>0</v>
      </c>
      <c r="H51" s="102">
        <f t="shared" si="1"/>
        <v>0</v>
      </c>
      <c r="I51" s="102">
        <f t="shared" si="2"/>
        <v>0</v>
      </c>
      <c r="J51" s="103" t="str">
        <f t="shared" si="3"/>
        <v/>
      </c>
    </row>
    <row r="52" spans="1:10" ht="25.5" customHeight="1" x14ac:dyDescent="0.2">
      <c r="A52" s="89">
        <v>3</v>
      </c>
      <c r="B52" s="108" t="s">
        <v>62</v>
      </c>
      <c r="C52" s="230" t="s">
        <v>63</v>
      </c>
      <c r="D52" s="230"/>
      <c r="E52" s="230"/>
      <c r="F52" s="109">
        <f>'2 SO04 Pol'!AE75</f>
        <v>0</v>
      </c>
      <c r="G52" s="102">
        <f>'2 SO04 Pol'!AF75</f>
        <v>0</v>
      </c>
      <c r="H52" s="102">
        <f t="shared" si="1"/>
        <v>0</v>
      </c>
      <c r="I52" s="102">
        <f t="shared" si="2"/>
        <v>0</v>
      </c>
      <c r="J52" s="103" t="str">
        <f t="shared" si="3"/>
        <v/>
      </c>
    </row>
    <row r="53" spans="1:10" ht="25.5" customHeight="1" x14ac:dyDescent="0.2">
      <c r="A53" s="89"/>
      <c r="B53" s="244" t="s">
        <v>64</v>
      </c>
      <c r="C53" s="245"/>
      <c r="D53" s="245"/>
      <c r="E53" s="246"/>
      <c r="F53" s="110">
        <f>SUMIF(A39:A52,"=1",F39:F52)</f>
        <v>0</v>
      </c>
      <c r="G53" s="111">
        <f>SUMIF(A39:A52,"=1",G39:G52)</f>
        <v>0</v>
      </c>
      <c r="H53" s="111">
        <f>SUMIF(A39:A52,"=1",H39:H52)</f>
        <v>0</v>
      </c>
      <c r="I53" s="111">
        <f>SUMIF(A39:A52,"=1",I39:I52)</f>
        <v>0</v>
      </c>
      <c r="J53" s="112">
        <f>SUMIF(A39:A52,"=1",J39:J52)</f>
        <v>0</v>
      </c>
    </row>
    <row r="57" spans="1:10" ht="15.75" x14ac:dyDescent="0.25">
      <c r="B57" s="121" t="s">
        <v>66</v>
      </c>
    </row>
    <row r="59" spans="1:10" ht="25.5" customHeight="1" x14ac:dyDescent="0.2">
      <c r="A59" s="123"/>
      <c r="B59" s="126" t="s">
        <v>18</v>
      </c>
      <c r="C59" s="126" t="s">
        <v>6</v>
      </c>
      <c r="D59" s="127"/>
      <c r="E59" s="127"/>
      <c r="F59" s="128" t="s">
        <v>67</v>
      </c>
      <c r="G59" s="128"/>
      <c r="H59" s="128"/>
      <c r="I59" s="128" t="s">
        <v>31</v>
      </c>
      <c r="J59" s="128" t="s">
        <v>0</v>
      </c>
    </row>
    <row r="60" spans="1:10" ht="36.75" customHeight="1" x14ac:dyDescent="0.2">
      <c r="A60" s="124"/>
      <c r="B60" s="129" t="s">
        <v>68</v>
      </c>
      <c r="C60" s="247" t="s">
        <v>69</v>
      </c>
      <c r="D60" s="248"/>
      <c r="E60" s="248"/>
      <c r="F60" s="135" t="s">
        <v>26</v>
      </c>
      <c r="G60" s="136"/>
      <c r="H60" s="136"/>
      <c r="I60" s="136">
        <f>'2 SO01_4 Pol'!G16</f>
        <v>0</v>
      </c>
      <c r="J60" s="133" t="str">
        <f>IF(I110=0,"",I60/I110*100)</f>
        <v/>
      </c>
    </row>
    <row r="61" spans="1:10" ht="36.75" customHeight="1" x14ac:dyDescent="0.2">
      <c r="A61" s="124"/>
      <c r="B61" s="129" t="s">
        <v>70</v>
      </c>
      <c r="C61" s="247" t="s">
        <v>71</v>
      </c>
      <c r="D61" s="248"/>
      <c r="E61" s="248"/>
      <c r="F61" s="135" t="s">
        <v>26</v>
      </c>
      <c r="G61" s="136"/>
      <c r="H61" s="136"/>
      <c r="I61" s="136">
        <f>'1 SO01_4 Pol'!G36+'2 SO01_4 Pol'!G33</f>
        <v>0</v>
      </c>
      <c r="J61" s="133" t="str">
        <f>IF(I110=0,"",I61/I110*100)</f>
        <v/>
      </c>
    </row>
    <row r="62" spans="1:10" ht="36.75" customHeight="1" x14ac:dyDescent="0.2">
      <c r="A62" s="124"/>
      <c r="B62" s="129" t="s">
        <v>72</v>
      </c>
      <c r="C62" s="247" t="s">
        <v>73</v>
      </c>
      <c r="D62" s="248"/>
      <c r="E62" s="248"/>
      <c r="F62" s="135" t="s">
        <v>26</v>
      </c>
      <c r="G62" s="136"/>
      <c r="H62" s="136"/>
      <c r="I62" s="136">
        <f>'1 SO01_4 Pol'!G115+'2 SO01_4 Pol'!G63</f>
        <v>0</v>
      </c>
      <c r="J62" s="133" t="str">
        <f>IF(I110=0,"",I62/I110*100)</f>
        <v/>
      </c>
    </row>
    <row r="63" spans="1:10" ht="36.75" customHeight="1" x14ac:dyDescent="0.2">
      <c r="A63" s="124"/>
      <c r="B63" s="129" t="s">
        <v>46</v>
      </c>
      <c r="C63" s="247" t="s">
        <v>74</v>
      </c>
      <c r="D63" s="248"/>
      <c r="E63" s="248"/>
      <c r="F63" s="135" t="s">
        <v>26</v>
      </c>
      <c r="G63" s="136"/>
      <c r="H63" s="136"/>
      <c r="I63" s="136">
        <f>'1 SO01_1 Pol'!G8+'1 SO01_2 Pol'!G8+'2 SO01_1 Pol'!G8+'2 SO04 Pol'!G8</f>
        <v>0</v>
      </c>
      <c r="J63" s="133" t="str">
        <f>IF(I110=0,"",I63/I110*100)</f>
        <v/>
      </c>
    </row>
    <row r="64" spans="1:10" ht="36.75" customHeight="1" x14ac:dyDescent="0.2">
      <c r="A64" s="124"/>
      <c r="B64" s="129" t="s">
        <v>56</v>
      </c>
      <c r="C64" s="247" t="s">
        <v>75</v>
      </c>
      <c r="D64" s="248"/>
      <c r="E64" s="248"/>
      <c r="F64" s="135" t="s">
        <v>26</v>
      </c>
      <c r="G64" s="136"/>
      <c r="H64" s="136"/>
      <c r="I64" s="136">
        <f>'1 SO01_2 Pol'!G15+'2 SO04 Pol'!G17</f>
        <v>0</v>
      </c>
      <c r="J64" s="133" t="str">
        <f>IF(I110=0,"",I64/I110*100)</f>
        <v/>
      </c>
    </row>
    <row r="65" spans="1:10" ht="36.75" customHeight="1" x14ac:dyDescent="0.2">
      <c r="A65" s="124"/>
      <c r="B65" s="129" t="s">
        <v>76</v>
      </c>
      <c r="C65" s="247" t="s">
        <v>77</v>
      </c>
      <c r="D65" s="248"/>
      <c r="E65" s="248"/>
      <c r="F65" s="135" t="s">
        <v>26</v>
      </c>
      <c r="G65" s="136"/>
      <c r="H65" s="136"/>
      <c r="I65" s="136">
        <f>'1 SO01_3 Pol'!G40+'2 SO01_3 Pol'!G67</f>
        <v>0</v>
      </c>
      <c r="J65" s="133" t="str">
        <f>IF(I110=0,"",I65/I110*100)</f>
        <v/>
      </c>
    </row>
    <row r="66" spans="1:10" ht="36.75" customHeight="1" x14ac:dyDescent="0.2">
      <c r="A66" s="124"/>
      <c r="B66" s="129" t="s">
        <v>78</v>
      </c>
      <c r="C66" s="247" t="s">
        <v>79</v>
      </c>
      <c r="D66" s="248"/>
      <c r="E66" s="248"/>
      <c r="F66" s="135" t="s">
        <v>26</v>
      </c>
      <c r="G66" s="136"/>
      <c r="H66" s="136"/>
      <c r="I66" s="136">
        <f>'1 SO01_3 Pol'!G81+'2 SO01_3 Pol'!G157</f>
        <v>0</v>
      </c>
      <c r="J66" s="133" t="str">
        <f>IF(I110=0,"",I66/I110*100)</f>
        <v/>
      </c>
    </row>
    <row r="67" spans="1:10" ht="36.75" customHeight="1" x14ac:dyDescent="0.2">
      <c r="A67" s="124"/>
      <c r="B67" s="129" t="s">
        <v>80</v>
      </c>
      <c r="C67" s="247" t="s">
        <v>81</v>
      </c>
      <c r="D67" s="248"/>
      <c r="E67" s="248"/>
      <c r="F67" s="135" t="s">
        <v>26</v>
      </c>
      <c r="G67" s="136"/>
      <c r="H67" s="136"/>
      <c r="I67" s="136">
        <f>'1 SO01_2 Pol'!G23+'2 SO01_2 Pol'!G8+'2 SO02 Pol'!G8+'2 SO04 Pol'!G22</f>
        <v>0</v>
      </c>
      <c r="J67" s="133" t="str">
        <f>IF(I110=0,"",I67/I110*100)</f>
        <v/>
      </c>
    </row>
    <row r="68" spans="1:10" ht="36.75" customHeight="1" x14ac:dyDescent="0.2">
      <c r="A68" s="124"/>
      <c r="B68" s="129" t="s">
        <v>82</v>
      </c>
      <c r="C68" s="247" t="s">
        <v>83</v>
      </c>
      <c r="D68" s="248"/>
      <c r="E68" s="248"/>
      <c r="F68" s="135" t="s">
        <v>26</v>
      </c>
      <c r="G68" s="136"/>
      <c r="H68" s="136"/>
      <c r="I68" s="136">
        <f>'1 SO01_2 Pol'!G138+'2 SO01_2 Pol'!G11+'2 SO02 Pol'!G14+'2 SO04 Pol'!G35</f>
        <v>0</v>
      </c>
      <c r="J68" s="133" t="str">
        <f>IF(I110=0,"",I68/I110*100)</f>
        <v/>
      </c>
    </row>
    <row r="69" spans="1:10" ht="36.75" customHeight="1" x14ac:dyDescent="0.2">
      <c r="A69" s="124"/>
      <c r="B69" s="129" t="s">
        <v>84</v>
      </c>
      <c r="C69" s="247" t="s">
        <v>85</v>
      </c>
      <c r="D69" s="248"/>
      <c r="E69" s="248"/>
      <c r="F69" s="135" t="s">
        <v>26</v>
      </c>
      <c r="G69" s="136"/>
      <c r="H69" s="136"/>
      <c r="I69" s="136">
        <f>'1 SO01_3 Pol'!G94+'2 SO01_3 Pol'!G188</f>
        <v>0</v>
      </c>
      <c r="J69" s="133" t="str">
        <f>IF(I110=0,"",I69/I110*100)</f>
        <v/>
      </c>
    </row>
    <row r="70" spans="1:10" ht="36.75" customHeight="1" x14ac:dyDescent="0.2">
      <c r="A70" s="124"/>
      <c r="B70" s="129" t="s">
        <v>86</v>
      </c>
      <c r="C70" s="247" t="s">
        <v>87</v>
      </c>
      <c r="D70" s="248"/>
      <c r="E70" s="248"/>
      <c r="F70" s="135" t="s">
        <v>26</v>
      </c>
      <c r="G70" s="136"/>
      <c r="H70" s="136"/>
      <c r="I70" s="136">
        <f>'1 SO01_2 Pol'!G243+'2 SO01_2 Pol'!G15+'2 SO02 Pol'!G22+'2 SO03 Pol'!G8</f>
        <v>0</v>
      </c>
      <c r="J70" s="133" t="str">
        <f>IF(I110=0,"",I70/I110*100)</f>
        <v/>
      </c>
    </row>
    <row r="71" spans="1:10" ht="36.75" customHeight="1" x14ac:dyDescent="0.2">
      <c r="A71" s="124"/>
      <c r="B71" s="129" t="s">
        <v>88</v>
      </c>
      <c r="C71" s="247" t="s">
        <v>89</v>
      </c>
      <c r="D71" s="248"/>
      <c r="E71" s="248"/>
      <c r="F71" s="135" t="s">
        <v>26</v>
      </c>
      <c r="G71" s="136"/>
      <c r="H71" s="136"/>
      <c r="I71" s="136">
        <f>'1 SO01_2 Pol'!G248</f>
        <v>0</v>
      </c>
      <c r="J71" s="133" t="str">
        <f>IF(I110=0,"",I71/I110*100)</f>
        <v/>
      </c>
    </row>
    <row r="72" spans="1:10" ht="36.75" customHeight="1" x14ac:dyDescent="0.2">
      <c r="A72" s="124"/>
      <c r="B72" s="129" t="s">
        <v>90</v>
      </c>
      <c r="C72" s="247" t="s">
        <v>91</v>
      </c>
      <c r="D72" s="248"/>
      <c r="E72" s="248"/>
      <c r="F72" s="135" t="s">
        <v>26</v>
      </c>
      <c r="G72" s="136"/>
      <c r="H72" s="136"/>
      <c r="I72" s="136">
        <f>'1 SO01_2 Pol'!G261+'2 SO01_2 Pol'!G18</f>
        <v>0</v>
      </c>
      <c r="J72" s="133" t="str">
        <f>IF(I110=0,"",I72/I110*100)</f>
        <v/>
      </c>
    </row>
    <row r="73" spans="1:10" ht="36.75" customHeight="1" x14ac:dyDescent="0.2">
      <c r="A73" s="124"/>
      <c r="B73" s="129" t="s">
        <v>92</v>
      </c>
      <c r="C73" s="247" t="s">
        <v>93</v>
      </c>
      <c r="D73" s="248"/>
      <c r="E73" s="248"/>
      <c r="F73" s="135" t="s">
        <v>26</v>
      </c>
      <c r="G73" s="136"/>
      <c r="H73" s="136"/>
      <c r="I73" s="136">
        <f>'1 SO01_2 Pol'!G348+'2 SO04 Pol'!G38</f>
        <v>0</v>
      </c>
      <c r="J73" s="133" t="str">
        <f>IF(I110=0,"",I73/I110*100)</f>
        <v/>
      </c>
    </row>
    <row r="74" spans="1:10" ht="36.75" customHeight="1" x14ac:dyDescent="0.2">
      <c r="A74" s="124"/>
      <c r="B74" s="129" t="s">
        <v>94</v>
      </c>
      <c r="C74" s="247" t="s">
        <v>95</v>
      </c>
      <c r="D74" s="248"/>
      <c r="E74" s="248"/>
      <c r="F74" s="135" t="s">
        <v>26</v>
      </c>
      <c r="G74" s="136"/>
      <c r="H74" s="136"/>
      <c r="I74" s="136">
        <f>'1 SO01_2 Pol'!G436+'2 SO01_2 Pol'!G44+'2 SO04 Pol'!G48</f>
        <v>0</v>
      </c>
      <c r="J74" s="133" t="str">
        <f>IF(I110=0,"",I74/I110*100)</f>
        <v/>
      </c>
    </row>
    <row r="75" spans="1:10" ht="36.75" customHeight="1" x14ac:dyDescent="0.2">
      <c r="A75" s="124"/>
      <c r="B75" s="129" t="s">
        <v>96</v>
      </c>
      <c r="C75" s="247" t="s">
        <v>97</v>
      </c>
      <c r="D75" s="248"/>
      <c r="E75" s="248"/>
      <c r="F75" s="135" t="s">
        <v>26</v>
      </c>
      <c r="G75" s="136"/>
      <c r="H75" s="136"/>
      <c r="I75" s="136">
        <f>'1 SO01_2 Pol'!G477+'2 SO01_2 Pol'!G47</f>
        <v>0</v>
      </c>
      <c r="J75" s="133" t="str">
        <f>IF(I110=0,"",I75/I110*100)</f>
        <v/>
      </c>
    </row>
    <row r="76" spans="1:10" ht="36.75" customHeight="1" x14ac:dyDescent="0.2">
      <c r="A76" s="124"/>
      <c r="B76" s="129" t="s">
        <v>98</v>
      </c>
      <c r="C76" s="247" t="s">
        <v>99</v>
      </c>
      <c r="D76" s="248"/>
      <c r="E76" s="248"/>
      <c r="F76" s="135" t="s">
        <v>26</v>
      </c>
      <c r="G76" s="136"/>
      <c r="H76" s="136"/>
      <c r="I76" s="136">
        <f>'2 SO02 Pol'!G25</f>
        <v>0</v>
      </c>
      <c r="J76" s="133" t="str">
        <f>IF(I110=0,"",I76/I110*100)</f>
        <v/>
      </c>
    </row>
    <row r="77" spans="1:10" ht="36.75" customHeight="1" x14ac:dyDescent="0.2">
      <c r="A77" s="124"/>
      <c r="B77" s="129" t="s">
        <v>100</v>
      </c>
      <c r="C77" s="247" t="s">
        <v>101</v>
      </c>
      <c r="D77" s="248"/>
      <c r="E77" s="248"/>
      <c r="F77" s="135" t="s">
        <v>26</v>
      </c>
      <c r="G77" s="136"/>
      <c r="H77" s="136"/>
      <c r="I77" s="136">
        <f>'2 SO04 Pol'!G51</f>
        <v>0</v>
      </c>
      <c r="J77" s="133" t="str">
        <f>IF(I110=0,"",I77/I110*100)</f>
        <v/>
      </c>
    </row>
    <row r="78" spans="1:10" ht="36.75" customHeight="1" x14ac:dyDescent="0.2">
      <c r="A78" s="124"/>
      <c r="B78" s="129" t="s">
        <v>102</v>
      </c>
      <c r="C78" s="247" t="s">
        <v>103</v>
      </c>
      <c r="D78" s="248"/>
      <c r="E78" s="248"/>
      <c r="F78" s="135" t="s">
        <v>26</v>
      </c>
      <c r="G78" s="136"/>
      <c r="H78" s="136"/>
      <c r="I78" s="136">
        <f>'1 SO01_2 Pol'!G495+'2 SO01_2 Pol'!G51</f>
        <v>0</v>
      </c>
      <c r="J78" s="133" t="str">
        <f>IF(I110=0,"",I78/I110*100)</f>
        <v/>
      </c>
    </row>
    <row r="79" spans="1:10" ht="36.75" customHeight="1" x14ac:dyDescent="0.2">
      <c r="A79" s="124"/>
      <c r="B79" s="129" t="s">
        <v>104</v>
      </c>
      <c r="C79" s="247" t="s">
        <v>105</v>
      </c>
      <c r="D79" s="248"/>
      <c r="E79" s="248"/>
      <c r="F79" s="135" t="s">
        <v>26</v>
      </c>
      <c r="G79" s="136"/>
      <c r="H79" s="136"/>
      <c r="I79" s="136">
        <f>'1 SO01_1 Pol'!G12+'1 SO01_2 Pol'!G514+'2 SO01_1 Pol'!G13+'2 SO01_2 Pol'!G54</f>
        <v>0</v>
      </c>
      <c r="J79" s="133" t="str">
        <f>IF(I110=0,"",I79/I110*100)</f>
        <v/>
      </c>
    </row>
    <row r="80" spans="1:10" ht="36.75" customHeight="1" x14ac:dyDescent="0.2">
      <c r="A80" s="124"/>
      <c r="B80" s="129" t="s">
        <v>106</v>
      </c>
      <c r="C80" s="247" t="s">
        <v>107</v>
      </c>
      <c r="D80" s="248"/>
      <c r="E80" s="248"/>
      <c r="F80" s="135" t="s">
        <v>26</v>
      </c>
      <c r="G80" s="136"/>
      <c r="H80" s="136"/>
      <c r="I80" s="136">
        <f>'1 SO01_1 Pol'!G16+'1 SO01_2 Pol'!G528+'2 SO01_1 Pol'!G16+'2 SO04 Pol'!G55</f>
        <v>0</v>
      </c>
      <c r="J80" s="133" t="str">
        <f>IF(I110=0,"",I80/I110*100)</f>
        <v/>
      </c>
    </row>
    <row r="81" spans="1:10" ht="36.75" customHeight="1" x14ac:dyDescent="0.2">
      <c r="A81" s="124"/>
      <c r="B81" s="129" t="s">
        <v>108</v>
      </c>
      <c r="C81" s="247" t="s">
        <v>109</v>
      </c>
      <c r="D81" s="248"/>
      <c r="E81" s="248"/>
      <c r="F81" s="135" t="s">
        <v>26</v>
      </c>
      <c r="G81" s="136"/>
      <c r="H81" s="136"/>
      <c r="I81" s="136">
        <f>'1 SO01_2 Pol'!G533+'2 SO01_2 Pol'!G57+'2 SO02 Pol'!G28+'2 SO04 Pol'!G58</f>
        <v>0</v>
      </c>
      <c r="J81" s="133" t="str">
        <f>IF(I110=0,"",I81/I110*100)</f>
        <v/>
      </c>
    </row>
    <row r="82" spans="1:10" ht="36.75" customHeight="1" x14ac:dyDescent="0.2">
      <c r="A82" s="124"/>
      <c r="B82" s="129" t="s">
        <v>110</v>
      </c>
      <c r="C82" s="247" t="s">
        <v>111</v>
      </c>
      <c r="D82" s="248"/>
      <c r="E82" s="248"/>
      <c r="F82" s="135" t="s">
        <v>26</v>
      </c>
      <c r="G82" s="136"/>
      <c r="H82" s="136"/>
      <c r="I82" s="136">
        <f>'2 SO01_3 Pol'!G197</f>
        <v>0</v>
      </c>
      <c r="J82" s="133" t="str">
        <f>IF(I110=0,"",I82/I110*100)</f>
        <v/>
      </c>
    </row>
    <row r="83" spans="1:10" ht="36.75" customHeight="1" x14ac:dyDescent="0.2">
      <c r="A83" s="124"/>
      <c r="B83" s="129" t="s">
        <v>112</v>
      </c>
      <c r="C83" s="247" t="s">
        <v>113</v>
      </c>
      <c r="D83" s="248"/>
      <c r="E83" s="248"/>
      <c r="F83" s="135" t="s">
        <v>26</v>
      </c>
      <c r="G83" s="136"/>
      <c r="H83" s="136"/>
      <c r="I83" s="136">
        <f>'2 SO01_3 Pol'!G199</f>
        <v>0</v>
      </c>
      <c r="J83" s="133" t="str">
        <f>IF(I110=0,"",I83/I110*100)</f>
        <v/>
      </c>
    </row>
    <row r="84" spans="1:10" ht="36.75" customHeight="1" x14ac:dyDescent="0.2">
      <c r="A84" s="124"/>
      <c r="B84" s="129" t="s">
        <v>114</v>
      </c>
      <c r="C84" s="247" t="s">
        <v>115</v>
      </c>
      <c r="D84" s="248"/>
      <c r="E84" s="248"/>
      <c r="F84" s="135" t="s">
        <v>27</v>
      </c>
      <c r="G84" s="136"/>
      <c r="H84" s="136"/>
      <c r="I84" s="136">
        <f>'1 SO01_2 Pol'!G535+'2 SO01_1 Pol'!G52</f>
        <v>0</v>
      </c>
      <c r="J84" s="133" t="str">
        <f>IF(I110=0,"",I84/I110*100)</f>
        <v/>
      </c>
    </row>
    <row r="85" spans="1:10" ht="36.75" customHeight="1" x14ac:dyDescent="0.2">
      <c r="A85" s="124"/>
      <c r="B85" s="129" t="s">
        <v>116</v>
      </c>
      <c r="C85" s="247" t="s">
        <v>117</v>
      </c>
      <c r="D85" s="248"/>
      <c r="E85" s="248"/>
      <c r="F85" s="135" t="s">
        <v>27</v>
      </c>
      <c r="G85" s="136"/>
      <c r="H85" s="136"/>
      <c r="I85" s="136">
        <f>'1 SO01_2 Pol'!G556+'2 SO01_1 Pol'!G56+'2 SO01_2 Pol'!G59</f>
        <v>0</v>
      </c>
      <c r="J85" s="133" t="str">
        <f>IF(I110=0,"",I85/I110*100)</f>
        <v/>
      </c>
    </row>
    <row r="86" spans="1:10" ht="36.75" customHeight="1" x14ac:dyDescent="0.2">
      <c r="A86" s="124"/>
      <c r="B86" s="129" t="s">
        <v>118</v>
      </c>
      <c r="C86" s="247" t="s">
        <v>119</v>
      </c>
      <c r="D86" s="248"/>
      <c r="E86" s="248"/>
      <c r="F86" s="135" t="s">
        <v>27</v>
      </c>
      <c r="G86" s="136"/>
      <c r="H86" s="136"/>
      <c r="I86" s="136">
        <f>'1 SO01_4 Pol'!G8+'2 SO01_4 Pol'!G8</f>
        <v>0</v>
      </c>
      <c r="J86" s="133" t="str">
        <f>IF(I110=0,"",I86/I110*100)</f>
        <v/>
      </c>
    </row>
    <row r="87" spans="1:10" ht="36.75" customHeight="1" x14ac:dyDescent="0.2">
      <c r="A87" s="124"/>
      <c r="B87" s="129" t="s">
        <v>120</v>
      </c>
      <c r="C87" s="247" t="s">
        <v>121</v>
      </c>
      <c r="D87" s="248"/>
      <c r="E87" s="248"/>
      <c r="F87" s="135" t="s">
        <v>27</v>
      </c>
      <c r="G87" s="136"/>
      <c r="H87" s="136"/>
      <c r="I87" s="136">
        <f>'1 SO01_4 Pol'!G65+'2 SO01_4 Pol'!G57</f>
        <v>0</v>
      </c>
      <c r="J87" s="133" t="str">
        <f>IF(I110=0,"",I87/I110*100)</f>
        <v/>
      </c>
    </row>
    <row r="88" spans="1:10" ht="36.75" customHeight="1" x14ac:dyDescent="0.2">
      <c r="A88" s="124"/>
      <c r="B88" s="129" t="s">
        <v>122</v>
      </c>
      <c r="C88" s="247" t="s">
        <v>123</v>
      </c>
      <c r="D88" s="248"/>
      <c r="E88" s="248"/>
      <c r="F88" s="135" t="s">
        <v>27</v>
      </c>
      <c r="G88" s="136"/>
      <c r="H88" s="136"/>
      <c r="I88" s="136">
        <f>'2 SO01_3 Pol'!G8</f>
        <v>0</v>
      </c>
      <c r="J88" s="133" t="str">
        <f>IF(I110=0,"",I88/I110*100)</f>
        <v/>
      </c>
    </row>
    <row r="89" spans="1:10" ht="36.75" customHeight="1" x14ac:dyDescent="0.2">
      <c r="A89" s="124"/>
      <c r="B89" s="129" t="s">
        <v>124</v>
      </c>
      <c r="C89" s="247" t="s">
        <v>125</v>
      </c>
      <c r="D89" s="248"/>
      <c r="E89" s="248"/>
      <c r="F89" s="135" t="s">
        <v>27</v>
      </c>
      <c r="G89" s="136"/>
      <c r="H89" s="136"/>
      <c r="I89" s="136">
        <f>'1 SO01_3 Pol'!G8+'2 SO01_3 Pol'!G11</f>
        <v>0</v>
      </c>
      <c r="J89" s="133" t="str">
        <f>IF(I110=0,"",I89/I110*100)</f>
        <v/>
      </c>
    </row>
    <row r="90" spans="1:10" ht="36.75" customHeight="1" x14ac:dyDescent="0.2">
      <c r="A90" s="124"/>
      <c r="B90" s="129" t="s">
        <v>126</v>
      </c>
      <c r="C90" s="247" t="s">
        <v>127</v>
      </c>
      <c r="D90" s="248"/>
      <c r="E90" s="248"/>
      <c r="F90" s="135" t="s">
        <v>27</v>
      </c>
      <c r="G90" s="136"/>
      <c r="H90" s="136"/>
      <c r="I90" s="136">
        <f>'1 SO01_3 Pol'!G11+'2 SO01_3 Pol'!G24</f>
        <v>0</v>
      </c>
      <c r="J90" s="133" t="str">
        <f>IF(I110=0,"",I90/I110*100)</f>
        <v/>
      </c>
    </row>
    <row r="91" spans="1:10" ht="36.75" customHeight="1" x14ac:dyDescent="0.2">
      <c r="A91" s="124"/>
      <c r="B91" s="129" t="s">
        <v>128</v>
      </c>
      <c r="C91" s="247" t="s">
        <v>129</v>
      </c>
      <c r="D91" s="248"/>
      <c r="E91" s="248"/>
      <c r="F91" s="135" t="s">
        <v>27</v>
      </c>
      <c r="G91" s="136"/>
      <c r="H91" s="136"/>
      <c r="I91" s="136">
        <f>'1 SO01_3 Pol'!G18+'2 SO01_3 Pol'!G40</f>
        <v>0</v>
      </c>
      <c r="J91" s="133" t="str">
        <f>IF(I110=0,"",I91/I110*100)</f>
        <v/>
      </c>
    </row>
    <row r="92" spans="1:10" ht="36.75" customHeight="1" x14ac:dyDescent="0.2">
      <c r="A92" s="124"/>
      <c r="B92" s="129" t="s">
        <v>130</v>
      </c>
      <c r="C92" s="247" t="s">
        <v>131</v>
      </c>
      <c r="D92" s="248"/>
      <c r="E92" s="248"/>
      <c r="F92" s="135" t="s">
        <v>27</v>
      </c>
      <c r="G92" s="136"/>
      <c r="H92" s="136"/>
      <c r="I92" s="136">
        <f>'1 SO01_3 Pol'!G28+'2 SO01_3 Pol'!G59</f>
        <v>0</v>
      </c>
      <c r="J92" s="133" t="str">
        <f>IF(I110=0,"",I92/I110*100)</f>
        <v/>
      </c>
    </row>
    <row r="93" spans="1:10" ht="36.75" customHeight="1" x14ac:dyDescent="0.2">
      <c r="A93" s="124"/>
      <c r="B93" s="129" t="s">
        <v>132</v>
      </c>
      <c r="C93" s="247" t="s">
        <v>133</v>
      </c>
      <c r="D93" s="248"/>
      <c r="E93" s="248"/>
      <c r="F93" s="135" t="s">
        <v>27</v>
      </c>
      <c r="G93" s="136"/>
      <c r="H93" s="136"/>
      <c r="I93" s="136">
        <f>'1 SO01_3 Pol'!G33+'2 SO01_3 Pol'!G62</f>
        <v>0</v>
      </c>
      <c r="J93" s="133" t="str">
        <f>IF(I110=0,"",I93/I110*100)</f>
        <v/>
      </c>
    </row>
    <row r="94" spans="1:10" ht="36.75" customHeight="1" x14ac:dyDescent="0.2">
      <c r="A94" s="124"/>
      <c r="B94" s="129" t="s">
        <v>134</v>
      </c>
      <c r="C94" s="247" t="s">
        <v>135</v>
      </c>
      <c r="D94" s="248"/>
      <c r="E94" s="248"/>
      <c r="F94" s="135" t="s">
        <v>27</v>
      </c>
      <c r="G94" s="136"/>
      <c r="H94" s="136"/>
      <c r="I94" s="136">
        <f>'1 SO01_3 Pol'!G38+'2 SO01_3 Pol'!G65</f>
        <v>0</v>
      </c>
      <c r="J94" s="133" t="str">
        <f>IF(I110=0,"",I94/I110*100)</f>
        <v/>
      </c>
    </row>
    <row r="95" spans="1:10" ht="36.75" customHeight="1" x14ac:dyDescent="0.2">
      <c r="A95" s="124"/>
      <c r="B95" s="129" t="s">
        <v>136</v>
      </c>
      <c r="C95" s="247" t="s">
        <v>137</v>
      </c>
      <c r="D95" s="248"/>
      <c r="E95" s="248"/>
      <c r="F95" s="135" t="s">
        <v>27</v>
      </c>
      <c r="G95" s="136"/>
      <c r="H95" s="136"/>
      <c r="I95" s="136">
        <f>'1 SO01_2 Pol'!G654</f>
        <v>0</v>
      </c>
      <c r="J95" s="133" t="str">
        <f>IF(I110=0,"",I95/I110*100)</f>
        <v/>
      </c>
    </row>
    <row r="96" spans="1:10" ht="36.75" customHeight="1" x14ac:dyDescent="0.2">
      <c r="A96" s="124"/>
      <c r="B96" s="129" t="s">
        <v>138</v>
      </c>
      <c r="C96" s="247" t="s">
        <v>139</v>
      </c>
      <c r="D96" s="248"/>
      <c r="E96" s="248"/>
      <c r="F96" s="135" t="s">
        <v>27</v>
      </c>
      <c r="G96" s="136"/>
      <c r="H96" s="136"/>
      <c r="I96" s="136">
        <f>'1 SO01_2 Pol'!G699</f>
        <v>0</v>
      </c>
      <c r="J96" s="133" t="str">
        <f>IF(I110=0,"",I96/I110*100)</f>
        <v/>
      </c>
    </row>
    <row r="97" spans="1:10" ht="36.75" customHeight="1" x14ac:dyDescent="0.2">
      <c r="A97" s="124"/>
      <c r="B97" s="129" t="s">
        <v>140</v>
      </c>
      <c r="C97" s="247" t="s">
        <v>141</v>
      </c>
      <c r="D97" s="248"/>
      <c r="E97" s="248"/>
      <c r="F97" s="135" t="s">
        <v>27</v>
      </c>
      <c r="G97" s="136"/>
      <c r="H97" s="136"/>
      <c r="I97" s="136">
        <f>'1 SO01_1 Pol'!G104+'1 SO01_2 Pol'!G722</f>
        <v>0</v>
      </c>
      <c r="J97" s="133" t="str">
        <f>IF(I110=0,"",I97/I110*100)</f>
        <v/>
      </c>
    </row>
    <row r="98" spans="1:10" ht="36.75" customHeight="1" x14ac:dyDescent="0.2">
      <c r="A98" s="124"/>
      <c r="B98" s="129" t="s">
        <v>142</v>
      </c>
      <c r="C98" s="247" t="s">
        <v>143</v>
      </c>
      <c r="D98" s="248"/>
      <c r="E98" s="248"/>
      <c r="F98" s="135" t="s">
        <v>27</v>
      </c>
      <c r="G98" s="136"/>
      <c r="H98" s="136"/>
      <c r="I98" s="136">
        <f>'1 SO01_2 Pol'!G736</f>
        <v>0</v>
      </c>
      <c r="J98" s="133" t="str">
        <f>IF(I110=0,"",I98/I110*100)</f>
        <v/>
      </c>
    </row>
    <row r="99" spans="1:10" ht="36.75" customHeight="1" x14ac:dyDescent="0.2">
      <c r="A99" s="124"/>
      <c r="B99" s="129" t="s">
        <v>144</v>
      </c>
      <c r="C99" s="247" t="s">
        <v>145</v>
      </c>
      <c r="D99" s="248"/>
      <c r="E99" s="248"/>
      <c r="F99" s="135" t="s">
        <v>27</v>
      </c>
      <c r="G99" s="136"/>
      <c r="H99" s="136"/>
      <c r="I99" s="136">
        <f>'1 SO01_2 Pol'!G751+'2 SO01_2 Pol'!G65</f>
        <v>0</v>
      </c>
      <c r="J99" s="133" t="str">
        <f>IF(I110=0,"",I99/I110*100)</f>
        <v/>
      </c>
    </row>
    <row r="100" spans="1:10" ht="36.75" customHeight="1" x14ac:dyDescent="0.2">
      <c r="A100" s="124"/>
      <c r="B100" s="129" t="s">
        <v>146</v>
      </c>
      <c r="C100" s="247" t="s">
        <v>147</v>
      </c>
      <c r="D100" s="248"/>
      <c r="E100" s="248"/>
      <c r="F100" s="135" t="s">
        <v>27</v>
      </c>
      <c r="G100" s="136"/>
      <c r="H100" s="136"/>
      <c r="I100" s="136">
        <f>'1 SO01_2 Pol'!G783+'2 SO04 Pol'!G60</f>
        <v>0</v>
      </c>
      <c r="J100" s="133" t="str">
        <f>IF(I110=0,"",I100/I110*100)</f>
        <v/>
      </c>
    </row>
    <row r="101" spans="1:10" ht="36.75" customHeight="1" x14ac:dyDescent="0.2">
      <c r="A101" s="124"/>
      <c r="B101" s="129" t="s">
        <v>148</v>
      </c>
      <c r="C101" s="247" t="s">
        <v>149</v>
      </c>
      <c r="D101" s="248"/>
      <c r="E101" s="248"/>
      <c r="F101" s="135" t="s">
        <v>27</v>
      </c>
      <c r="G101" s="136"/>
      <c r="H101" s="136"/>
      <c r="I101" s="136">
        <f>'1 SO01_2 Pol'!G795</f>
        <v>0</v>
      </c>
      <c r="J101" s="133" t="str">
        <f>IF(I110=0,"",I101/I110*100)</f>
        <v/>
      </c>
    </row>
    <row r="102" spans="1:10" ht="36.75" customHeight="1" x14ac:dyDescent="0.2">
      <c r="A102" s="124"/>
      <c r="B102" s="129" t="s">
        <v>150</v>
      </c>
      <c r="C102" s="247" t="s">
        <v>151</v>
      </c>
      <c r="D102" s="248"/>
      <c r="E102" s="248"/>
      <c r="F102" s="135" t="s">
        <v>27</v>
      </c>
      <c r="G102" s="136"/>
      <c r="H102" s="136"/>
      <c r="I102" s="136">
        <f>'1 SO01_2 Pol'!G885</f>
        <v>0</v>
      </c>
      <c r="J102" s="133" t="str">
        <f>IF(I110=0,"",I102/I110*100)</f>
        <v/>
      </c>
    </row>
    <row r="103" spans="1:10" ht="36.75" customHeight="1" x14ac:dyDescent="0.2">
      <c r="A103" s="124"/>
      <c r="B103" s="129" t="s">
        <v>152</v>
      </c>
      <c r="C103" s="247" t="s">
        <v>153</v>
      </c>
      <c r="D103" s="248"/>
      <c r="E103" s="248"/>
      <c r="F103" s="135" t="s">
        <v>27</v>
      </c>
      <c r="G103" s="136"/>
      <c r="H103" s="136"/>
      <c r="I103" s="136">
        <f>'1 SO01_1 Pol'!G113</f>
        <v>0</v>
      </c>
      <c r="J103" s="133" t="str">
        <f>IF(I110=0,"",I103/I110*100)</f>
        <v/>
      </c>
    </row>
    <row r="104" spans="1:10" ht="36.75" customHeight="1" x14ac:dyDescent="0.2">
      <c r="A104" s="124"/>
      <c r="B104" s="129" t="s">
        <v>154</v>
      </c>
      <c r="C104" s="247" t="s">
        <v>155</v>
      </c>
      <c r="D104" s="248"/>
      <c r="E104" s="248"/>
      <c r="F104" s="135" t="s">
        <v>27</v>
      </c>
      <c r="G104" s="136"/>
      <c r="H104" s="136"/>
      <c r="I104" s="136">
        <f>'1 SO01_2 Pol'!G892</f>
        <v>0</v>
      </c>
      <c r="J104" s="133" t="str">
        <f>IF(I110=0,"",I104/I110*100)</f>
        <v/>
      </c>
    </row>
    <row r="105" spans="1:10" ht="36.75" customHeight="1" x14ac:dyDescent="0.2">
      <c r="A105" s="124"/>
      <c r="B105" s="129" t="s">
        <v>156</v>
      </c>
      <c r="C105" s="247" t="s">
        <v>157</v>
      </c>
      <c r="D105" s="248"/>
      <c r="E105" s="248"/>
      <c r="F105" s="135" t="s">
        <v>27</v>
      </c>
      <c r="G105" s="136"/>
      <c r="H105" s="136"/>
      <c r="I105" s="136">
        <f>'1 SO01_2 Pol'!G934+'2 SO01_2 Pol'!G70</f>
        <v>0</v>
      </c>
      <c r="J105" s="133" t="str">
        <f>IF(I110=0,"",I105/I110*100)</f>
        <v/>
      </c>
    </row>
    <row r="106" spans="1:10" ht="36.75" customHeight="1" x14ac:dyDescent="0.2">
      <c r="A106" s="124"/>
      <c r="B106" s="129" t="s">
        <v>158</v>
      </c>
      <c r="C106" s="247" t="s">
        <v>159</v>
      </c>
      <c r="D106" s="248"/>
      <c r="E106" s="248"/>
      <c r="F106" s="135" t="s">
        <v>28</v>
      </c>
      <c r="G106" s="136"/>
      <c r="H106" s="136"/>
      <c r="I106" s="136">
        <f>'2 SO04 Pol'!G65</f>
        <v>0</v>
      </c>
      <c r="J106" s="133" t="str">
        <f>IF(I110=0,"",I106/I110*100)</f>
        <v/>
      </c>
    </row>
    <row r="107" spans="1:10" ht="36.75" customHeight="1" x14ac:dyDescent="0.2">
      <c r="A107" s="124"/>
      <c r="B107" s="129" t="s">
        <v>160</v>
      </c>
      <c r="C107" s="247" t="s">
        <v>161</v>
      </c>
      <c r="D107" s="248"/>
      <c r="E107" s="248"/>
      <c r="F107" s="135" t="s">
        <v>162</v>
      </c>
      <c r="G107" s="136"/>
      <c r="H107" s="136"/>
      <c r="I107" s="136">
        <f>'1 SO01_1 Pol'!G116+'1 SO01_2 Pol'!G989+'2 SO01_1 Pol'!G60</f>
        <v>0</v>
      </c>
      <c r="J107" s="133" t="str">
        <f>IF(I110=0,"",I107/I110*100)</f>
        <v/>
      </c>
    </row>
    <row r="108" spans="1:10" ht="36.75" customHeight="1" x14ac:dyDescent="0.2">
      <c r="A108" s="124"/>
      <c r="B108" s="129" t="s">
        <v>163</v>
      </c>
      <c r="C108" s="247" t="s">
        <v>29</v>
      </c>
      <c r="D108" s="248"/>
      <c r="E108" s="248"/>
      <c r="F108" s="135" t="s">
        <v>163</v>
      </c>
      <c r="G108" s="136"/>
      <c r="H108" s="136"/>
      <c r="I108" s="136">
        <f>'1 SO01_2 Pol'!G996+'2 SO02 Pol'!G30+'2 SO03 Pol'!G11+'2 SO04 Pol'!G68</f>
        <v>0</v>
      </c>
      <c r="J108" s="133" t="str">
        <f>IF(I110=0,"",I108/I110*100)</f>
        <v/>
      </c>
    </row>
    <row r="109" spans="1:10" ht="36.75" customHeight="1" x14ac:dyDescent="0.2">
      <c r="A109" s="124"/>
      <c r="B109" s="129" t="s">
        <v>164</v>
      </c>
      <c r="C109" s="247" t="s">
        <v>30</v>
      </c>
      <c r="D109" s="248"/>
      <c r="E109" s="248"/>
      <c r="F109" s="135" t="s">
        <v>164</v>
      </c>
      <c r="G109" s="136"/>
      <c r="H109" s="136"/>
      <c r="I109" s="136">
        <f>'1 SO01_2 Pol'!G998+'2 SO02 Pol'!G32+'2 SO03 Pol'!G13+'2 SO04 Pol'!G70</f>
        <v>0</v>
      </c>
      <c r="J109" s="133" t="str">
        <f>IF(I110=0,"",I109/I110*100)</f>
        <v/>
      </c>
    </row>
    <row r="110" spans="1:10" ht="25.5" customHeight="1" x14ac:dyDescent="0.2">
      <c r="A110" s="125"/>
      <c r="B110" s="130" t="s">
        <v>1</v>
      </c>
      <c r="C110" s="131"/>
      <c r="D110" s="132"/>
      <c r="E110" s="132"/>
      <c r="F110" s="137"/>
      <c r="G110" s="138"/>
      <c r="H110" s="138"/>
      <c r="I110" s="138">
        <f>SUM(I60:I109)</f>
        <v>0</v>
      </c>
      <c r="J110" s="134">
        <f>SUM(J60:J109)</f>
        <v>0</v>
      </c>
    </row>
    <row r="111" spans="1:10" x14ac:dyDescent="0.2">
      <c r="F111" s="87"/>
      <c r="G111" s="87"/>
      <c r="H111" s="87"/>
      <c r="I111" s="87"/>
      <c r="J111" s="88"/>
    </row>
    <row r="112" spans="1:10" x14ac:dyDescent="0.2">
      <c r="F112" s="87"/>
      <c r="G112" s="87"/>
      <c r="H112" s="87"/>
      <c r="I112" s="87"/>
      <c r="J112" s="88"/>
    </row>
    <row r="113" spans="6:10" x14ac:dyDescent="0.2">
      <c r="F113" s="87"/>
      <c r="G113" s="87"/>
      <c r="H113" s="87"/>
      <c r="I113" s="87"/>
      <c r="J113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6"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C51:E51"/>
    <mergeCell ref="C52:E52"/>
    <mergeCell ref="B53:E53"/>
    <mergeCell ref="C44:E44"/>
    <mergeCell ref="C45:E45"/>
    <mergeCell ref="C46:E46"/>
    <mergeCell ref="C47:E47"/>
    <mergeCell ref="C48:E48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9" t="s">
        <v>7</v>
      </c>
      <c r="B1" s="249"/>
      <c r="C1" s="250"/>
      <c r="D1" s="249"/>
      <c r="E1" s="249"/>
      <c r="F1" s="249"/>
      <c r="G1" s="249"/>
    </row>
    <row r="2" spans="1:7" ht="24.95" customHeight="1" x14ac:dyDescent="0.2">
      <c r="A2" s="50" t="s">
        <v>8</v>
      </c>
      <c r="B2" s="49"/>
      <c r="C2" s="251"/>
      <c r="D2" s="251"/>
      <c r="E2" s="251"/>
      <c r="F2" s="251"/>
      <c r="G2" s="252"/>
    </row>
    <row r="3" spans="1:7" ht="24.95" customHeight="1" x14ac:dyDescent="0.2">
      <c r="A3" s="50" t="s">
        <v>9</v>
      </c>
      <c r="B3" s="49"/>
      <c r="C3" s="251"/>
      <c r="D3" s="251"/>
      <c r="E3" s="251"/>
      <c r="F3" s="251"/>
      <c r="G3" s="252"/>
    </row>
    <row r="4" spans="1:7" ht="24.95" customHeight="1" x14ac:dyDescent="0.2">
      <c r="A4" s="50" t="s">
        <v>10</v>
      </c>
      <c r="B4" s="49"/>
      <c r="C4" s="251"/>
      <c r="D4" s="251"/>
      <c r="E4" s="251"/>
      <c r="F4" s="251"/>
      <c r="G4" s="25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92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46</v>
      </c>
      <c r="C3" s="266" t="s">
        <v>47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48</v>
      </c>
      <c r="C4" s="269" t="s">
        <v>49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46</v>
      </c>
      <c r="C8" s="182" t="s">
        <v>74</v>
      </c>
      <c r="D8" s="165"/>
      <c r="E8" s="166"/>
      <c r="F8" s="167"/>
      <c r="G8" s="168">
        <f>SUMIF(AG9:AG11,"&lt;&gt;NOR",G9:G11)</f>
        <v>0</v>
      </c>
      <c r="H8" s="162"/>
      <c r="I8" s="162">
        <f>SUM(I9:I11)</f>
        <v>0</v>
      </c>
      <c r="J8" s="162"/>
      <c r="K8" s="162">
        <f>SUM(K9:K11)</f>
        <v>0</v>
      </c>
      <c r="L8" s="162"/>
      <c r="M8" s="162">
        <f>SUM(M9:M11)</f>
        <v>0</v>
      </c>
      <c r="N8" s="162"/>
      <c r="O8" s="162">
        <f>SUM(O9:O11)</f>
        <v>0</v>
      </c>
      <c r="P8" s="162"/>
      <c r="Q8" s="162">
        <f>SUM(Q9:Q11)</f>
        <v>0</v>
      </c>
      <c r="R8" s="162"/>
      <c r="S8" s="162"/>
      <c r="T8" s="162"/>
      <c r="U8" s="162"/>
      <c r="V8" s="162">
        <f>SUM(V9:V11)</f>
        <v>19.25</v>
      </c>
      <c r="W8" s="162"/>
      <c r="X8" s="162"/>
      <c r="AG8" t="s">
        <v>191</v>
      </c>
    </row>
    <row r="9" spans="1:60" ht="22.5" outlineLevel="1" x14ac:dyDescent="0.2">
      <c r="A9" s="169">
        <v>1</v>
      </c>
      <c r="B9" s="170" t="s">
        <v>192</v>
      </c>
      <c r="C9" s="183" t="s">
        <v>193</v>
      </c>
      <c r="D9" s="171" t="s">
        <v>194</v>
      </c>
      <c r="E9" s="172">
        <v>5.3550000000000004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3.5939999999999999</v>
      </c>
      <c r="V9" s="158">
        <f>ROUND(E9*U9,2)</f>
        <v>19.25</v>
      </c>
      <c r="W9" s="158"/>
      <c r="X9" s="158" t="s">
        <v>197</v>
      </c>
      <c r="Y9" s="148"/>
      <c r="Z9" s="148"/>
      <c r="AA9" s="148"/>
      <c r="AB9" s="148"/>
      <c r="AC9" s="148"/>
      <c r="AD9" s="148"/>
      <c r="AE9" s="148"/>
      <c r="AF9" s="148"/>
      <c r="AG9" s="148" t="s">
        <v>198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199</v>
      </c>
      <c r="D10" s="160"/>
      <c r="E10" s="161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200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55"/>
      <c r="B11" s="156"/>
      <c r="C11" s="184" t="s">
        <v>201</v>
      </c>
      <c r="D11" s="160"/>
      <c r="E11" s="161">
        <v>5.3550000000000004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48"/>
      <c r="Z11" s="148"/>
      <c r="AA11" s="148"/>
      <c r="AB11" s="148"/>
      <c r="AC11" s="148"/>
      <c r="AD11" s="148"/>
      <c r="AE11" s="148"/>
      <c r="AF11" s="148"/>
      <c r="AG11" s="148" t="s">
        <v>200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5.5" x14ac:dyDescent="0.2">
      <c r="A12" s="163" t="s">
        <v>190</v>
      </c>
      <c r="B12" s="164" t="s">
        <v>104</v>
      </c>
      <c r="C12" s="182" t="s">
        <v>105</v>
      </c>
      <c r="D12" s="165"/>
      <c r="E12" s="166"/>
      <c r="F12" s="167"/>
      <c r="G12" s="168">
        <f>SUMIF(AG13:AG15,"&lt;&gt;NOR",G13:G15)</f>
        <v>0</v>
      </c>
      <c r="H12" s="162"/>
      <c r="I12" s="162">
        <f>SUM(I13:I15)</f>
        <v>0</v>
      </c>
      <c r="J12" s="162"/>
      <c r="K12" s="162">
        <f>SUM(K13:K15)</f>
        <v>0</v>
      </c>
      <c r="L12" s="162"/>
      <c r="M12" s="162">
        <f>SUM(M13:M15)</f>
        <v>0</v>
      </c>
      <c r="N12" s="162"/>
      <c r="O12" s="162">
        <f>SUM(O13:O15)</f>
        <v>0</v>
      </c>
      <c r="P12" s="162"/>
      <c r="Q12" s="162">
        <f>SUM(Q13:Q15)</f>
        <v>28.75</v>
      </c>
      <c r="R12" s="162"/>
      <c r="S12" s="162"/>
      <c r="T12" s="162"/>
      <c r="U12" s="162"/>
      <c r="V12" s="162">
        <f>SUM(V13:V15)</f>
        <v>251.61</v>
      </c>
      <c r="W12" s="162"/>
      <c r="X12" s="162"/>
      <c r="AG12" t="s">
        <v>191</v>
      </c>
    </row>
    <row r="13" spans="1:60" outlineLevel="1" x14ac:dyDescent="0.2">
      <c r="A13" s="169">
        <v>2</v>
      </c>
      <c r="B13" s="170" t="s">
        <v>202</v>
      </c>
      <c r="C13" s="183" t="s">
        <v>203</v>
      </c>
      <c r="D13" s="171" t="s">
        <v>204</v>
      </c>
      <c r="E13" s="172">
        <v>227.02680000000001</v>
      </c>
      <c r="F13" s="173"/>
      <c r="G13" s="174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15</v>
      </c>
      <c r="M13" s="158">
        <f>G13*(1+L13/100)</f>
        <v>0</v>
      </c>
      <c r="N13" s="158">
        <v>0</v>
      </c>
      <c r="O13" s="158">
        <f>ROUND(E13*N13,2)</f>
        <v>0</v>
      </c>
      <c r="P13" s="158">
        <v>0.12662000000000001</v>
      </c>
      <c r="Q13" s="158">
        <f>ROUND(E13*P13,2)</f>
        <v>28.75</v>
      </c>
      <c r="R13" s="158"/>
      <c r="S13" s="158" t="s">
        <v>195</v>
      </c>
      <c r="T13" s="158" t="s">
        <v>196</v>
      </c>
      <c r="U13" s="158">
        <v>1.1083000000000001</v>
      </c>
      <c r="V13" s="158">
        <f>ROUND(E13*U13,2)</f>
        <v>251.61</v>
      </c>
      <c r="W13" s="158"/>
      <c r="X13" s="158" t="s">
        <v>197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198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55"/>
      <c r="B14" s="156"/>
      <c r="C14" s="184" t="s">
        <v>205</v>
      </c>
      <c r="D14" s="160"/>
      <c r="E14" s="161">
        <v>76.6584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48"/>
      <c r="Z14" s="148"/>
      <c r="AA14" s="148"/>
      <c r="AB14" s="148"/>
      <c r="AC14" s="148"/>
      <c r="AD14" s="148"/>
      <c r="AE14" s="148"/>
      <c r="AF14" s="148"/>
      <c r="AG14" s="148" t="s">
        <v>200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55"/>
      <c r="B15" s="156"/>
      <c r="C15" s="184" t="s">
        <v>206</v>
      </c>
      <c r="D15" s="160"/>
      <c r="E15" s="161">
        <v>150.36840000000001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48"/>
      <c r="Z15" s="148"/>
      <c r="AA15" s="148"/>
      <c r="AB15" s="148"/>
      <c r="AC15" s="148"/>
      <c r="AD15" s="148"/>
      <c r="AE15" s="148"/>
      <c r="AF15" s="148"/>
      <c r="AG15" s="148" t="s">
        <v>200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3" t="s">
        <v>190</v>
      </c>
      <c r="B16" s="164" t="s">
        <v>106</v>
      </c>
      <c r="C16" s="182" t="s">
        <v>107</v>
      </c>
      <c r="D16" s="165"/>
      <c r="E16" s="166"/>
      <c r="F16" s="167"/>
      <c r="G16" s="168">
        <f>SUMIF(AG17:AG103,"&lt;&gt;NOR",G17:G103)</f>
        <v>0</v>
      </c>
      <c r="H16" s="162"/>
      <c r="I16" s="162">
        <f>SUM(I17:I103)</f>
        <v>0</v>
      </c>
      <c r="J16" s="162"/>
      <c r="K16" s="162">
        <f>SUM(K17:K103)</f>
        <v>0</v>
      </c>
      <c r="L16" s="162"/>
      <c r="M16" s="162">
        <f>SUM(M17:M103)</f>
        <v>0</v>
      </c>
      <c r="N16" s="162"/>
      <c r="O16" s="162">
        <f>SUM(O17:O103)</f>
        <v>0.22000000000000003</v>
      </c>
      <c r="P16" s="162"/>
      <c r="Q16" s="162">
        <f>SUM(Q17:Q103)</f>
        <v>210.16000000000005</v>
      </c>
      <c r="R16" s="162"/>
      <c r="S16" s="162"/>
      <c r="T16" s="162"/>
      <c r="U16" s="162"/>
      <c r="V16" s="162">
        <f>SUM(V17:V103)</f>
        <v>918.28</v>
      </c>
      <c r="W16" s="162"/>
      <c r="X16" s="162"/>
      <c r="AG16" t="s">
        <v>191</v>
      </c>
    </row>
    <row r="17" spans="1:60" outlineLevel="1" x14ac:dyDescent="0.2">
      <c r="A17" s="169">
        <v>3</v>
      </c>
      <c r="B17" s="170" t="s">
        <v>207</v>
      </c>
      <c r="C17" s="183" t="s">
        <v>208</v>
      </c>
      <c r="D17" s="171" t="s">
        <v>194</v>
      </c>
      <c r="E17" s="172">
        <v>2.948</v>
      </c>
      <c r="F17" s="173"/>
      <c r="G17" s="174">
        <f>ROUND(E17*F17,2)</f>
        <v>0</v>
      </c>
      <c r="H17" s="159"/>
      <c r="I17" s="158">
        <f>ROUND(E17*H17,2)</f>
        <v>0</v>
      </c>
      <c r="J17" s="159"/>
      <c r="K17" s="158">
        <f>ROUND(E17*J17,2)</f>
        <v>0</v>
      </c>
      <c r="L17" s="158">
        <v>15</v>
      </c>
      <c r="M17" s="158">
        <f>G17*(1+L17/100)</f>
        <v>0</v>
      </c>
      <c r="N17" s="158">
        <v>0</v>
      </c>
      <c r="O17" s="158">
        <f>ROUND(E17*N17,2)</f>
        <v>0</v>
      </c>
      <c r="P17" s="158">
        <v>0.78</v>
      </c>
      <c r="Q17" s="158">
        <f>ROUND(E17*P17,2)</f>
        <v>2.2999999999999998</v>
      </c>
      <c r="R17" s="158"/>
      <c r="S17" s="158" t="s">
        <v>195</v>
      </c>
      <c r="T17" s="158" t="s">
        <v>196</v>
      </c>
      <c r="U17" s="158">
        <v>5.8</v>
      </c>
      <c r="V17" s="158">
        <f>ROUND(E17*U17,2)</f>
        <v>17.100000000000001</v>
      </c>
      <c r="W17" s="158"/>
      <c r="X17" s="158" t="s">
        <v>209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210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55"/>
      <c r="B18" s="156"/>
      <c r="C18" s="184" t="s">
        <v>211</v>
      </c>
      <c r="D18" s="160"/>
      <c r="E18" s="161">
        <v>0.36599999999999999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48"/>
      <c r="Z18" s="148"/>
      <c r="AA18" s="148"/>
      <c r="AB18" s="148"/>
      <c r="AC18" s="148"/>
      <c r="AD18" s="148"/>
      <c r="AE18" s="148"/>
      <c r="AF18" s="148"/>
      <c r="AG18" s="148" t="s">
        <v>200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55"/>
      <c r="B19" s="156"/>
      <c r="C19" s="184" t="s">
        <v>212</v>
      </c>
      <c r="D19" s="160"/>
      <c r="E19" s="161">
        <v>2.5819999999999999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48"/>
      <c r="Z19" s="148"/>
      <c r="AA19" s="148"/>
      <c r="AB19" s="148"/>
      <c r="AC19" s="148"/>
      <c r="AD19" s="148"/>
      <c r="AE19" s="148"/>
      <c r="AF19" s="148"/>
      <c r="AG19" s="148" t="s">
        <v>200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9">
        <v>4</v>
      </c>
      <c r="B20" s="170" t="s">
        <v>213</v>
      </c>
      <c r="C20" s="183" t="s">
        <v>214</v>
      </c>
      <c r="D20" s="171" t="s">
        <v>194</v>
      </c>
      <c r="E20" s="172">
        <v>15.03708</v>
      </c>
      <c r="F20" s="173"/>
      <c r="G20" s="174">
        <f>ROUND(E20*F20,2)</f>
        <v>0</v>
      </c>
      <c r="H20" s="159"/>
      <c r="I20" s="158">
        <f>ROUND(E20*H20,2)</f>
        <v>0</v>
      </c>
      <c r="J20" s="159"/>
      <c r="K20" s="158">
        <f>ROUND(E20*J20,2)</f>
        <v>0</v>
      </c>
      <c r="L20" s="158">
        <v>15</v>
      </c>
      <c r="M20" s="158">
        <f>G20*(1+L20/100)</f>
        <v>0</v>
      </c>
      <c r="N20" s="158">
        <v>1.2800000000000001E-3</v>
      </c>
      <c r="O20" s="158">
        <f>ROUND(E20*N20,2)</f>
        <v>0.02</v>
      </c>
      <c r="P20" s="158">
        <v>1.95</v>
      </c>
      <c r="Q20" s="158">
        <f>ROUND(E20*P20,2)</f>
        <v>29.32</v>
      </c>
      <c r="R20" s="158"/>
      <c r="S20" s="158" t="s">
        <v>195</v>
      </c>
      <c r="T20" s="158" t="s">
        <v>196</v>
      </c>
      <c r="U20" s="158">
        <v>1.7010000000000001</v>
      </c>
      <c r="V20" s="158">
        <f>ROUND(E20*U20,2)</f>
        <v>25.58</v>
      </c>
      <c r="W20" s="158"/>
      <c r="X20" s="158" t="s">
        <v>209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210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55"/>
      <c r="B21" s="156"/>
      <c r="C21" s="184" t="s">
        <v>215</v>
      </c>
      <c r="D21" s="160"/>
      <c r="E21" s="161">
        <v>1.0631999999999999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48"/>
      <c r="Z21" s="148"/>
      <c r="AA21" s="148"/>
      <c r="AB21" s="148"/>
      <c r="AC21" s="148"/>
      <c r="AD21" s="148"/>
      <c r="AE21" s="148"/>
      <c r="AF21" s="148"/>
      <c r="AG21" s="148" t="s">
        <v>200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55"/>
      <c r="B22" s="156"/>
      <c r="C22" s="184" t="s">
        <v>216</v>
      </c>
      <c r="D22" s="160"/>
      <c r="E22" s="161">
        <v>0.26807999999999998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48"/>
      <c r="Z22" s="148"/>
      <c r="AA22" s="148"/>
      <c r="AB22" s="148"/>
      <c r="AC22" s="148"/>
      <c r="AD22" s="148"/>
      <c r="AE22" s="148"/>
      <c r="AF22" s="148"/>
      <c r="AG22" s="148" t="s">
        <v>200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55"/>
      <c r="B23" s="156"/>
      <c r="C23" s="184" t="s">
        <v>217</v>
      </c>
      <c r="D23" s="160"/>
      <c r="E23" s="161">
        <v>0.27195000000000003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48"/>
      <c r="Z23" s="148"/>
      <c r="AA23" s="148"/>
      <c r="AB23" s="148"/>
      <c r="AC23" s="148"/>
      <c r="AD23" s="148"/>
      <c r="AE23" s="148"/>
      <c r="AF23" s="148"/>
      <c r="AG23" s="148" t="s">
        <v>200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55"/>
      <c r="B24" s="156"/>
      <c r="C24" s="184" t="s">
        <v>218</v>
      </c>
      <c r="D24" s="160"/>
      <c r="E24" s="161">
        <v>0.84914999999999996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48"/>
      <c r="Z24" s="148"/>
      <c r="AA24" s="148"/>
      <c r="AB24" s="148"/>
      <c r="AC24" s="148"/>
      <c r="AD24" s="148"/>
      <c r="AE24" s="148"/>
      <c r="AF24" s="148"/>
      <c r="AG24" s="148" t="s">
        <v>200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55"/>
      <c r="B25" s="156"/>
      <c r="C25" s="184" t="s">
        <v>219</v>
      </c>
      <c r="D25" s="160"/>
      <c r="E25" s="161">
        <v>1.494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48"/>
      <c r="Z25" s="148"/>
      <c r="AA25" s="148"/>
      <c r="AB25" s="148"/>
      <c r="AC25" s="148"/>
      <c r="AD25" s="148"/>
      <c r="AE25" s="148"/>
      <c r="AF25" s="148"/>
      <c r="AG25" s="148" t="s">
        <v>200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55"/>
      <c r="B26" s="156"/>
      <c r="C26" s="184" t="s">
        <v>220</v>
      </c>
      <c r="D26" s="160"/>
      <c r="E26" s="161">
        <v>2.1756000000000002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48"/>
      <c r="Z26" s="148"/>
      <c r="AA26" s="148"/>
      <c r="AB26" s="148"/>
      <c r="AC26" s="148"/>
      <c r="AD26" s="148"/>
      <c r="AE26" s="148"/>
      <c r="AF26" s="148"/>
      <c r="AG26" s="148" t="s">
        <v>200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55"/>
      <c r="B27" s="156"/>
      <c r="C27" s="184" t="s">
        <v>221</v>
      </c>
      <c r="D27" s="160"/>
      <c r="E27" s="161">
        <v>5.2264799999999996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200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/>
      <c r="B28" s="156"/>
      <c r="C28" s="184" t="s">
        <v>222</v>
      </c>
      <c r="D28" s="160"/>
      <c r="E28" s="161">
        <v>2.4552499999999999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48"/>
      <c r="Z28" s="148"/>
      <c r="AA28" s="148"/>
      <c r="AB28" s="148"/>
      <c r="AC28" s="148"/>
      <c r="AD28" s="148"/>
      <c r="AE28" s="148"/>
      <c r="AF28" s="148"/>
      <c r="AG28" s="148" t="s">
        <v>200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55"/>
      <c r="B29" s="156"/>
      <c r="C29" s="184" t="s">
        <v>223</v>
      </c>
      <c r="D29" s="160"/>
      <c r="E29" s="161">
        <v>0.26774999999999999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48"/>
      <c r="Z29" s="148"/>
      <c r="AA29" s="148"/>
      <c r="AB29" s="148"/>
      <c r="AC29" s="148"/>
      <c r="AD29" s="148"/>
      <c r="AE29" s="148"/>
      <c r="AF29" s="148"/>
      <c r="AG29" s="148" t="s">
        <v>200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55"/>
      <c r="B30" s="156"/>
      <c r="C30" s="184" t="s">
        <v>224</v>
      </c>
      <c r="D30" s="160"/>
      <c r="E30" s="161">
        <v>0.96562999999999999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48"/>
      <c r="Z30" s="148"/>
      <c r="AA30" s="148"/>
      <c r="AB30" s="148"/>
      <c r="AC30" s="148"/>
      <c r="AD30" s="148"/>
      <c r="AE30" s="148"/>
      <c r="AF30" s="148"/>
      <c r="AG30" s="148" t="s">
        <v>200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9">
        <v>5</v>
      </c>
      <c r="B31" s="170" t="s">
        <v>225</v>
      </c>
      <c r="C31" s="183" t="s">
        <v>226</v>
      </c>
      <c r="D31" s="171" t="s">
        <v>204</v>
      </c>
      <c r="E31" s="172">
        <v>21.42</v>
      </c>
      <c r="F31" s="173"/>
      <c r="G31" s="174">
        <f>ROUND(E31*F31,2)</f>
        <v>0</v>
      </c>
      <c r="H31" s="159"/>
      <c r="I31" s="158">
        <f>ROUND(E31*H31,2)</f>
        <v>0</v>
      </c>
      <c r="J31" s="159"/>
      <c r="K31" s="158">
        <f>ROUND(E31*J31,2)</f>
        <v>0</v>
      </c>
      <c r="L31" s="158">
        <v>15</v>
      </c>
      <c r="M31" s="158">
        <f>G31*(1+L31/100)</f>
        <v>0</v>
      </c>
      <c r="N31" s="158">
        <v>0</v>
      </c>
      <c r="O31" s="158">
        <f>ROUND(E31*N31,2)</f>
        <v>0</v>
      </c>
      <c r="P31" s="158">
        <v>0.192</v>
      </c>
      <c r="Q31" s="158">
        <f>ROUND(E31*P31,2)</f>
        <v>4.1100000000000003</v>
      </c>
      <c r="R31" s="158"/>
      <c r="S31" s="158" t="s">
        <v>195</v>
      </c>
      <c r="T31" s="158" t="s">
        <v>196</v>
      </c>
      <c r="U31" s="158">
        <v>0.129</v>
      </c>
      <c r="V31" s="158">
        <f>ROUND(E31*U31,2)</f>
        <v>2.76</v>
      </c>
      <c r="W31" s="158"/>
      <c r="X31" s="158" t="s">
        <v>209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210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55"/>
      <c r="B32" s="156"/>
      <c r="C32" s="184" t="s">
        <v>227</v>
      </c>
      <c r="D32" s="160"/>
      <c r="E32" s="161">
        <v>21.42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8"/>
      <c r="Z32" s="148"/>
      <c r="AA32" s="148"/>
      <c r="AB32" s="148"/>
      <c r="AC32" s="148"/>
      <c r="AD32" s="148"/>
      <c r="AE32" s="148"/>
      <c r="AF32" s="148"/>
      <c r="AG32" s="148" t="s">
        <v>200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 x14ac:dyDescent="0.2">
      <c r="A33" s="169">
        <v>6</v>
      </c>
      <c r="B33" s="170" t="s">
        <v>228</v>
      </c>
      <c r="C33" s="183" t="s">
        <v>229</v>
      </c>
      <c r="D33" s="171" t="s">
        <v>194</v>
      </c>
      <c r="E33" s="172">
        <v>39.718000000000004</v>
      </c>
      <c r="F33" s="173"/>
      <c r="G33" s="174">
        <f>ROUND(E33*F33,2)</f>
        <v>0</v>
      </c>
      <c r="H33" s="159"/>
      <c r="I33" s="158">
        <f>ROUND(E33*H33,2)</f>
        <v>0</v>
      </c>
      <c r="J33" s="159"/>
      <c r="K33" s="158">
        <f>ROUND(E33*J33,2)</f>
        <v>0</v>
      </c>
      <c r="L33" s="158">
        <v>15</v>
      </c>
      <c r="M33" s="158">
        <f>G33*(1+L33/100)</f>
        <v>0</v>
      </c>
      <c r="N33" s="158">
        <v>0</v>
      </c>
      <c r="O33" s="158">
        <f>ROUND(E33*N33,2)</f>
        <v>0</v>
      </c>
      <c r="P33" s="158">
        <v>2.2000000000000002</v>
      </c>
      <c r="Q33" s="158">
        <f>ROUND(E33*P33,2)</f>
        <v>87.38</v>
      </c>
      <c r="R33" s="158"/>
      <c r="S33" s="158" t="s">
        <v>195</v>
      </c>
      <c r="T33" s="158" t="s">
        <v>196</v>
      </c>
      <c r="U33" s="158">
        <v>9.07</v>
      </c>
      <c r="V33" s="158">
        <f>ROUND(E33*U33,2)</f>
        <v>360.24</v>
      </c>
      <c r="W33" s="158"/>
      <c r="X33" s="158" t="s">
        <v>209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210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33.75" outlineLevel="1" x14ac:dyDescent="0.2">
      <c r="A34" s="155"/>
      <c r="B34" s="156"/>
      <c r="C34" s="184" t="s">
        <v>230</v>
      </c>
      <c r="D34" s="160"/>
      <c r="E34" s="161">
        <v>20.818000000000001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48"/>
      <c r="Z34" s="148"/>
      <c r="AA34" s="148"/>
      <c r="AB34" s="148"/>
      <c r="AC34" s="148"/>
      <c r="AD34" s="148"/>
      <c r="AE34" s="148"/>
      <c r="AF34" s="148"/>
      <c r="AG34" s="148" t="s">
        <v>200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55"/>
      <c r="B35" s="156"/>
      <c r="C35" s="184" t="s">
        <v>231</v>
      </c>
      <c r="D35" s="160"/>
      <c r="E35" s="161">
        <v>18.899999999999999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48"/>
      <c r="Z35" s="148"/>
      <c r="AA35" s="148"/>
      <c r="AB35" s="148"/>
      <c r="AC35" s="148"/>
      <c r="AD35" s="148"/>
      <c r="AE35" s="148"/>
      <c r="AF35" s="148"/>
      <c r="AG35" s="148" t="s">
        <v>200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69">
        <v>7</v>
      </c>
      <c r="B36" s="170" t="s">
        <v>232</v>
      </c>
      <c r="C36" s="183" t="s">
        <v>233</v>
      </c>
      <c r="D36" s="171" t="s">
        <v>204</v>
      </c>
      <c r="E36" s="172">
        <v>92.5</v>
      </c>
      <c r="F36" s="173"/>
      <c r="G36" s="174">
        <f>ROUND(E36*F36,2)</f>
        <v>0</v>
      </c>
      <c r="H36" s="159"/>
      <c r="I36" s="158">
        <f>ROUND(E36*H36,2)</f>
        <v>0</v>
      </c>
      <c r="J36" s="159"/>
      <c r="K36" s="158">
        <f>ROUND(E36*J36,2)</f>
        <v>0</v>
      </c>
      <c r="L36" s="158">
        <v>15</v>
      </c>
      <c r="M36" s="158">
        <f>G36*(1+L36/100)</f>
        <v>0</v>
      </c>
      <c r="N36" s="158">
        <v>0</v>
      </c>
      <c r="O36" s="158">
        <f>ROUND(E36*N36,2)</f>
        <v>0</v>
      </c>
      <c r="P36" s="158">
        <v>0.02</v>
      </c>
      <c r="Q36" s="158">
        <f>ROUND(E36*P36,2)</f>
        <v>1.85</v>
      </c>
      <c r="R36" s="158"/>
      <c r="S36" s="158" t="s">
        <v>195</v>
      </c>
      <c r="T36" s="158" t="s">
        <v>196</v>
      </c>
      <c r="U36" s="158">
        <v>0.23</v>
      </c>
      <c r="V36" s="158">
        <f>ROUND(E36*U36,2)</f>
        <v>21.28</v>
      </c>
      <c r="W36" s="158"/>
      <c r="X36" s="158" t="s">
        <v>209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210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5"/>
      <c r="B37" s="156"/>
      <c r="C37" s="184" t="s">
        <v>234</v>
      </c>
      <c r="D37" s="160"/>
      <c r="E37" s="161">
        <v>75.349999999999994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8"/>
      <c r="Z37" s="148"/>
      <c r="AA37" s="148"/>
      <c r="AB37" s="148"/>
      <c r="AC37" s="148"/>
      <c r="AD37" s="148"/>
      <c r="AE37" s="148"/>
      <c r="AF37" s="148"/>
      <c r="AG37" s="148" t="s">
        <v>200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55"/>
      <c r="B38" s="156"/>
      <c r="C38" s="184" t="s">
        <v>235</v>
      </c>
      <c r="D38" s="160"/>
      <c r="E38" s="161">
        <v>17.149999999999999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48"/>
      <c r="Z38" s="148"/>
      <c r="AA38" s="148"/>
      <c r="AB38" s="148"/>
      <c r="AC38" s="148"/>
      <c r="AD38" s="148"/>
      <c r="AE38" s="148"/>
      <c r="AF38" s="148"/>
      <c r="AG38" s="148" t="s">
        <v>200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69">
        <v>8</v>
      </c>
      <c r="B39" s="170" t="s">
        <v>236</v>
      </c>
      <c r="C39" s="183" t="s">
        <v>237</v>
      </c>
      <c r="D39" s="171" t="s">
        <v>238</v>
      </c>
      <c r="E39" s="172">
        <v>97.2</v>
      </c>
      <c r="F39" s="173"/>
      <c r="G39" s="174">
        <f>ROUND(E39*F39,2)</f>
        <v>0</v>
      </c>
      <c r="H39" s="159"/>
      <c r="I39" s="158">
        <f>ROUND(E39*H39,2)</f>
        <v>0</v>
      </c>
      <c r="J39" s="159"/>
      <c r="K39" s="158">
        <f>ROUND(E39*J39,2)</f>
        <v>0</v>
      </c>
      <c r="L39" s="158">
        <v>15</v>
      </c>
      <c r="M39" s="158">
        <f>G39*(1+L39/100)</f>
        <v>0</v>
      </c>
      <c r="N39" s="158">
        <v>0</v>
      </c>
      <c r="O39" s="158">
        <f>ROUND(E39*N39,2)</f>
        <v>0</v>
      </c>
      <c r="P39" s="158">
        <v>8.2000000000000003E-2</v>
      </c>
      <c r="Q39" s="158">
        <f>ROUND(E39*P39,2)</f>
        <v>7.97</v>
      </c>
      <c r="R39" s="158"/>
      <c r="S39" s="158" t="s">
        <v>195</v>
      </c>
      <c r="T39" s="158" t="s">
        <v>196</v>
      </c>
      <c r="U39" s="158">
        <v>0.42099999999999999</v>
      </c>
      <c r="V39" s="158">
        <f>ROUND(E39*U39,2)</f>
        <v>40.92</v>
      </c>
      <c r="W39" s="158"/>
      <c r="X39" s="158" t="s">
        <v>209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210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55"/>
      <c r="B40" s="156"/>
      <c r="C40" s="184" t="s">
        <v>239</v>
      </c>
      <c r="D40" s="160"/>
      <c r="E40" s="161">
        <v>97.2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48"/>
      <c r="Z40" s="148"/>
      <c r="AA40" s="148"/>
      <c r="AB40" s="148"/>
      <c r="AC40" s="148"/>
      <c r="AD40" s="148"/>
      <c r="AE40" s="148"/>
      <c r="AF40" s="148"/>
      <c r="AG40" s="148" t="s">
        <v>200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9">
        <v>9</v>
      </c>
      <c r="B41" s="170" t="s">
        <v>240</v>
      </c>
      <c r="C41" s="183" t="s">
        <v>241</v>
      </c>
      <c r="D41" s="171" t="s">
        <v>242</v>
      </c>
      <c r="E41" s="172">
        <v>90</v>
      </c>
      <c r="F41" s="173"/>
      <c r="G41" s="174">
        <f>ROUND(E41*F41,2)</f>
        <v>0</v>
      </c>
      <c r="H41" s="159"/>
      <c r="I41" s="158">
        <f>ROUND(E41*H41,2)</f>
        <v>0</v>
      </c>
      <c r="J41" s="159"/>
      <c r="K41" s="158">
        <f>ROUND(E41*J41,2)</f>
        <v>0</v>
      </c>
      <c r="L41" s="158">
        <v>15</v>
      </c>
      <c r="M41" s="158">
        <f>G41*(1+L41/100)</f>
        <v>0</v>
      </c>
      <c r="N41" s="158">
        <v>0</v>
      </c>
      <c r="O41" s="158">
        <f>ROUND(E41*N41,2)</f>
        <v>0</v>
      </c>
      <c r="P41" s="158">
        <v>0</v>
      </c>
      <c r="Q41" s="158">
        <f>ROUND(E41*P41,2)</f>
        <v>0</v>
      </c>
      <c r="R41" s="158"/>
      <c r="S41" s="158" t="s">
        <v>195</v>
      </c>
      <c r="T41" s="158" t="s">
        <v>196</v>
      </c>
      <c r="U41" s="158">
        <v>0.03</v>
      </c>
      <c r="V41" s="158">
        <f>ROUND(E41*U41,2)</f>
        <v>2.7</v>
      </c>
      <c r="W41" s="158"/>
      <c r="X41" s="158" t="s">
        <v>209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210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55"/>
      <c r="B42" s="156"/>
      <c r="C42" s="184" t="s">
        <v>243</v>
      </c>
      <c r="D42" s="160"/>
      <c r="E42" s="161">
        <v>42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48"/>
      <c r="Z42" s="148"/>
      <c r="AA42" s="148"/>
      <c r="AB42" s="148"/>
      <c r="AC42" s="148"/>
      <c r="AD42" s="148"/>
      <c r="AE42" s="148"/>
      <c r="AF42" s="148"/>
      <c r="AG42" s="148" t="s">
        <v>200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/>
      <c r="B43" s="156"/>
      <c r="C43" s="184" t="s">
        <v>244</v>
      </c>
      <c r="D43" s="160"/>
      <c r="E43" s="161">
        <v>48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48"/>
      <c r="Z43" s="148"/>
      <c r="AA43" s="148"/>
      <c r="AB43" s="148"/>
      <c r="AC43" s="148"/>
      <c r="AD43" s="148"/>
      <c r="AE43" s="148"/>
      <c r="AF43" s="148"/>
      <c r="AG43" s="148" t="s">
        <v>200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69">
        <v>10</v>
      </c>
      <c r="B44" s="170" t="s">
        <v>245</v>
      </c>
      <c r="C44" s="183" t="s">
        <v>246</v>
      </c>
      <c r="D44" s="171" t="s">
        <v>242</v>
      </c>
      <c r="E44" s="172">
        <v>23</v>
      </c>
      <c r="F44" s="173"/>
      <c r="G44" s="174">
        <f>ROUND(E44*F44,2)</f>
        <v>0</v>
      </c>
      <c r="H44" s="159"/>
      <c r="I44" s="158">
        <f>ROUND(E44*H44,2)</f>
        <v>0</v>
      </c>
      <c r="J44" s="159"/>
      <c r="K44" s="158">
        <f>ROUND(E44*J44,2)</f>
        <v>0</v>
      </c>
      <c r="L44" s="158">
        <v>15</v>
      </c>
      <c r="M44" s="158">
        <f>G44*(1+L44/100)</f>
        <v>0</v>
      </c>
      <c r="N44" s="158">
        <v>0</v>
      </c>
      <c r="O44" s="158">
        <f>ROUND(E44*N44,2)</f>
        <v>0</v>
      </c>
      <c r="P44" s="158">
        <v>0</v>
      </c>
      <c r="Q44" s="158">
        <f>ROUND(E44*P44,2)</f>
        <v>0</v>
      </c>
      <c r="R44" s="158"/>
      <c r="S44" s="158" t="s">
        <v>195</v>
      </c>
      <c r="T44" s="158" t="s">
        <v>196</v>
      </c>
      <c r="U44" s="158">
        <v>0.05</v>
      </c>
      <c r="V44" s="158">
        <f>ROUND(E44*U44,2)</f>
        <v>1.1499999999999999</v>
      </c>
      <c r="W44" s="158"/>
      <c r="X44" s="158" t="s">
        <v>209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210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55"/>
      <c r="B45" s="156"/>
      <c r="C45" s="184" t="s">
        <v>247</v>
      </c>
      <c r="D45" s="160"/>
      <c r="E45" s="161">
        <v>11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48"/>
      <c r="Z45" s="148"/>
      <c r="AA45" s="148"/>
      <c r="AB45" s="148"/>
      <c r="AC45" s="148"/>
      <c r="AD45" s="148"/>
      <c r="AE45" s="148"/>
      <c r="AF45" s="148"/>
      <c r="AG45" s="148" t="s">
        <v>200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55"/>
      <c r="B46" s="156"/>
      <c r="C46" s="184" t="s">
        <v>248</v>
      </c>
      <c r="D46" s="160"/>
      <c r="E46" s="161">
        <v>12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48"/>
      <c r="Z46" s="148"/>
      <c r="AA46" s="148"/>
      <c r="AB46" s="148"/>
      <c r="AC46" s="148"/>
      <c r="AD46" s="148"/>
      <c r="AE46" s="148"/>
      <c r="AF46" s="148"/>
      <c r="AG46" s="148" t="s">
        <v>200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69">
        <v>11</v>
      </c>
      <c r="B47" s="170" t="s">
        <v>249</v>
      </c>
      <c r="C47" s="183" t="s">
        <v>250</v>
      </c>
      <c r="D47" s="171" t="s">
        <v>204</v>
      </c>
      <c r="E47" s="172">
        <v>5.0780000000000003</v>
      </c>
      <c r="F47" s="173"/>
      <c r="G47" s="174">
        <f>ROUND(E47*F47,2)</f>
        <v>0</v>
      </c>
      <c r="H47" s="159"/>
      <c r="I47" s="158">
        <f>ROUND(E47*H47,2)</f>
        <v>0</v>
      </c>
      <c r="J47" s="159"/>
      <c r="K47" s="158">
        <f>ROUND(E47*J47,2)</f>
        <v>0</v>
      </c>
      <c r="L47" s="158">
        <v>15</v>
      </c>
      <c r="M47" s="158">
        <f>G47*(1+L47/100)</f>
        <v>0</v>
      </c>
      <c r="N47" s="158">
        <v>2.1900000000000001E-3</v>
      </c>
      <c r="O47" s="158">
        <f>ROUND(E47*N47,2)</f>
        <v>0.01</v>
      </c>
      <c r="P47" s="158">
        <v>7.4999999999999997E-2</v>
      </c>
      <c r="Q47" s="158">
        <f>ROUND(E47*P47,2)</f>
        <v>0.38</v>
      </c>
      <c r="R47" s="158"/>
      <c r="S47" s="158" t="s">
        <v>195</v>
      </c>
      <c r="T47" s="158" t="s">
        <v>196</v>
      </c>
      <c r="U47" s="158">
        <v>0.95499999999999996</v>
      </c>
      <c r="V47" s="158">
        <f>ROUND(E47*U47,2)</f>
        <v>4.8499999999999996</v>
      </c>
      <c r="W47" s="158"/>
      <c r="X47" s="158" t="s">
        <v>209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210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55"/>
      <c r="B48" s="156"/>
      <c r="C48" s="184" t="s">
        <v>251</v>
      </c>
      <c r="D48" s="160"/>
      <c r="E48" s="161">
        <v>0.46400000000000002</v>
      </c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48"/>
      <c r="Z48" s="148"/>
      <c r="AA48" s="148"/>
      <c r="AB48" s="148"/>
      <c r="AC48" s="148"/>
      <c r="AD48" s="148"/>
      <c r="AE48" s="148"/>
      <c r="AF48" s="148"/>
      <c r="AG48" s="148" t="s">
        <v>200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55"/>
      <c r="B49" s="156"/>
      <c r="C49" s="184" t="s">
        <v>252</v>
      </c>
      <c r="D49" s="160"/>
      <c r="E49" s="161">
        <v>1.1839999999999999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48"/>
      <c r="Z49" s="148"/>
      <c r="AA49" s="148"/>
      <c r="AB49" s="148"/>
      <c r="AC49" s="148"/>
      <c r="AD49" s="148"/>
      <c r="AE49" s="148"/>
      <c r="AF49" s="148"/>
      <c r="AG49" s="148" t="s">
        <v>200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55"/>
      <c r="B50" s="156"/>
      <c r="C50" s="184" t="s">
        <v>253</v>
      </c>
      <c r="D50" s="160"/>
      <c r="E50" s="161">
        <v>1.8460000000000001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8"/>
      <c r="Z50" s="148"/>
      <c r="AA50" s="148"/>
      <c r="AB50" s="148"/>
      <c r="AC50" s="148"/>
      <c r="AD50" s="148"/>
      <c r="AE50" s="148"/>
      <c r="AF50" s="148"/>
      <c r="AG50" s="148" t="s">
        <v>200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55"/>
      <c r="B51" s="156"/>
      <c r="C51" s="184" t="s">
        <v>254</v>
      </c>
      <c r="D51" s="160"/>
      <c r="E51" s="161">
        <v>1.5840000000000001</v>
      </c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48"/>
      <c r="Z51" s="148"/>
      <c r="AA51" s="148"/>
      <c r="AB51" s="148"/>
      <c r="AC51" s="148"/>
      <c r="AD51" s="148"/>
      <c r="AE51" s="148"/>
      <c r="AF51" s="148"/>
      <c r="AG51" s="148" t="s">
        <v>200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69">
        <v>12</v>
      </c>
      <c r="B52" s="170" t="s">
        <v>255</v>
      </c>
      <c r="C52" s="183" t="s">
        <v>256</v>
      </c>
      <c r="D52" s="171" t="s">
        <v>204</v>
      </c>
      <c r="E52" s="172">
        <v>33.482500000000002</v>
      </c>
      <c r="F52" s="173"/>
      <c r="G52" s="174">
        <f>ROUND(E52*F52,2)</f>
        <v>0</v>
      </c>
      <c r="H52" s="159"/>
      <c r="I52" s="158">
        <f>ROUND(E52*H52,2)</f>
        <v>0</v>
      </c>
      <c r="J52" s="159"/>
      <c r="K52" s="158">
        <f>ROUND(E52*J52,2)</f>
        <v>0</v>
      </c>
      <c r="L52" s="158">
        <v>15</v>
      </c>
      <c r="M52" s="158">
        <f>G52*(1+L52/100)</f>
        <v>0</v>
      </c>
      <c r="N52" s="158">
        <v>1E-3</v>
      </c>
      <c r="O52" s="158">
        <f>ROUND(E52*N52,2)</f>
        <v>0.03</v>
      </c>
      <c r="P52" s="158">
        <v>6.2E-2</v>
      </c>
      <c r="Q52" s="158">
        <f>ROUND(E52*P52,2)</f>
        <v>2.08</v>
      </c>
      <c r="R52" s="158"/>
      <c r="S52" s="158" t="s">
        <v>195</v>
      </c>
      <c r="T52" s="158" t="s">
        <v>196</v>
      </c>
      <c r="U52" s="158">
        <v>0.61199999999999999</v>
      </c>
      <c r="V52" s="158">
        <f>ROUND(E52*U52,2)</f>
        <v>20.49</v>
      </c>
      <c r="W52" s="158"/>
      <c r="X52" s="158" t="s">
        <v>209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210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55"/>
      <c r="B53" s="156"/>
      <c r="C53" s="184" t="s">
        <v>257</v>
      </c>
      <c r="D53" s="160"/>
      <c r="E53" s="161">
        <v>10.945499999999999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48"/>
      <c r="Z53" s="148"/>
      <c r="AA53" s="148"/>
      <c r="AB53" s="148"/>
      <c r="AC53" s="148"/>
      <c r="AD53" s="148"/>
      <c r="AE53" s="148"/>
      <c r="AF53" s="148"/>
      <c r="AG53" s="148" t="s">
        <v>200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5"/>
      <c r="B54" s="156"/>
      <c r="C54" s="184" t="s">
        <v>258</v>
      </c>
      <c r="D54" s="160"/>
      <c r="E54" s="161">
        <v>1.5840000000000001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48"/>
      <c r="Z54" s="148"/>
      <c r="AA54" s="148"/>
      <c r="AB54" s="148"/>
      <c r="AC54" s="148"/>
      <c r="AD54" s="148"/>
      <c r="AE54" s="148"/>
      <c r="AF54" s="148"/>
      <c r="AG54" s="148" t="s">
        <v>200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55"/>
      <c r="B55" s="156"/>
      <c r="C55" s="184" t="s">
        <v>259</v>
      </c>
      <c r="D55" s="160"/>
      <c r="E55" s="161">
        <v>20.952999999999999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48"/>
      <c r="Z55" s="148"/>
      <c r="AA55" s="148"/>
      <c r="AB55" s="148"/>
      <c r="AC55" s="148"/>
      <c r="AD55" s="148"/>
      <c r="AE55" s="148"/>
      <c r="AF55" s="148"/>
      <c r="AG55" s="148" t="s">
        <v>200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69">
        <v>13</v>
      </c>
      <c r="B56" s="170" t="s">
        <v>260</v>
      </c>
      <c r="C56" s="183" t="s">
        <v>261</v>
      </c>
      <c r="D56" s="171" t="s">
        <v>204</v>
      </c>
      <c r="E56" s="172">
        <v>29.071300000000001</v>
      </c>
      <c r="F56" s="173"/>
      <c r="G56" s="174">
        <f>ROUND(E56*F56,2)</f>
        <v>0</v>
      </c>
      <c r="H56" s="159"/>
      <c r="I56" s="158">
        <f>ROUND(E56*H56,2)</f>
        <v>0</v>
      </c>
      <c r="J56" s="159"/>
      <c r="K56" s="158">
        <f>ROUND(E56*J56,2)</f>
        <v>0</v>
      </c>
      <c r="L56" s="158">
        <v>15</v>
      </c>
      <c r="M56" s="158">
        <f>G56*(1+L56/100)</f>
        <v>0</v>
      </c>
      <c r="N56" s="158">
        <v>1.17E-3</v>
      </c>
      <c r="O56" s="158">
        <f>ROUND(E56*N56,2)</f>
        <v>0.03</v>
      </c>
      <c r="P56" s="158">
        <v>8.7999999999999995E-2</v>
      </c>
      <c r="Q56" s="158">
        <f>ROUND(E56*P56,2)</f>
        <v>2.56</v>
      </c>
      <c r="R56" s="158"/>
      <c r="S56" s="158" t="s">
        <v>195</v>
      </c>
      <c r="T56" s="158" t="s">
        <v>196</v>
      </c>
      <c r="U56" s="158">
        <v>0.55600000000000005</v>
      </c>
      <c r="V56" s="158">
        <f>ROUND(E56*U56,2)</f>
        <v>16.16</v>
      </c>
      <c r="W56" s="158"/>
      <c r="X56" s="158" t="s">
        <v>209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210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33.75" outlineLevel="1" x14ac:dyDescent="0.2">
      <c r="A57" s="155"/>
      <c r="B57" s="156"/>
      <c r="C57" s="184" t="s">
        <v>262</v>
      </c>
      <c r="D57" s="160"/>
      <c r="E57" s="161">
        <v>13.5953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48"/>
      <c r="Z57" s="148"/>
      <c r="AA57" s="148"/>
      <c r="AB57" s="148"/>
      <c r="AC57" s="148"/>
      <c r="AD57" s="148"/>
      <c r="AE57" s="148"/>
      <c r="AF57" s="148"/>
      <c r="AG57" s="148" t="s">
        <v>200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33.75" outlineLevel="1" x14ac:dyDescent="0.2">
      <c r="A58" s="155"/>
      <c r="B58" s="156"/>
      <c r="C58" s="184" t="s">
        <v>263</v>
      </c>
      <c r="D58" s="160"/>
      <c r="E58" s="161">
        <v>15.476000000000001</v>
      </c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48"/>
      <c r="Z58" s="148"/>
      <c r="AA58" s="148"/>
      <c r="AB58" s="148"/>
      <c r="AC58" s="148"/>
      <c r="AD58" s="148"/>
      <c r="AE58" s="148"/>
      <c r="AF58" s="148"/>
      <c r="AG58" s="148" t="s">
        <v>200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69">
        <v>14</v>
      </c>
      <c r="B59" s="170" t="s">
        <v>264</v>
      </c>
      <c r="C59" s="183" t="s">
        <v>265</v>
      </c>
      <c r="D59" s="171" t="s">
        <v>238</v>
      </c>
      <c r="E59" s="172">
        <v>20.81</v>
      </c>
      <c r="F59" s="173"/>
      <c r="G59" s="174">
        <f>ROUND(E59*F59,2)</f>
        <v>0</v>
      </c>
      <c r="H59" s="159"/>
      <c r="I59" s="158">
        <f>ROUND(E59*H59,2)</f>
        <v>0</v>
      </c>
      <c r="J59" s="159"/>
      <c r="K59" s="158">
        <f>ROUND(E59*J59,2)</f>
        <v>0</v>
      </c>
      <c r="L59" s="158">
        <v>15</v>
      </c>
      <c r="M59" s="158">
        <f>G59*(1+L59/100)</f>
        <v>0</v>
      </c>
      <c r="N59" s="158">
        <v>0</v>
      </c>
      <c r="O59" s="158">
        <f>ROUND(E59*N59,2)</f>
        <v>0</v>
      </c>
      <c r="P59" s="158">
        <v>1.507E-2</v>
      </c>
      <c r="Q59" s="158">
        <f>ROUND(E59*P59,2)</f>
        <v>0.31</v>
      </c>
      <c r="R59" s="158"/>
      <c r="S59" s="158" t="s">
        <v>195</v>
      </c>
      <c r="T59" s="158" t="s">
        <v>196</v>
      </c>
      <c r="U59" s="158">
        <v>0.11</v>
      </c>
      <c r="V59" s="158">
        <f>ROUND(E59*U59,2)</f>
        <v>2.29</v>
      </c>
      <c r="W59" s="158"/>
      <c r="X59" s="158" t="s">
        <v>209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210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55"/>
      <c r="B60" s="156"/>
      <c r="C60" s="184" t="s">
        <v>266</v>
      </c>
      <c r="D60" s="160"/>
      <c r="E60" s="161">
        <v>9.61</v>
      </c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48"/>
      <c r="Z60" s="148"/>
      <c r="AA60" s="148"/>
      <c r="AB60" s="148"/>
      <c r="AC60" s="148"/>
      <c r="AD60" s="148"/>
      <c r="AE60" s="148"/>
      <c r="AF60" s="148"/>
      <c r="AG60" s="148" t="s">
        <v>200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55"/>
      <c r="B61" s="156"/>
      <c r="C61" s="184" t="s">
        <v>267</v>
      </c>
      <c r="D61" s="160"/>
      <c r="E61" s="161">
        <v>11.2</v>
      </c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48"/>
      <c r="Z61" s="148"/>
      <c r="AA61" s="148"/>
      <c r="AB61" s="148"/>
      <c r="AC61" s="148"/>
      <c r="AD61" s="148"/>
      <c r="AE61" s="148"/>
      <c r="AF61" s="148"/>
      <c r="AG61" s="148" t="s">
        <v>200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69">
        <v>15</v>
      </c>
      <c r="B62" s="170" t="s">
        <v>268</v>
      </c>
      <c r="C62" s="183" t="s">
        <v>269</v>
      </c>
      <c r="D62" s="171" t="s">
        <v>204</v>
      </c>
      <c r="E62" s="172">
        <v>90.936999999999998</v>
      </c>
      <c r="F62" s="173"/>
      <c r="G62" s="174">
        <f>ROUND(E62*F62,2)</f>
        <v>0</v>
      </c>
      <c r="H62" s="159"/>
      <c r="I62" s="158">
        <f>ROUND(E62*H62,2)</f>
        <v>0</v>
      </c>
      <c r="J62" s="159"/>
      <c r="K62" s="158">
        <f>ROUND(E62*J62,2)</f>
        <v>0</v>
      </c>
      <c r="L62" s="158">
        <v>15</v>
      </c>
      <c r="M62" s="158">
        <f>G62*(1+L62/100)</f>
        <v>0</v>
      </c>
      <c r="N62" s="158">
        <v>0</v>
      </c>
      <c r="O62" s="158">
        <f>ROUND(E62*N62,2)</f>
        <v>0</v>
      </c>
      <c r="P62" s="158">
        <v>0.05</v>
      </c>
      <c r="Q62" s="158">
        <f>ROUND(E62*P62,2)</f>
        <v>4.55</v>
      </c>
      <c r="R62" s="158"/>
      <c r="S62" s="158" t="s">
        <v>195</v>
      </c>
      <c r="T62" s="158" t="s">
        <v>196</v>
      </c>
      <c r="U62" s="158">
        <v>0.33</v>
      </c>
      <c r="V62" s="158">
        <f>ROUND(E62*U62,2)</f>
        <v>30.01</v>
      </c>
      <c r="W62" s="158"/>
      <c r="X62" s="158" t="s">
        <v>209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210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outlineLevel="1" x14ac:dyDescent="0.2">
      <c r="A63" s="155"/>
      <c r="B63" s="156"/>
      <c r="C63" s="184" t="s">
        <v>270</v>
      </c>
      <c r="D63" s="160"/>
      <c r="E63" s="161">
        <v>90.936999999999998</v>
      </c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48"/>
      <c r="Z63" s="148"/>
      <c r="AA63" s="148"/>
      <c r="AB63" s="148"/>
      <c r="AC63" s="148"/>
      <c r="AD63" s="148"/>
      <c r="AE63" s="148"/>
      <c r="AF63" s="148"/>
      <c r="AG63" s="148" t="s">
        <v>200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69">
        <v>16</v>
      </c>
      <c r="B64" s="170" t="s">
        <v>271</v>
      </c>
      <c r="C64" s="183" t="s">
        <v>272</v>
      </c>
      <c r="D64" s="171" t="s">
        <v>204</v>
      </c>
      <c r="E64" s="172">
        <v>288.98635999999999</v>
      </c>
      <c r="F64" s="173"/>
      <c r="G64" s="174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15</v>
      </c>
      <c r="M64" s="158">
        <f>G64*(1+L64/100)</f>
        <v>0</v>
      </c>
      <c r="N64" s="158">
        <v>0</v>
      </c>
      <c r="O64" s="158">
        <f>ROUND(E64*N64,2)</f>
        <v>0</v>
      </c>
      <c r="P64" s="158">
        <v>4.5999999999999999E-2</v>
      </c>
      <c r="Q64" s="158">
        <f>ROUND(E64*P64,2)</f>
        <v>13.29</v>
      </c>
      <c r="R64" s="158"/>
      <c r="S64" s="158" t="s">
        <v>195</v>
      </c>
      <c r="T64" s="158" t="s">
        <v>196</v>
      </c>
      <c r="U64" s="158">
        <v>0.26</v>
      </c>
      <c r="V64" s="158">
        <f>ROUND(E64*U64,2)</f>
        <v>75.14</v>
      </c>
      <c r="W64" s="158"/>
      <c r="X64" s="158" t="s">
        <v>209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210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55"/>
      <c r="B65" s="156"/>
      <c r="C65" s="184" t="s">
        <v>273</v>
      </c>
      <c r="D65" s="160"/>
      <c r="E65" s="161">
        <v>48.88</v>
      </c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48"/>
      <c r="Z65" s="148"/>
      <c r="AA65" s="148"/>
      <c r="AB65" s="148"/>
      <c r="AC65" s="148"/>
      <c r="AD65" s="148"/>
      <c r="AE65" s="148"/>
      <c r="AF65" s="148"/>
      <c r="AG65" s="148" t="s">
        <v>200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55"/>
      <c r="B66" s="156"/>
      <c r="C66" s="184" t="s">
        <v>274</v>
      </c>
      <c r="D66" s="160"/>
      <c r="E66" s="161">
        <v>-6.7590000000000003</v>
      </c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48"/>
      <c r="Z66" s="148"/>
      <c r="AA66" s="148"/>
      <c r="AB66" s="148"/>
      <c r="AC66" s="148"/>
      <c r="AD66" s="148"/>
      <c r="AE66" s="148"/>
      <c r="AF66" s="148"/>
      <c r="AG66" s="148" t="s">
        <v>200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55"/>
      <c r="B67" s="156"/>
      <c r="C67" s="184" t="s">
        <v>275</v>
      </c>
      <c r="D67" s="160"/>
      <c r="E67" s="161">
        <v>41.131999999999998</v>
      </c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48"/>
      <c r="Z67" s="148"/>
      <c r="AA67" s="148"/>
      <c r="AB67" s="148"/>
      <c r="AC67" s="148"/>
      <c r="AD67" s="148"/>
      <c r="AE67" s="148"/>
      <c r="AF67" s="148"/>
      <c r="AG67" s="148" t="s">
        <v>200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55"/>
      <c r="B68" s="156"/>
      <c r="C68" s="184" t="s">
        <v>276</v>
      </c>
      <c r="D68" s="160"/>
      <c r="E68" s="161">
        <v>-4.7690000000000001</v>
      </c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48"/>
      <c r="Z68" s="148"/>
      <c r="AA68" s="148"/>
      <c r="AB68" s="148"/>
      <c r="AC68" s="148"/>
      <c r="AD68" s="148"/>
      <c r="AE68" s="148"/>
      <c r="AF68" s="148"/>
      <c r="AG68" s="148" t="s">
        <v>200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55"/>
      <c r="B69" s="156"/>
      <c r="C69" s="184" t="s">
        <v>277</v>
      </c>
      <c r="D69" s="160"/>
      <c r="E69" s="161">
        <v>51.323999999999998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48"/>
      <c r="Z69" s="148"/>
      <c r="AA69" s="148"/>
      <c r="AB69" s="148"/>
      <c r="AC69" s="148"/>
      <c r="AD69" s="148"/>
      <c r="AE69" s="148"/>
      <c r="AF69" s="148"/>
      <c r="AG69" s="148" t="s">
        <v>200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55"/>
      <c r="B70" s="156"/>
      <c r="C70" s="184" t="s">
        <v>278</v>
      </c>
      <c r="D70" s="160"/>
      <c r="E70" s="161">
        <v>-8.9562000000000008</v>
      </c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48"/>
      <c r="Z70" s="148"/>
      <c r="AA70" s="148"/>
      <c r="AB70" s="148"/>
      <c r="AC70" s="148"/>
      <c r="AD70" s="148"/>
      <c r="AE70" s="148"/>
      <c r="AF70" s="148"/>
      <c r="AG70" s="148" t="s">
        <v>200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55"/>
      <c r="B71" s="156"/>
      <c r="C71" s="184" t="s">
        <v>279</v>
      </c>
      <c r="D71" s="160"/>
      <c r="E71" s="161">
        <v>37.985999999999997</v>
      </c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48"/>
      <c r="Z71" s="148"/>
      <c r="AA71" s="148"/>
      <c r="AB71" s="148"/>
      <c r="AC71" s="148"/>
      <c r="AD71" s="148"/>
      <c r="AE71" s="148"/>
      <c r="AF71" s="148"/>
      <c r="AG71" s="148" t="s">
        <v>200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/>
      <c r="B72" s="156"/>
      <c r="C72" s="184" t="s">
        <v>280</v>
      </c>
      <c r="D72" s="160"/>
      <c r="E72" s="161">
        <v>-3.7932000000000001</v>
      </c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48"/>
      <c r="Z72" s="148"/>
      <c r="AA72" s="148"/>
      <c r="AB72" s="148"/>
      <c r="AC72" s="148"/>
      <c r="AD72" s="148"/>
      <c r="AE72" s="148"/>
      <c r="AF72" s="148"/>
      <c r="AG72" s="148" t="s">
        <v>200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55"/>
      <c r="B73" s="156"/>
      <c r="C73" s="184" t="s">
        <v>281</v>
      </c>
      <c r="D73" s="160"/>
      <c r="E73" s="161">
        <v>37.747</v>
      </c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48"/>
      <c r="Z73" s="148"/>
      <c r="AA73" s="148"/>
      <c r="AB73" s="148"/>
      <c r="AC73" s="148"/>
      <c r="AD73" s="148"/>
      <c r="AE73" s="148"/>
      <c r="AF73" s="148"/>
      <c r="AG73" s="148" t="s">
        <v>200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55"/>
      <c r="B74" s="156"/>
      <c r="C74" s="184" t="s">
        <v>282</v>
      </c>
      <c r="D74" s="160"/>
      <c r="E74" s="161">
        <v>16.8462</v>
      </c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48"/>
      <c r="Z74" s="148"/>
      <c r="AA74" s="148"/>
      <c r="AB74" s="148"/>
      <c r="AC74" s="148"/>
      <c r="AD74" s="148"/>
      <c r="AE74" s="148"/>
      <c r="AF74" s="148"/>
      <c r="AG74" s="148" t="s">
        <v>200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55"/>
      <c r="B75" s="156"/>
      <c r="C75" s="184" t="s">
        <v>283</v>
      </c>
      <c r="D75" s="160"/>
      <c r="E75" s="161">
        <v>36.132959999999997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48"/>
      <c r="Z75" s="148"/>
      <c r="AA75" s="148"/>
      <c r="AB75" s="148"/>
      <c r="AC75" s="148"/>
      <c r="AD75" s="148"/>
      <c r="AE75" s="148"/>
      <c r="AF75" s="148"/>
      <c r="AG75" s="148" t="s">
        <v>200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55"/>
      <c r="B76" s="156"/>
      <c r="C76" s="184" t="s">
        <v>284</v>
      </c>
      <c r="D76" s="160"/>
      <c r="E76" s="161">
        <v>43.215600000000002</v>
      </c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48"/>
      <c r="Z76" s="148"/>
      <c r="AA76" s="148"/>
      <c r="AB76" s="148"/>
      <c r="AC76" s="148"/>
      <c r="AD76" s="148"/>
      <c r="AE76" s="148"/>
      <c r="AF76" s="148"/>
      <c r="AG76" s="148" t="s">
        <v>200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69">
        <v>17</v>
      </c>
      <c r="B77" s="170" t="s">
        <v>285</v>
      </c>
      <c r="C77" s="183" t="s">
        <v>286</v>
      </c>
      <c r="D77" s="171" t="s">
        <v>204</v>
      </c>
      <c r="E77" s="172">
        <v>328.83679999999998</v>
      </c>
      <c r="F77" s="173"/>
      <c r="G77" s="174">
        <f>ROUND(E77*F77,2)</f>
        <v>0</v>
      </c>
      <c r="H77" s="159"/>
      <c r="I77" s="158">
        <f>ROUND(E77*H77,2)</f>
        <v>0</v>
      </c>
      <c r="J77" s="159"/>
      <c r="K77" s="158">
        <f>ROUND(E77*J77,2)</f>
        <v>0</v>
      </c>
      <c r="L77" s="158">
        <v>15</v>
      </c>
      <c r="M77" s="158">
        <f>G77*(1+L77/100)</f>
        <v>0</v>
      </c>
      <c r="N77" s="158">
        <v>0</v>
      </c>
      <c r="O77" s="158">
        <f>ROUND(E77*N77,2)</f>
        <v>0</v>
      </c>
      <c r="P77" s="158">
        <v>5.8999999999999997E-2</v>
      </c>
      <c r="Q77" s="158">
        <f>ROUND(E77*P77,2)</f>
        <v>19.399999999999999</v>
      </c>
      <c r="R77" s="158"/>
      <c r="S77" s="158" t="s">
        <v>195</v>
      </c>
      <c r="T77" s="158" t="s">
        <v>196</v>
      </c>
      <c r="U77" s="158">
        <v>0.2</v>
      </c>
      <c r="V77" s="158">
        <f>ROUND(E77*U77,2)</f>
        <v>65.77</v>
      </c>
      <c r="W77" s="158"/>
      <c r="X77" s="158" t="s">
        <v>209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210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55"/>
      <c r="B78" s="156"/>
      <c r="C78" s="184" t="s">
        <v>287</v>
      </c>
      <c r="D78" s="160"/>
      <c r="E78" s="161">
        <v>111.925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48"/>
      <c r="Z78" s="148"/>
      <c r="AA78" s="148"/>
      <c r="AB78" s="148"/>
      <c r="AC78" s="148"/>
      <c r="AD78" s="148"/>
      <c r="AE78" s="148"/>
      <c r="AF78" s="148"/>
      <c r="AG78" s="148" t="s">
        <v>200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55"/>
      <c r="B79" s="156"/>
      <c r="C79" s="184" t="s">
        <v>288</v>
      </c>
      <c r="D79" s="160"/>
      <c r="E79" s="161">
        <v>-3.8340000000000001</v>
      </c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48"/>
      <c r="Z79" s="148"/>
      <c r="AA79" s="148"/>
      <c r="AB79" s="148"/>
      <c r="AC79" s="148"/>
      <c r="AD79" s="148"/>
      <c r="AE79" s="148"/>
      <c r="AF79" s="148"/>
      <c r="AG79" s="148" t="s">
        <v>200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55"/>
      <c r="B80" s="156"/>
      <c r="C80" s="184" t="s">
        <v>289</v>
      </c>
      <c r="D80" s="160"/>
      <c r="E80" s="161">
        <v>-2.3247</v>
      </c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48"/>
      <c r="Z80" s="148"/>
      <c r="AA80" s="148"/>
      <c r="AB80" s="148"/>
      <c r="AC80" s="148"/>
      <c r="AD80" s="148"/>
      <c r="AE80" s="148"/>
      <c r="AF80" s="148"/>
      <c r="AG80" s="148" t="s">
        <v>200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55"/>
      <c r="B81" s="156"/>
      <c r="C81" s="184" t="s">
        <v>290</v>
      </c>
      <c r="D81" s="160"/>
      <c r="E81" s="161">
        <v>-8.6850000000000005</v>
      </c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48"/>
      <c r="Z81" s="148"/>
      <c r="AA81" s="148"/>
      <c r="AB81" s="148"/>
      <c r="AC81" s="148"/>
      <c r="AD81" s="148"/>
      <c r="AE81" s="148"/>
      <c r="AF81" s="148"/>
      <c r="AG81" s="148" t="s">
        <v>200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55"/>
      <c r="B82" s="156"/>
      <c r="C82" s="184" t="s">
        <v>291</v>
      </c>
      <c r="D82" s="160"/>
      <c r="E82" s="161">
        <v>67.496799999999993</v>
      </c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48"/>
      <c r="Z82" s="148"/>
      <c r="AA82" s="148"/>
      <c r="AB82" s="148"/>
      <c r="AC82" s="148"/>
      <c r="AD82" s="148"/>
      <c r="AE82" s="148"/>
      <c r="AF82" s="148"/>
      <c r="AG82" s="148" t="s">
        <v>200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55"/>
      <c r="B83" s="156"/>
      <c r="C83" s="184" t="s">
        <v>292</v>
      </c>
      <c r="D83" s="160"/>
      <c r="E83" s="161">
        <v>-5.4669999999999996</v>
      </c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48"/>
      <c r="Z83" s="148"/>
      <c r="AA83" s="148"/>
      <c r="AB83" s="148"/>
      <c r="AC83" s="148"/>
      <c r="AD83" s="148"/>
      <c r="AE83" s="148"/>
      <c r="AF83" s="148"/>
      <c r="AG83" s="148" t="s">
        <v>200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55"/>
      <c r="B84" s="156"/>
      <c r="C84" s="184" t="s">
        <v>293</v>
      </c>
      <c r="D84" s="160"/>
      <c r="E84" s="161">
        <v>111.925</v>
      </c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48"/>
      <c r="Z84" s="148"/>
      <c r="AA84" s="148"/>
      <c r="AB84" s="148"/>
      <c r="AC84" s="148"/>
      <c r="AD84" s="148"/>
      <c r="AE84" s="148"/>
      <c r="AF84" s="148"/>
      <c r="AG84" s="148" t="s">
        <v>200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55"/>
      <c r="B85" s="156"/>
      <c r="C85" s="184" t="s">
        <v>294</v>
      </c>
      <c r="D85" s="160"/>
      <c r="E85" s="161">
        <v>-5.32</v>
      </c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48"/>
      <c r="Z85" s="148"/>
      <c r="AA85" s="148"/>
      <c r="AB85" s="148"/>
      <c r="AC85" s="148"/>
      <c r="AD85" s="148"/>
      <c r="AE85" s="148"/>
      <c r="AF85" s="148"/>
      <c r="AG85" s="148" t="s">
        <v>200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55"/>
      <c r="B86" s="156"/>
      <c r="C86" s="184" t="s">
        <v>295</v>
      </c>
      <c r="D86" s="160"/>
      <c r="E86" s="161">
        <v>-5.3665000000000003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48"/>
      <c r="Z86" s="148"/>
      <c r="AA86" s="148"/>
      <c r="AB86" s="148"/>
      <c r="AC86" s="148"/>
      <c r="AD86" s="148"/>
      <c r="AE86" s="148"/>
      <c r="AF86" s="148"/>
      <c r="AG86" s="148" t="s">
        <v>200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55"/>
      <c r="B87" s="156"/>
      <c r="C87" s="184" t="s">
        <v>296</v>
      </c>
      <c r="D87" s="160"/>
      <c r="E87" s="161">
        <v>76.493200000000002</v>
      </c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48"/>
      <c r="Z87" s="148"/>
      <c r="AA87" s="148"/>
      <c r="AB87" s="148"/>
      <c r="AC87" s="148"/>
      <c r="AD87" s="148"/>
      <c r="AE87" s="148"/>
      <c r="AF87" s="148"/>
      <c r="AG87" s="148" t="s">
        <v>200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55"/>
      <c r="B88" s="156"/>
      <c r="C88" s="184" t="s">
        <v>297</v>
      </c>
      <c r="D88" s="160"/>
      <c r="E88" s="161">
        <v>-6.8220000000000001</v>
      </c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48"/>
      <c r="Z88" s="148"/>
      <c r="AA88" s="148"/>
      <c r="AB88" s="148"/>
      <c r="AC88" s="148"/>
      <c r="AD88" s="148"/>
      <c r="AE88" s="148"/>
      <c r="AF88" s="148"/>
      <c r="AG88" s="148" t="s">
        <v>200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55"/>
      <c r="B89" s="156"/>
      <c r="C89" s="184" t="s">
        <v>298</v>
      </c>
      <c r="D89" s="160"/>
      <c r="E89" s="161">
        <v>-1.1839999999999999</v>
      </c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48"/>
      <c r="Z89" s="148"/>
      <c r="AA89" s="148"/>
      <c r="AB89" s="148"/>
      <c r="AC89" s="148"/>
      <c r="AD89" s="148"/>
      <c r="AE89" s="148"/>
      <c r="AF89" s="148"/>
      <c r="AG89" s="148" t="s">
        <v>200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69">
        <v>18</v>
      </c>
      <c r="B90" s="170" t="s">
        <v>299</v>
      </c>
      <c r="C90" s="183" t="s">
        <v>300</v>
      </c>
      <c r="D90" s="171" t="s">
        <v>242</v>
      </c>
      <c r="E90" s="172">
        <v>8</v>
      </c>
      <c r="F90" s="173"/>
      <c r="G90" s="174">
        <f>ROUND(E90*F90,2)</f>
        <v>0</v>
      </c>
      <c r="H90" s="159"/>
      <c r="I90" s="158">
        <f>ROUND(E90*H90,2)</f>
        <v>0</v>
      </c>
      <c r="J90" s="159"/>
      <c r="K90" s="158">
        <f>ROUND(E90*J90,2)</f>
        <v>0</v>
      </c>
      <c r="L90" s="158">
        <v>15</v>
      </c>
      <c r="M90" s="158">
        <f>G90*(1+L90/100)</f>
        <v>0</v>
      </c>
      <c r="N90" s="158">
        <v>6.8300000000000001E-3</v>
      </c>
      <c r="O90" s="158">
        <f>ROUND(E90*N90,2)</f>
        <v>0.05</v>
      </c>
      <c r="P90" s="158">
        <v>0</v>
      </c>
      <c r="Q90" s="158">
        <f>ROUND(E90*P90,2)</f>
        <v>0</v>
      </c>
      <c r="R90" s="158"/>
      <c r="S90" s="158" t="s">
        <v>195</v>
      </c>
      <c r="T90" s="158" t="s">
        <v>196</v>
      </c>
      <c r="U90" s="158">
        <v>1.841</v>
      </c>
      <c r="V90" s="158">
        <f>ROUND(E90*U90,2)</f>
        <v>14.73</v>
      </c>
      <c r="W90" s="158"/>
      <c r="X90" s="158" t="s">
        <v>209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210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55"/>
      <c r="B91" s="156"/>
      <c r="C91" s="184" t="s">
        <v>301</v>
      </c>
      <c r="D91" s="160"/>
      <c r="E91" s="161">
        <v>8</v>
      </c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48"/>
      <c r="Z91" s="148"/>
      <c r="AA91" s="148"/>
      <c r="AB91" s="148"/>
      <c r="AC91" s="148"/>
      <c r="AD91" s="148"/>
      <c r="AE91" s="148"/>
      <c r="AF91" s="148"/>
      <c r="AG91" s="148" t="s">
        <v>200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69">
        <v>19</v>
      </c>
      <c r="B92" s="170" t="s">
        <v>302</v>
      </c>
      <c r="C92" s="183" t="s">
        <v>303</v>
      </c>
      <c r="D92" s="171" t="s">
        <v>242</v>
      </c>
      <c r="E92" s="172">
        <v>8</v>
      </c>
      <c r="F92" s="173"/>
      <c r="G92" s="174">
        <f>ROUND(E92*F92,2)</f>
        <v>0</v>
      </c>
      <c r="H92" s="159"/>
      <c r="I92" s="158">
        <f>ROUND(E92*H92,2)</f>
        <v>0</v>
      </c>
      <c r="J92" s="159"/>
      <c r="K92" s="158">
        <f>ROUND(E92*J92,2)</f>
        <v>0</v>
      </c>
      <c r="L92" s="158">
        <v>15</v>
      </c>
      <c r="M92" s="158">
        <f>G92*(1+L92/100)</f>
        <v>0</v>
      </c>
      <c r="N92" s="158">
        <v>8.7100000000000007E-3</v>
      </c>
      <c r="O92" s="158">
        <f>ROUND(E92*N92,2)</f>
        <v>7.0000000000000007E-2</v>
      </c>
      <c r="P92" s="158">
        <v>0</v>
      </c>
      <c r="Q92" s="158">
        <f>ROUND(E92*P92,2)</f>
        <v>0</v>
      </c>
      <c r="R92" s="158"/>
      <c r="S92" s="158" t="s">
        <v>195</v>
      </c>
      <c r="T92" s="158" t="s">
        <v>196</v>
      </c>
      <c r="U92" s="158">
        <v>4.4749999999999996</v>
      </c>
      <c r="V92" s="158">
        <f>ROUND(E92*U92,2)</f>
        <v>35.799999999999997</v>
      </c>
      <c r="W92" s="158"/>
      <c r="X92" s="158" t="s">
        <v>209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210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55"/>
      <c r="B93" s="156"/>
      <c r="C93" s="184" t="s">
        <v>304</v>
      </c>
      <c r="D93" s="160"/>
      <c r="E93" s="161">
        <v>8</v>
      </c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48"/>
      <c r="Z93" s="148"/>
      <c r="AA93" s="148"/>
      <c r="AB93" s="148"/>
      <c r="AC93" s="148"/>
      <c r="AD93" s="148"/>
      <c r="AE93" s="148"/>
      <c r="AF93" s="148"/>
      <c r="AG93" s="148" t="s">
        <v>200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">
      <c r="A94" s="169">
        <v>20</v>
      </c>
      <c r="B94" s="170" t="s">
        <v>305</v>
      </c>
      <c r="C94" s="183" t="s">
        <v>306</v>
      </c>
      <c r="D94" s="171" t="s">
        <v>238</v>
      </c>
      <c r="E94" s="172">
        <v>10.62</v>
      </c>
      <c r="F94" s="173"/>
      <c r="G94" s="174">
        <f>ROUND(E94*F94,2)</f>
        <v>0</v>
      </c>
      <c r="H94" s="159"/>
      <c r="I94" s="158">
        <f>ROUND(E94*H94,2)</f>
        <v>0</v>
      </c>
      <c r="J94" s="159"/>
      <c r="K94" s="158">
        <f>ROUND(E94*J94,2)</f>
        <v>0</v>
      </c>
      <c r="L94" s="158">
        <v>15</v>
      </c>
      <c r="M94" s="158">
        <f>G94*(1+L94/100)</f>
        <v>0</v>
      </c>
      <c r="N94" s="158">
        <v>0</v>
      </c>
      <c r="O94" s="158">
        <f>ROUND(E94*N94,2)</f>
        <v>0</v>
      </c>
      <c r="P94" s="158">
        <v>1.0527299999999999</v>
      </c>
      <c r="Q94" s="158">
        <f>ROUND(E94*P94,2)</f>
        <v>11.18</v>
      </c>
      <c r="R94" s="158"/>
      <c r="S94" s="158" t="s">
        <v>195</v>
      </c>
      <c r="T94" s="158" t="s">
        <v>196</v>
      </c>
      <c r="U94" s="158">
        <v>4.6895600000000002</v>
      </c>
      <c r="V94" s="158">
        <f>ROUND(E94*U94,2)</f>
        <v>49.8</v>
      </c>
      <c r="W94" s="158"/>
      <c r="X94" s="158" t="s">
        <v>197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198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55"/>
      <c r="B95" s="156"/>
      <c r="C95" s="184" t="s">
        <v>307</v>
      </c>
      <c r="D95" s="160"/>
      <c r="E95" s="161">
        <v>10.62</v>
      </c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48"/>
      <c r="Z95" s="148"/>
      <c r="AA95" s="148"/>
      <c r="AB95" s="148"/>
      <c r="AC95" s="148"/>
      <c r="AD95" s="148"/>
      <c r="AE95" s="148"/>
      <c r="AF95" s="148"/>
      <c r="AG95" s="148" t="s">
        <v>200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69">
        <v>21</v>
      </c>
      <c r="B96" s="170" t="s">
        <v>305</v>
      </c>
      <c r="C96" s="183" t="s">
        <v>306</v>
      </c>
      <c r="D96" s="171" t="s">
        <v>238</v>
      </c>
      <c r="E96" s="172">
        <v>11</v>
      </c>
      <c r="F96" s="173"/>
      <c r="G96" s="174">
        <f>ROUND(E96*F96,2)</f>
        <v>0</v>
      </c>
      <c r="H96" s="159"/>
      <c r="I96" s="158">
        <f>ROUND(E96*H96,2)</f>
        <v>0</v>
      </c>
      <c r="J96" s="159"/>
      <c r="K96" s="158">
        <f>ROUND(E96*J96,2)</f>
        <v>0</v>
      </c>
      <c r="L96" s="158">
        <v>15</v>
      </c>
      <c r="M96" s="158">
        <f>G96*(1+L96/100)</f>
        <v>0</v>
      </c>
      <c r="N96" s="158">
        <v>0</v>
      </c>
      <c r="O96" s="158">
        <f>ROUND(E96*N96,2)</f>
        <v>0</v>
      </c>
      <c r="P96" s="158">
        <v>1.0527299999999999</v>
      </c>
      <c r="Q96" s="158">
        <f>ROUND(E96*P96,2)</f>
        <v>11.58</v>
      </c>
      <c r="R96" s="158"/>
      <c r="S96" s="158" t="s">
        <v>195</v>
      </c>
      <c r="T96" s="158" t="s">
        <v>196</v>
      </c>
      <c r="U96" s="158">
        <v>4.6895600000000002</v>
      </c>
      <c r="V96" s="158">
        <f>ROUND(E96*U96,2)</f>
        <v>51.59</v>
      </c>
      <c r="W96" s="158"/>
      <c r="X96" s="158" t="s">
        <v>197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198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55"/>
      <c r="B97" s="156"/>
      <c r="C97" s="184" t="s">
        <v>308</v>
      </c>
      <c r="D97" s="160"/>
      <c r="E97" s="161">
        <v>11</v>
      </c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48"/>
      <c r="Z97" s="148"/>
      <c r="AA97" s="148"/>
      <c r="AB97" s="148"/>
      <c r="AC97" s="148"/>
      <c r="AD97" s="148"/>
      <c r="AE97" s="148"/>
      <c r="AF97" s="148"/>
      <c r="AG97" s="148" t="s">
        <v>200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69">
        <v>22</v>
      </c>
      <c r="B98" s="170" t="s">
        <v>309</v>
      </c>
      <c r="C98" s="183" t="s">
        <v>310</v>
      </c>
      <c r="D98" s="171" t="s">
        <v>204</v>
      </c>
      <c r="E98" s="172">
        <v>1.278</v>
      </c>
      <c r="F98" s="173"/>
      <c r="G98" s="174">
        <f>ROUND(E98*F98,2)</f>
        <v>0</v>
      </c>
      <c r="H98" s="159"/>
      <c r="I98" s="158">
        <f>ROUND(E98*H98,2)</f>
        <v>0</v>
      </c>
      <c r="J98" s="159"/>
      <c r="K98" s="158">
        <f>ROUND(E98*J98,2)</f>
        <v>0</v>
      </c>
      <c r="L98" s="158">
        <v>15</v>
      </c>
      <c r="M98" s="158">
        <f>G98*(1+L98/100)</f>
        <v>0</v>
      </c>
      <c r="N98" s="158">
        <v>8.1999999999999998E-4</v>
      </c>
      <c r="O98" s="158">
        <f>ROUND(E98*N98,2)</f>
        <v>0</v>
      </c>
      <c r="P98" s="158">
        <v>0</v>
      </c>
      <c r="Q98" s="158">
        <f>ROUND(E98*P98,2)</f>
        <v>0</v>
      </c>
      <c r="R98" s="158"/>
      <c r="S98" s="158" t="s">
        <v>195</v>
      </c>
      <c r="T98" s="158" t="s">
        <v>196</v>
      </c>
      <c r="U98" s="158">
        <v>4.8640499999999998</v>
      </c>
      <c r="V98" s="158">
        <f>ROUND(E98*U98,2)</f>
        <v>6.22</v>
      </c>
      <c r="W98" s="158"/>
      <c r="X98" s="158" t="s">
        <v>197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198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55"/>
      <c r="B99" s="156"/>
      <c r="C99" s="184" t="s">
        <v>311</v>
      </c>
      <c r="D99" s="160"/>
      <c r="E99" s="161">
        <v>1.278</v>
      </c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48"/>
      <c r="Z99" s="148"/>
      <c r="AA99" s="148"/>
      <c r="AB99" s="148"/>
      <c r="AC99" s="148"/>
      <c r="AD99" s="148"/>
      <c r="AE99" s="148"/>
      <c r="AF99" s="148"/>
      <c r="AG99" s="148" t="s">
        <v>200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69">
        <v>23</v>
      </c>
      <c r="B100" s="170" t="s">
        <v>309</v>
      </c>
      <c r="C100" s="183" t="s">
        <v>312</v>
      </c>
      <c r="D100" s="171" t="s">
        <v>204</v>
      </c>
      <c r="E100" s="172">
        <v>6.5892400000000002</v>
      </c>
      <c r="F100" s="173"/>
      <c r="G100" s="174">
        <f>ROUND(E100*F100,2)</f>
        <v>0</v>
      </c>
      <c r="H100" s="159"/>
      <c r="I100" s="158">
        <f>ROUND(E100*H100,2)</f>
        <v>0</v>
      </c>
      <c r="J100" s="159"/>
      <c r="K100" s="158">
        <f>ROUND(E100*J100,2)</f>
        <v>0</v>
      </c>
      <c r="L100" s="158">
        <v>15</v>
      </c>
      <c r="M100" s="158">
        <f>G100*(1+L100/100)</f>
        <v>0</v>
      </c>
      <c r="N100" s="158">
        <v>1.09E-3</v>
      </c>
      <c r="O100" s="158">
        <f>ROUND(E100*N100,2)</f>
        <v>0.01</v>
      </c>
      <c r="P100" s="158">
        <v>1.08</v>
      </c>
      <c r="Q100" s="158">
        <f>ROUND(E100*P100,2)</f>
        <v>7.12</v>
      </c>
      <c r="R100" s="158"/>
      <c r="S100" s="158" t="s">
        <v>195</v>
      </c>
      <c r="T100" s="158" t="s">
        <v>196</v>
      </c>
      <c r="U100" s="158">
        <v>6.4854000000000003</v>
      </c>
      <c r="V100" s="158">
        <f>ROUND(E100*U100,2)</f>
        <v>42.73</v>
      </c>
      <c r="W100" s="158"/>
      <c r="X100" s="158" t="s">
        <v>197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198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55"/>
      <c r="B101" s="156"/>
      <c r="C101" s="184" t="s">
        <v>313</v>
      </c>
      <c r="D101" s="160"/>
      <c r="E101" s="161">
        <v>6.5892400000000002</v>
      </c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48"/>
      <c r="Z101" s="148"/>
      <c r="AA101" s="148"/>
      <c r="AB101" s="148"/>
      <c r="AC101" s="148"/>
      <c r="AD101" s="148"/>
      <c r="AE101" s="148"/>
      <c r="AF101" s="148"/>
      <c r="AG101" s="148" t="s">
        <v>200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69">
        <v>24</v>
      </c>
      <c r="B102" s="170" t="s">
        <v>309</v>
      </c>
      <c r="C102" s="183" t="s">
        <v>314</v>
      </c>
      <c r="D102" s="171" t="s">
        <v>204</v>
      </c>
      <c r="E102" s="172">
        <v>2.948</v>
      </c>
      <c r="F102" s="173"/>
      <c r="G102" s="174">
        <f>ROUND(E102*F102,2)</f>
        <v>0</v>
      </c>
      <c r="H102" s="159"/>
      <c r="I102" s="158">
        <f>ROUND(E102*H102,2)</f>
        <v>0</v>
      </c>
      <c r="J102" s="159"/>
      <c r="K102" s="158">
        <f>ROUND(E102*J102,2)</f>
        <v>0</v>
      </c>
      <c r="L102" s="158">
        <v>15</v>
      </c>
      <c r="M102" s="158">
        <f>G102*(1+L102/100)</f>
        <v>0</v>
      </c>
      <c r="N102" s="158">
        <v>1.1999999999999999E-3</v>
      </c>
      <c r="O102" s="158">
        <f>ROUND(E102*N102,2)</f>
        <v>0</v>
      </c>
      <c r="P102" s="158">
        <v>1.62</v>
      </c>
      <c r="Q102" s="158">
        <f>ROUND(E102*P102,2)</f>
        <v>4.78</v>
      </c>
      <c r="R102" s="158"/>
      <c r="S102" s="158" t="s">
        <v>195</v>
      </c>
      <c r="T102" s="158" t="s">
        <v>196</v>
      </c>
      <c r="U102" s="158">
        <v>10.506600000000001</v>
      </c>
      <c r="V102" s="158">
        <f>ROUND(E102*U102,2)</f>
        <v>30.97</v>
      </c>
      <c r="W102" s="158"/>
      <c r="X102" s="158" t="s">
        <v>197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198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55"/>
      <c r="B103" s="156"/>
      <c r="C103" s="184" t="s">
        <v>315</v>
      </c>
      <c r="D103" s="160"/>
      <c r="E103" s="161">
        <v>2.948</v>
      </c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48"/>
      <c r="Z103" s="148"/>
      <c r="AA103" s="148"/>
      <c r="AB103" s="148"/>
      <c r="AC103" s="148"/>
      <c r="AD103" s="148"/>
      <c r="AE103" s="148"/>
      <c r="AF103" s="148"/>
      <c r="AG103" s="148" t="s">
        <v>200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x14ac:dyDescent="0.2">
      <c r="A104" s="163" t="s">
        <v>190</v>
      </c>
      <c r="B104" s="164" t="s">
        <v>140</v>
      </c>
      <c r="C104" s="182" t="s">
        <v>141</v>
      </c>
      <c r="D104" s="165"/>
      <c r="E104" s="166"/>
      <c r="F104" s="167"/>
      <c r="G104" s="168">
        <f>SUMIF(AG105:AG112,"&lt;&gt;NOR",G105:G112)</f>
        <v>0</v>
      </c>
      <c r="H104" s="162"/>
      <c r="I104" s="162">
        <f>SUM(I105:I112)</f>
        <v>0</v>
      </c>
      <c r="J104" s="162"/>
      <c r="K104" s="162">
        <f>SUM(K105:K112)</f>
        <v>0</v>
      </c>
      <c r="L104" s="162"/>
      <c r="M104" s="162">
        <f>SUM(M105:M112)</f>
        <v>0</v>
      </c>
      <c r="N104" s="162"/>
      <c r="O104" s="162">
        <f>SUM(O105:O112)</f>
        <v>0</v>
      </c>
      <c r="P104" s="162"/>
      <c r="Q104" s="162">
        <f>SUM(Q105:Q112)</f>
        <v>0.38</v>
      </c>
      <c r="R104" s="162"/>
      <c r="S104" s="162"/>
      <c r="T104" s="162"/>
      <c r="U104" s="162"/>
      <c r="V104" s="162">
        <f>SUM(V105:V112)</f>
        <v>9.93</v>
      </c>
      <c r="W104" s="162"/>
      <c r="X104" s="162"/>
      <c r="AG104" t="s">
        <v>191</v>
      </c>
    </row>
    <row r="105" spans="1:60" outlineLevel="1" x14ac:dyDescent="0.2">
      <c r="A105" s="169">
        <v>25</v>
      </c>
      <c r="B105" s="170" t="s">
        <v>316</v>
      </c>
      <c r="C105" s="183" t="s">
        <v>317</v>
      </c>
      <c r="D105" s="171" t="s">
        <v>238</v>
      </c>
      <c r="E105" s="172">
        <v>52.2</v>
      </c>
      <c r="F105" s="173"/>
      <c r="G105" s="174">
        <f>ROUND(E105*F105,2)</f>
        <v>0</v>
      </c>
      <c r="H105" s="159"/>
      <c r="I105" s="158">
        <f>ROUND(E105*H105,2)</f>
        <v>0</v>
      </c>
      <c r="J105" s="159"/>
      <c r="K105" s="158">
        <f>ROUND(E105*J105,2)</f>
        <v>0</v>
      </c>
      <c r="L105" s="158">
        <v>15</v>
      </c>
      <c r="M105" s="158">
        <f>G105*(1+L105/100)</f>
        <v>0</v>
      </c>
      <c r="N105" s="158">
        <v>0</v>
      </c>
      <c r="O105" s="158">
        <f>ROUND(E105*N105,2)</f>
        <v>0</v>
      </c>
      <c r="P105" s="158">
        <v>2.8600000000000001E-3</v>
      </c>
      <c r="Q105" s="158">
        <f>ROUND(E105*P105,2)</f>
        <v>0.15</v>
      </c>
      <c r="R105" s="158"/>
      <c r="S105" s="158" t="s">
        <v>195</v>
      </c>
      <c r="T105" s="158" t="s">
        <v>196</v>
      </c>
      <c r="U105" s="158">
        <v>5.7500000000000002E-2</v>
      </c>
      <c r="V105" s="158">
        <f>ROUND(E105*U105,2)</f>
        <v>3</v>
      </c>
      <c r="W105" s="158"/>
      <c r="X105" s="158" t="s">
        <v>209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210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55"/>
      <c r="B106" s="156"/>
      <c r="C106" s="184" t="s">
        <v>318</v>
      </c>
      <c r="D106" s="160"/>
      <c r="E106" s="161">
        <v>52.2</v>
      </c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48"/>
      <c r="Z106" s="148"/>
      <c r="AA106" s="148"/>
      <c r="AB106" s="148"/>
      <c r="AC106" s="148"/>
      <c r="AD106" s="148"/>
      <c r="AE106" s="148"/>
      <c r="AF106" s="148"/>
      <c r="AG106" s="148" t="s">
        <v>200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">
      <c r="A107" s="175">
        <v>26</v>
      </c>
      <c r="B107" s="176" t="s">
        <v>319</v>
      </c>
      <c r="C107" s="185" t="s">
        <v>320</v>
      </c>
      <c r="D107" s="177" t="s">
        <v>242</v>
      </c>
      <c r="E107" s="178">
        <v>4</v>
      </c>
      <c r="F107" s="179"/>
      <c r="G107" s="180">
        <f>ROUND(E107*F107,2)</f>
        <v>0</v>
      </c>
      <c r="H107" s="159"/>
      <c r="I107" s="158">
        <f>ROUND(E107*H107,2)</f>
        <v>0</v>
      </c>
      <c r="J107" s="159"/>
      <c r="K107" s="158">
        <f>ROUND(E107*J107,2)</f>
        <v>0</v>
      </c>
      <c r="L107" s="158">
        <v>15</v>
      </c>
      <c r="M107" s="158">
        <f>G107*(1+L107/100)</f>
        <v>0</v>
      </c>
      <c r="N107" s="158">
        <v>0</v>
      </c>
      <c r="O107" s="158">
        <f>ROUND(E107*N107,2)</f>
        <v>0</v>
      </c>
      <c r="P107" s="158">
        <v>2.0080000000000001E-2</v>
      </c>
      <c r="Q107" s="158">
        <f>ROUND(E107*P107,2)</f>
        <v>0.08</v>
      </c>
      <c r="R107" s="158"/>
      <c r="S107" s="158" t="s">
        <v>195</v>
      </c>
      <c r="T107" s="158" t="s">
        <v>196</v>
      </c>
      <c r="U107" s="158">
        <v>0.1196</v>
      </c>
      <c r="V107" s="158">
        <f>ROUND(E107*U107,2)</f>
        <v>0.48</v>
      </c>
      <c r="W107" s="158"/>
      <c r="X107" s="158" t="s">
        <v>209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210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69">
        <v>27</v>
      </c>
      <c r="B108" s="170" t="s">
        <v>321</v>
      </c>
      <c r="C108" s="183" t="s">
        <v>322</v>
      </c>
      <c r="D108" s="171" t="s">
        <v>238</v>
      </c>
      <c r="E108" s="172">
        <v>53.956000000000003</v>
      </c>
      <c r="F108" s="173"/>
      <c r="G108" s="174">
        <f>ROUND(E108*F108,2)</f>
        <v>0</v>
      </c>
      <c r="H108" s="159"/>
      <c r="I108" s="158">
        <f>ROUND(E108*H108,2)</f>
        <v>0</v>
      </c>
      <c r="J108" s="159"/>
      <c r="K108" s="158">
        <f>ROUND(E108*J108,2)</f>
        <v>0</v>
      </c>
      <c r="L108" s="158">
        <v>15</v>
      </c>
      <c r="M108" s="158">
        <f>G108*(1+L108/100)</f>
        <v>0</v>
      </c>
      <c r="N108" s="158">
        <v>0</v>
      </c>
      <c r="O108" s="158">
        <f>ROUND(E108*N108,2)</f>
        <v>0</v>
      </c>
      <c r="P108" s="158">
        <v>1.42E-3</v>
      </c>
      <c r="Q108" s="158">
        <f>ROUND(E108*P108,2)</f>
        <v>0.08</v>
      </c>
      <c r="R108" s="158"/>
      <c r="S108" s="158" t="s">
        <v>195</v>
      </c>
      <c r="T108" s="158" t="s">
        <v>196</v>
      </c>
      <c r="U108" s="158">
        <v>9.1999999999999998E-2</v>
      </c>
      <c r="V108" s="158">
        <f>ROUND(E108*U108,2)</f>
        <v>4.96</v>
      </c>
      <c r="W108" s="158"/>
      <c r="X108" s="158" t="s">
        <v>209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210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55"/>
      <c r="B109" s="156"/>
      <c r="C109" s="184" t="s">
        <v>323</v>
      </c>
      <c r="D109" s="160"/>
      <c r="E109" s="161">
        <v>5.3559999999999999</v>
      </c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48"/>
      <c r="Z109" s="148"/>
      <c r="AA109" s="148"/>
      <c r="AB109" s="148"/>
      <c r="AC109" s="148"/>
      <c r="AD109" s="148"/>
      <c r="AE109" s="148"/>
      <c r="AF109" s="148"/>
      <c r="AG109" s="148" t="s">
        <v>200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55"/>
      <c r="B110" s="156"/>
      <c r="C110" s="184" t="s">
        <v>324</v>
      </c>
      <c r="D110" s="160"/>
      <c r="E110" s="161">
        <v>48.6</v>
      </c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48"/>
      <c r="Z110" s="148"/>
      <c r="AA110" s="148"/>
      <c r="AB110" s="148"/>
      <c r="AC110" s="148"/>
      <c r="AD110" s="148"/>
      <c r="AE110" s="148"/>
      <c r="AF110" s="148"/>
      <c r="AG110" s="148" t="s">
        <v>200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69">
        <v>28</v>
      </c>
      <c r="B111" s="170" t="s">
        <v>325</v>
      </c>
      <c r="C111" s="183" t="s">
        <v>326</v>
      </c>
      <c r="D111" s="171" t="s">
        <v>238</v>
      </c>
      <c r="E111" s="172">
        <v>18.5</v>
      </c>
      <c r="F111" s="173"/>
      <c r="G111" s="174">
        <f>ROUND(E111*F111,2)</f>
        <v>0</v>
      </c>
      <c r="H111" s="159"/>
      <c r="I111" s="158">
        <f>ROUND(E111*H111,2)</f>
        <v>0</v>
      </c>
      <c r="J111" s="159"/>
      <c r="K111" s="158">
        <f>ROUND(E111*J111,2)</f>
        <v>0</v>
      </c>
      <c r="L111" s="158">
        <v>15</v>
      </c>
      <c r="M111" s="158">
        <f>G111*(1+L111/100)</f>
        <v>0</v>
      </c>
      <c r="N111" s="158">
        <v>0</v>
      </c>
      <c r="O111" s="158">
        <f>ROUND(E111*N111,2)</f>
        <v>0</v>
      </c>
      <c r="P111" s="158">
        <v>3.5599999999999998E-3</v>
      </c>
      <c r="Q111" s="158">
        <f>ROUND(E111*P111,2)</f>
        <v>7.0000000000000007E-2</v>
      </c>
      <c r="R111" s="158"/>
      <c r="S111" s="158" t="s">
        <v>195</v>
      </c>
      <c r="T111" s="158" t="s">
        <v>196</v>
      </c>
      <c r="U111" s="158">
        <v>8.0500000000000002E-2</v>
      </c>
      <c r="V111" s="158">
        <f>ROUND(E111*U111,2)</f>
        <v>1.49</v>
      </c>
      <c r="W111" s="158"/>
      <c r="X111" s="158" t="s">
        <v>209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210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55"/>
      <c r="B112" s="156"/>
      <c r="C112" s="184" t="s">
        <v>327</v>
      </c>
      <c r="D112" s="160"/>
      <c r="E112" s="161">
        <v>18.5</v>
      </c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48"/>
      <c r="Z112" s="148"/>
      <c r="AA112" s="148"/>
      <c r="AB112" s="148"/>
      <c r="AC112" s="148"/>
      <c r="AD112" s="148"/>
      <c r="AE112" s="148"/>
      <c r="AF112" s="148"/>
      <c r="AG112" s="148" t="s">
        <v>200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x14ac:dyDescent="0.2">
      <c r="A113" s="163" t="s">
        <v>190</v>
      </c>
      <c r="B113" s="164" t="s">
        <v>152</v>
      </c>
      <c r="C113" s="182" t="s">
        <v>153</v>
      </c>
      <c r="D113" s="165"/>
      <c r="E113" s="166"/>
      <c r="F113" s="167"/>
      <c r="G113" s="168">
        <f>SUMIF(AG114:AG115,"&lt;&gt;NOR",G114:G115)</f>
        <v>0</v>
      </c>
      <c r="H113" s="162"/>
      <c r="I113" s="162">
        <f>SUM(I114:I115)</f>
        <v>0</v>
      </c>
      <c r="J113" s="162"/>
      <c r="K113" s="162">
        <f>SUM(K114:K115)</f>
        <v>0</v>
      </c>
      <c r="L113" s="162"/>
      <c r="M113" s="162">
        <f>SUM(M114:M115)</f>
        <v>0</v>
      </c>
      <c r="N113" s="162"/>
      <c r="O113" s="162">
        <f>SUM(O114:O115)</f>
        <v>0</v>
      </c>
      <c r="P113" s="162"/>
      <c r="Q113" s="162">
        <f>SUM(Q114:Q115)</f>
        <v>0.03</v>
      </c>
      <c r="R113" s="162"/>
      <c r="S113" s="162"/>
      <c r="T113" s="162"/>
      <c r="U113" s="162"/>
      <c r="V113" s="162">
        <f>SUM(V114:V115)</f>
        <v>2.7</v>
      </c>
      <c r="W113" s="162"/>
      <c r="X113" s="162"/>
      <c r="AG113" t="s">
        <v>191</v>
      </c>
    </row>
    <row r="114" spans="1:60" outlineLevel="1" x14ac:dyDescent="0.2">
      <c r="A114" s="169">
        <v>29</v>
      </c>
      <c r="B114" s="170" t="s">
        <v>328</v>
      </c>
      <c r="C114" s="183" t="s">
        <v>329</v>
      </c>
      <c r="D114" s="171" t="s">
        <v>204</v>
      </c>
      <c r="E114" s="172">
        <v>25.71</v>
      </c>
      <c r="F114" s="173"/>
      <c r="G114" s="174">
        <f>ROUND(E114*F114,2)</f>
        <v>0</v>
      </c>
      <c r="H114" s="159"/>
      <c r="I114" s="158">
        <f>ROUND(E114*H114,2)</f>
        <v>0</v>
      </c>
      <c r="J114" s="159"/>
      <c r="K114" s="158">
        <f>ROUND(E114*J114,2)</f>
        <v>0</v>
      </c>
      <c r="L114" s="158">
        <v>15</v>
      </c>
      <c r="M114" s="158">
        <f>G114*(1+L114/100)</f>
        <v>0</v>
      </c>
      <c r="N114" s="158">
        <v>0</v>
      </c>
      <c r="O114" s="158">
        <f>ROUND(E114*N114,2)</f>
        <v>0</v>
      </c>
      <c r="P114" s="158">
        <v>1E-3</v>
      </c>
      <c r="Q114" s="158">
        <f>ROUND(E114*P114,2)</f>
        <v>0.03</v>
      </c>
      <c r="R114" s="158"/>
      <c r="S114" s="158" t="s">
        <v>195</v>
      </c>
      <c r="T114" s="158" t="s">
        <v>196</v>
      </c>
      <c r="U114" s="158">
        <v>0.105</v>
      </c>
      <c r="V114" s="158">
        <f>ROUND(E114*U114,2)</f>
        <v>2.7</v>
      </c>
      <c r="W114" s="158"/>
      <c r="X114" s="158" t="s">
        <v>209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210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55"/>
      <c r="B115" s="156"/>
      <c r="C115" s="184" t="s">
        <v>330</v>
      </c>
      <c r="D115" s="160"/>
      <c r="E115" s="161">
        <v>25.71</v>
      </c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48"/>
      <c r="Z115" s="148"/>
      <c r="AA115" s="148"/>
      <c r="AB115" s="148"/>
      <c r="AC115" s="148"/>
      <c r="AD115" s="148"/>
      <c r="AE115" s="148"/>
      <c r="AF115" s="148"/>
      <c r="AG115" s="148" t="s">
        <v>200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x14ac:dyDescent="0.2">
      <c r="A116" s="163" t="s">
        <v>190</v>
      </c>
      <c r="B116" s="164" t="s">
        <v>160</v>
      </c>
      <c r="C116" s="182" t="s">
        <v>161</v>
      </c>
      <c r="D116" s="165"/>
      <c r="E116" s="166"/>
      <c r="F116" s="167"/>
      <c r="G116" s="168">
        <f>SUMIF(AG117:AG122,"&lt;&gt;NOR",G117:G122)</f>
        <v>0</v>
      </c>
      <c r="H116" s="162"/>
      <c r="I116" s="162">
        <f>SUM(I117:I122)</f>
        <v>0</v>
      </c>
      <c r="J116" s="162"/>
      <c r="K116" s="162">
        <f>SUM(K117:K122)</f>
        <v>0</v>
      </c>
      <c r="L116" s="162"/>
      <c r="M116" s="162">
        <f>SUM(M117:M122)</f>
        <v>0</v>
      </c>
      <c r="N116" s="162"/>
      <c r="O116" s="162">
        <f>SUM(O117:O122)</f>
        <v>0</v>
      </c>
      <c r="P116" s="162"/>
      <c r="Q116" s="162">
        <f>SUM(Q117:Q122)</f>
        <v>0</v>
      </c>
      <c r="R116" s="162"/>
      <c r="S116" s="162"/>
      <c r="T116" s="162"/>
      <c r="U116" s="162"/>
      <c r="V116" s="162">
        <f>SUM(V117:V122)</f>
        <v>616.54</v>
      </c>
      <c r="W116" s="162"/>
      <c r="X116" s="162"/>
      <c r="AG116" t="s">
        <v>191</v>
      </c>
    </row>
    <row r="117" spans="1:60" outlineLevel="1" x14ac:dyDescent="0.2">
      <c r="A117" s="175">
        <v>30</v>
      </c>
      <c r="B117" s="176" t="s">
        <v>331</v>
      </c>
      <c r="C117" s="185" t="s">
        <v>332</v>
      </c>
      <c r="D117" s="177" t="s">
        <v>333</v>
      </c>
      <c r="E117" s="178">
        <v>175.90243000000001</v>
      </c>
      <c r="F117" s="179"/>
      <c r="G117" s="180">
        <f t="shared" ref="G117:G122" si="0">ROUND(E117*F117,2)</f>
        <v>0</v>
      </c>
      <c r="H117" s="159"/>
      <c r="I117" s="158">
        <f t="shared" ref="I117:I122" si="1">ROUND(E117*H117,2)</f>
        <v>0</v>
      </c>
      <c r="J117" s="159"/>
      <c r="K117" s="158">
        <f t="shared" ref="K117:K122" si="2">ROUND(E117*J117,2)</f>
        <v>0</v>
      </c>
      <c r="L117" s="158">
        <v>15</v>
      </c>
      <c r="M117" s="158">
        <f t="shared" ref="M117:M122" si="3">G117*(1+L117/100)</f>
        <v>0</v>
      </c>
      <c r="N117" s="158">
        <v>0</v>
      </c>
      <c r="O117" s="158">
        <f t="shared" ref="O117:O122" si="4">ROUND(E117*N117,2)</f>
        <v>0</v>
      </c>
      <c r="P117" s="158">
        <v>0</v>
      </c>
      <c r="Q117" s="158">
        <f t="shared" ref="Q117:Q122" si="5">ROUND(E117*P117,2)</f>
        <v>0</v>
      </c>
      <c r="R117" s="158"/>
      <c r="S117" s="158" t="s">
        <v>195</v>
      </c>
      <c r="T117" s="158" t="s">
        <v>196</v>
      </c>
      <c r="U117" s="158">
        <v>0.93300000000000005</v>
      </c>
      <c r="V117" s="158">
        <f t="shared" ref="V117:V122" si="6">ROUND(E117*U117,2)</f>
        <v>164.12</v>
      </c>
      <c r="W117" s="158"/>
      <c r="X117" s="158" t="s">
        <v>334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335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5">
        <v>31</v>
      </c>
      <c r="B118" s="176" t="s">
        <v>336</v>
      </c>
      <c r="C118" s="185" t="s">
        <v>337</v>
      </c>
      <c r="D118" s="177" t="s">
        <v>333</v>
      </c>
      <c r="E118" s="178">
        <v>175.90243000000001</v>
      </c>
      <c r="F118" s="179"/>
      <c r="G118" s="180">
        <f t="shared" si="0"/>
        <v>0</v>
      </c>
      <c r="H118" s="159"/>
      <c r="I118" s="158">
        <f t="shared" si="1"/>
        <v>0</v>
      </c>
      <c r="J118" s="159"/>
      <c r="K118" s="158">
        <f t="shared" si="2"/>
        <v>0</v>
      </c>
      <c r="L118" s="158">
        <v>15</v>
      </c>
      <c r="M118" s="158">
        <f t="shared" si="3"/>
        <v>0</v>
      </c>
      <c r="N118" s="158">
        <v>0</v>
      </c>
      <c r="O118" s="158">
        <f t="shared" si="4"/>
        <v>0</v>
      </c>
      <c r="P118" s="158">
        <v>0</v>
      </c>
      <c r="Q118" s="158">
        <f t="shared" si="5"/>
        <v>0</v>
      </c>
      <c r="R118" s="158"/>
      <c r="S118" s="158" t="s">
        <v>195</v>
      </c>
      <c r="T118" s="158" t="s">
        <v>196</v>
      </c>
      <c r="U118" s="158">
        <v>1.1399999999999999</v>
      </c>
      <c r="V118" s="158">
        <f t="shared" si="6"/>
        <v>200.53</v>
      </c>
      <c r="W118" s="158"/>
      <c r="X118" s="158" t="s">
        <v>334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335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75">
        <v>32</v>
      </c>
      <c r="B119" s="176" t="s">
        <v>338</v>
      </c>
      <c r="C119" s="185" t="s">
        <v>339</v>
      </c>
      <c r="D119" s="177" t="s">
        <v>333</v>
      </c>
      <c r="E119" s="178">
        <v>175.90243000000001</v>
      </c>
      <c r="F119" s="179"/>
      <c r="G119" s="180">
        <f t="shared" si="0"/>
        <v>0</v>
      </c>
      <c r="H119" s="159"/>
      <c r="I119" s="158">
        <f t="shared" si="1"/>
        <v>0</v>
      </c>
      <c r="J119" s="159"/>
      <c r="K119" s="158">
        <f t="shared" si="2"/>
        <v>0</v>
      </c>
      <c r="L119" s="158">
        <v>15</v>
      </c>
      <c r="M119" s="158">
        <f t="shared" si="3"/>
        <v>0</v>
      </c>
      <c r="N119" s="158">
        <v>0</v>
      </c>
      <c r="O119" s="158">
        <f t="shared" si="4"/>
        <v>0</v>
      </c>
      <c r="P119" s="158">
        <v>0</v>
      </c>
      <c r="Q119" s="158">
        <f t="shared" si="5"/>
        <v>0</v>
      </c>
      <c r="R119" s="158"/>
      <c r="S119" s="158" t="s">
        <v>195</v>
      </c>
      <c r="T119" s="158" t="s">
        <v>196</v>
      </c>
      <c r="U119" s="158">
        <v>0.49</v>
      </c>
      <c r="V119" s="158">
        <f t="shared" si="6"/>
        <v>86.19</v>
      </c>
      <c r="W119" s="158"/>
      <c r="X119" s="158" t="s">
        <v>334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335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5">
        <v>33</v>
      </c>
      <c r="B120" s="176" t="s">
        <v>340</v>
      </c>
      <c r="C120" s="185" t="s">
        <v>341</v>
      </c>
      <c r="D120" s="177" t="s">
        <v>333</v>
      </c>
      <c r="E120" s="178">
        <v>2638.53638</v>
      </c>
      <c r="F120" s="179"/>
      <c r="G120" s="180">
        <f t="shared" si="0"/>
        <v>0</v>
      </c>
      <c r="H120" s="159"/>
      <c r="I120" s="158">
        <f t="shared" si="1"/>
        <v>0</v>
      </c>
      <c r="J120" s="159"/>
      <c r="K120" s="158">
        <f t="shared" si="2"/>
        <v>0</v>
      </c>
      <c r="L120" s="158">
        <v>15</v>
      </c>
      <c r="M120" s="158">
        <f t="shared" si="3"/>
        <v>0</v>
      </c>
      <c r="N120" s="158">
        <v>0</v>
      </c>
      <c r="O120" s="158">
        <f t="shared" si="4"/>
        <v>0</v>
      </c>
      <c r="P120" s="158">
        <v>0</v>
      </c>
      <c r="Q120" s="158">
        <f t="shared" si="5"/>
        <v>0</v>
      </c>
      <c r="R120" s="158"/>
      <c r="S120" s="158" t="s">
        <v>195</v>
      </c>
      <c r="T120" s="158" t="s">
        <v>196</v>
      </c>
      <c r="U120" s="158">
        <v>0</v>
      </c>
      <c r="V120" s="158">
        <f t="shared" si="6"/>
        <v>0</v>
      </c>
      <c r="W120" s="158"/>
      <c r="X120" s="158" t="s">
        <v>334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335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5">
        <v>34</v>
      </c>
      <c r="B121" s="176" t="s">
        <v>342</v>
      </c>
      <c r="C121" s="185" t="s">
        <v>343</v>
      </c>
      <c r="D121" s="177" t="s">
        <v>333</v>
      </c>
      <c r="E121" s="178">
        <v>175.90243000000001</v>
      </c>
      <c r="F121" s="179"/>
      <c r="G121" s="180">
        <f t="shared" si="0"/>
        <v>0</v>
      </c>
      <c r="H121" s="159"/>
      <c r="I121" s="158">
        <f t="shared" si="1"/>
        <v>0</v>
      </c>
      <c r="J121" s="159"/>
      <c r="K121" s="158">
        <f t="shared" si="2"/>
        <v>0</v>
      </c>
      <c r="L121" s="158">
        <v>15</v>
      </c>
      <c r="M121" s="158">
        <f t="shared" si="3"/>
        <v>0</v>
      </c>
      <c r="N121" s="158">
        <v>0</v>
      </c>
      <c r="O121" s="158">
        <f t="shared" si="4"/>
        <v>0</v>
      </c>
      <c r="P121" s="158">
        <v>0</v>
      </c>
      <c r="Q121" s="158">
        <f t="shared" si="5"/>
        <v>0</v>
      </c>
      <c r="R121" s="158"/>
      <c r="S121" s="158" t="s">
        <v>195</v>
      </c>
      <c r="T121" s="158" t="s">
        <v>196</v>
      </c>
      <c r="U121" s="158">
        <v>0.94199999999999995</v>
      </c>
      <c r="V121" s="158">
        <f t="shared" si="6"/>
        <v>165.7</v>
      </c>
      <c r="W121" s="158"/>
      <c r="X121" s="158" t="s">
        <v>334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335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69">
        <v>35</v>
      </c>
      <c r="B122" s="170" t="s">
        <v>344</v>
      </c>
      <c r="C122" s="183" t="s">
        <v>345</v>
      </c>
      <c r="D122" s="171" t="s">
        <v>333</v>
      </c>
      <c r="E122" s="172">
        <v>175.90243000000001</v>
      </c>
      <c r="F122" s="173"/>
      <c r="G122" s="174">
        <f t="shared" si="0"/>
        <v>0</v>
      </c>
      <c r="H122" s="159"/>
      <c r="I122" s="158">
        <f t="shared" si="1"/>
        <v>0</v>
      </c>
      <c r="J122" s="159"/>
      <c r="K122" s="158">
        <f t="shared" si="2"/>
        <v>0</v>
      </c>
      <c r="L122" s="158">
        <v>15</v>
      </c>
      <c r="M122" s="158">
        <f t="shared" si="3"/>
        <v>0</v>
      </c>
      <c r="N122" s="158">
        <v>0</v>
      </c>
      <c r="O122" s="158">
        <f t="shared" si="4"/>
        <v>0</v>
      </c>
      <c r="P122" s="158">
        <v>0</v>
      </c>
      <c r="Q122" s="158">
        <f t="shared" si="5"/>
        <v>0</v>
      </c>
      <c r="R122" s="158"/>
      <c r="S122" s="158" t="s">
        <v>195</v>
      </c>
      <c r="T122" s="158" t="s">
        <v>196</v>
      </c>
      <c r="U122" s="158">
        <v>0</v>
      </c>
      <c r="V122" s="158">
        <f t="shared" si="6"/>
        <v>0</v>
      </c>
      <c r="W122" s="158"/>
      <c r="X122" s="158" t="s">
        <v>334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335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x14ac:dyDescent="0.2">
      <c r="A123" s="3"/>
      <c r="B123" s="4"/>
      <c r="C123" s="186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E123">
        <v>15</v>
      </c>
      <c r="AF123">
        <v>21</v>
      </c>
      <c r="AG123" t="s">
        <v>177</v>
      </c>
    </row>
    <row r="124" spans="1:60" x14ac:dyDescent="0.2">
      <c r="A124" s="151"/>
      <c r="B124" s="152" t="s">
        <v>31</v>
      </c>
      <c r="C124" s="187"/>
      <c r="D124" s="153"/>
      <c r="E124" s="154"/>
      <c r="F124" s="154"/>
      <c r="G124" s="181">
        <f>G8+G12+G16+G104+G113+G116</f>
        <v>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f>SUMIF(L7:L122,AE123,G7:G122)</f>
        <v>0</v>
      </c>
      <c r="AF124">
        <f>SUMIF(L7:L122,AF123,G7:G122)</f>
        <v>0</v>
      </c>
      <c r="AG124" t="s">
        <v>346</v>
      </c>
    </row>
    <row r="125" spans="1:60" x14ac:dyDescent="0.2">
      <c r="A125" s="3"/>
      <c r="B125" s="4"/>
      <c r="C125" s="186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x14ac:dyDescent="0.2">
      <c r="A126" s="3"/>
      <c r="B126" s="4"/>
      <c r="C126" s="186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60" x14ac:dyDescent="0.2">
      <c r="A127" s="272" t="s">
        <v>347</v>
      </c>
      <c r="B127" s="272"/>
      <c r="C127" s="273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60" x14ac:dyDescent="0.2">
      <c r="A128" s="253"/>
      <c r="B128" s="254"/>
      <c r="C128" s="255"/>
      <c r="D128" s="254"/>
      <c r="E128" s="254"/>
      <c r="F128" s="254"/>
      <c r="G128" s="25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G128" t="s">
        <v>348</v>
      </c>
    </row>
    <row r="129" spans="1:33" x14ac:dyDescent="0.2">
      <c r="A129" s="257"/>
      <c r="B129" s="258"/>
      <c r="C129" s="259"/>
      <c r="D129" s="258"/>
      <c r="E129" s="258"/>
      <c r="F129" s="258"/>
      <c r="G129" s="260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33" x14ac:dyDescent="0.2">
      <c r="A130" s="257"/>
      <c r="B130" s="258"/>
      <c r="C130" s="259"/>
      <c r="D130" s="258"/>
      <c r="E130" s="258"/>
      <c r="F130" s="258"/>
      <c r="G130" s="260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33" x14ac:dyDescent="0.2">
      <c r="A131" s="257"/>
      <c r="B131" s="258"/>
      <c r="C131" s="259"/>
      <c r="D131" s="258"/>
      <c r="E131" s="258"/>
      <c r="F131" s="258"/>
      <c r="G131" s="260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33" x14ac:dyDescent="0.2">
      <c r="A132" s="261"/>
      <c r="B132" s="262"/>
      <c r="C132" s="263"/>
      <c r="D132" s="262"/>
      <c r="E132" s="262"/>
      <c r="F132" s="262"/>
      <c r="G132" s="26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33" x14ac:dyDescent="0.2">
      <c r="A133" s="3"/>
      <c r="B133" s="4"/>
      <c r="C133" s="186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33" x14ac:dyDescent="0.2">
      <c r="C134" s="188"/>
      <c r="D134" s="10"/>
      <c r="AG134" t="s">
        <v>349</v>
      </c>
    </row>
    <row r="135" spans="1:33" x14ac:dyDescent="0.2">
      <c r="D135" s="10"/>
    </row>
    <row r="136" spans="1:33" x14ac:dyDescent="0.2">
      <c r="D136" s="10"/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28:G132"/>
    <mergeCell ref="A1:G1"/>
    <mergeCell ref="C2:G2"/>
    <mergeCell ref="C3:G3"/>
    <mergeCell ref="C4:G4"/>
    <mergeCell ref="A127:C12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773" activePane="bottomLeft" state="frozen"/>
      <selection pane="bottomLeft" activeCell="C755" sqref="C755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46</v>
      </c>
      <c r="C3" s="266" t="s">
        <v>47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50</v>
      </c>
      <c r="C4" s="269" t="s">
        <v>51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46</v>
      </c>
      <c r="C8" s="182" t="s">
        <v>74</v>
      </c>
      <c r="D8" s="165"/>
      <c r="E8" s="166"/>
      <c r="F8" s="167"/>
      <c r="G8" s="168">
        <f>SUMIF(AG9:AG14,"&lt;&gt;NOR",G9:G14)</f>
        <v>0</v>
      </c>
      <c r="H8" s="162"/>
      <c r="I8" s="162">
        <f>SUM(I9:I14)</f>
        <v>0</v>
      </c>
      <c r="J8" s="162"/>
      <c r="K8" s="162">
        <f>SUM(K9:K14)</f>
        <v>0</v>
      </c>
      <c r="L8" s="162"/>
      <c r="M8" s="162">
        <f>SUM(M9:M14)</f>
        <v>0</v>
      </c>
      <c r="N8" s="162"/>
      <c r="O8" s="162">
        <f>SUM(O9:O14)</f>
        <v>46.35</v>
      </c>
      <c r="P8" s="162"/>
      <c r="Q8" s="162">
        <f>SUM(Q9:Q14)</f>
        <v>0</v>
      </c>
      <c r="R8" s="162"/>
      <c r="S8" s="162"/>
      <c r="T8" s="162"/>
      <c r="U8" s="162"/>
      <c r="V8" s="162">
        <f>SUM(V9:V14)</f>
        <v>148.66999999999999</v>
      </c>
      <c r="W8" s="162"/>
      <c r="X8" s="162"/>
      <c r="AG8" t="s">
        <v>191</v>
      </c>
    </row>
    <row r="9" spans="1:60" outlineLevel="1" x14ac:dyDescent="0.2">
      <c r="A9" s="169">
        <v>1</v>
      </c>
      <c r="B9" s="170" t="s">
        <v>350</v>
      </c>
      <c r="C9" s="183" t="s">
        <v>351</v>
      </c>
      <c r="D9" s="171" t="s">
        <v>194</v>
      </c>
      <c r="E9" s="172">
        <v>34.692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0</v>
      </c>
      <c r="V9" s="158">
        <f>ROUND(E9*U9,2)</f>
        <v>0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210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352</v>
      </c>
      <c r="D10" s="160"/>
      <c r="E10" s="161">
        <v>34.692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200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9">
        <v>2</v>
      </c>
      <c r="B11" s="170" t="s">
        <v>192</v>
      </c>
      <c r="C11" s="183" t="s">
        <v>353</v>
      </c>
      <c r="D11" s="171" t="s">
        <v>194</v>
      </c>
      <c r="E11" s="172">
        <v>34.692</v>
      </c>
      <c r="F11" s="173"/>
      <c r="G11" s="174">
        <f>ROUND(E11*F11,2)</f>
        <v>0</v>
      </c>
      <c r="H11" s="159"/>
      <c r="I11" s="158">
        <f>ROUND(E11*H11,2)</f>
        <v>0</v>
      </c>
      <c r="J11" s="159"/>
      <c r="K11" s="158">
        <f>ROUND(E11*J11,2)</f>
        <v>0</v>
      </c>
      <c r="L11" s="158">
        <v>15</v>
      </c>
      <c r="M11" s="158">
        <f>G11*(1+L11/100)</f>
        <v>0</v>
      </c>
      <c r="N11" s="158">
        <v>0</v>
      </c>
      <c r="O11" s="158">
        <f>ROUND(E11*N11,2)</f>
        <v>0</v>
      </c>
      <c r="P11" s="158">
        <v>0</v>
      </c>
      <c r="Q11" s="158">
        <f>ROUND(E11*P11,2)</f>
        <v>0</v>
      </c>
      <c r="R11" s="158"/>
      <c r="S11" s="158" t="s">
        <v>195</v>
      </c>
      <c r="T11" s="158" t="s">
        <v>196</v>
      </c>
      <c r="U11" s="158">
        <v>3.0070000000000001</v>
      </c>
      <c r="V11" s="158">
        <f>ROUND(E11*U11,2)</f>
        <v>104.32</v>
      </c>
      <c r="W11" s="158"/>
      <c r="X11" s="158" t="s">
        <v>197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198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55"/>
      <c r="B12" s="156"/>
      <c r="C12" s="184" t="s">
        <v>354</v>
      </c>
      <c r="D12" s="160"/>
      <c r="E12" s="161">
        <v>34.692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48"/>
      <c r="Z12" s="148"/>
      <c r="AA12" s="148"/>
      <c r="AB12" s="148"/>
      <c r="AC12" s="148"/>
      <c r="AD12" s="148"/>
      <c r="AE12" s="148"/>
      <c r="AF12" s="148"/>
      <c r="AG12" s="148" t="s">
        <v>200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69">
        <v>3</v>
      </c>
      <c r="B13" s="170" t="s">
        <v>355</v>
      </c>
      <c r="C13" s="183" t="s">
        <v>356</v>
      </c>
      <c r="D13" s="171" t="s">
        <v>194</v>
      </c>
      <c r="E13" s="172">
        <v>27.753599999999999</v>
      </c>
      <c r="F13" s="173"/>
      <c r="G13" s="174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15</v>
      </c>
      <c r="M13" s="158">
        <f>G13*(1+L13/100)</f>
        <v>0</v>
      </c>
      <c r="N13" s="158">
        <v>1.67</v>
      </c>
      <c r="O13" s="158">
        <f>ROUND(E13*N13,2)</f>
        <v>46.35</v>
      </c>
      <c r="P13" s="158">
        <v>0</v>
      </c>
      <c r="Q13" s="158">
        <f>ROUND(E13*P13,2)</f>
        <v>0</v>
      </c>
      <c r="R13" s="158"/>
      <c r="S13" s="158" t="s">
        <v>195</v>
      </c>
      <c r="T13" s="158" t="s">
        <v>196</v>
      </c>
      <c r="U13" s="158">
        <v>1.5980000000000001</v>
      </c>
      <c r="V13" s="158">
        <f>ROUND(E13*U13,2)</f>
        <v>44.35</v>
      </c>
      <c r="W13" s="158"/>
      <c r="X13" s="158" t="s">
        <v>197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198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55"/>
      <c r="B14" s="156"/>
      <c r="C14" s="184" t="s">
        <v>357</v>
      </c>
      <c r="D14" s="160"/>
      <c r="E14" s="161">
        <v>27.753599999999999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48"/>
      <c r="Z14" s="148"/>
      <c r="AA14" s="148"/>
      <c r="AB14" s="148"/>
      <c r="AC14" s="148"/>
      <c r="AD14" s="148"/>
      <c r="AE14" s="148"/>
      <c r="AF14" s="148"/>
      <c r="AG14" s="148" t="s">
        <v>200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3" t="s">
        <v>190</v>
      </c>
      <c r="B15" s="164" t="s">
        <v>56</v>
      </c>
      <c r="C15" s="182" t="s">
        <v>75</v>
      </c>
      <c r="D15" s="165"/>
      <c r="E15" s="166"/>
      <c r="F15" s="167"/>
      <c r="G15" s="168">
        <f>SUMIF(AG16:AG22,"&lt;&gt;NOR",G16:G22)</f>
        <v>0</v>
      </c>
      <c r="H15" s="162"/>
      <c r="I15" s="162">
        <f>SUM(I16:I22)</f>
        <v>0</v>
      </c>
      <c r="J15" s="162"/>
      <c r="K15" s="162">
        <f>SUM(K16:K22)</f>
        <v>0</v>
      </c>
      <c r="L15" s="162"/>
      <c r="M15" s="162">
        <f>SUM(M16:M22)</f>
        <v>0</v>
      </c>
      <c r="N15" s="162"/>
      <c r="O15" s="162">
        <f>SUM(O16:O22)</f>
        <v>23.32</v>
      </c>
      <c r="P15" s="162"/>
      <c r="Q15" s="162">
        <f>SUM(Q16:Q22)</f>
        <v>0</v>
      </c>
      <c r="R15" s="162"/>
      <c r="S15" s="162"/>
      <c r="T15" s="162"/>
      <c r="U15" s="162"/>
      <c r="V15" s="162">
        <f>SUM(V16:V22)</f>
        <v>129.67000000000002</v>
      </c>
      <c r="W15" s="162"/>
      <c r="X15" s="162"/>
      <c r="AG15" t="s">
        <v>191</v>
      </c>
    </row>
    <row r="16" spans="1:60" outlineLevel="1" x14ac:dyDescent="0.2">
      <c r="A16" s="169">
        <v>4</v>
      </c>
      <c r="B16" s="170" t="s">
        <v>358</v>
      </c>
      <c r="C16" s="183" t="s">
        <v>359</v>
      </c>
      <c r="D16" s="171" t="s">
        <v>238</v>
      </c>
      <c r="E16" s="172">
        <v>83.92</v>
      </c>
      <c r="F16" s="173"/>
      <c r="G16" s="174">
        <f>ROUND(E16*F16,2)</f>
        <v>0</v>
      </c>
      <c r="H16" s="159"/>
      <c r="I16" s="158">
        <f>ROUND(E16*H16,2)</f>
        <v>0</v>
      </c>
      <c r="J16" s="159"/>
      <c r="K16" s="158">
        <f>ROUND(E16*J16,2)</f>
        <v>0</v>
      </c>
      <c r="L16" s="158">
        <v>15</v>
      </c>
      <c r="M16" s="158">
        <f>G16*(1+L16/100)</f>
        <v>0</v>
      </c>
      <c r="N16" s="158">
        <v>1.33E-3</v>
      </c>
      <c r="O16" s="158">
        <f>ROUND(E16*N16,2)</f>
        <v>0.11</v>
      </c>
      <c r="P16" s="158">
        <v>0</v>
      </c>
      <c r="Q16" s="158">
        <f>ROUND(E16*P16,2)</f>
        <v>0</v>
      </c>
      <c r="R16" s="158"/>
      <c r="S16" s="158" t="s">
        <v>195</v>
      </c>
      <c r="T16" s="158" t="s">
        <v>196</v>
      </c>
      <c r="U16" s="158">
        <v>1.05999</v>
      </c>
      <c r="V16" s="158">
        <f>ROUND(E16*U16,2)</f>
        <v>88.95</v>
      </c>
      <c r="W16" s="158"/>
      <c r="X16" s="158" t="s">
        <v>209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210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55"/>
      <c r="B17" s="156"/>
      <c r="C17" s="184" t="s">
        <v>360</v>
      </c>
      <c r="D17" s="160"/>
      <c r="E17" s="161">
        <v>49.44</v>
      </c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48"/>
      <c r="Z17" s="148"/>
      <c r="AA17" s="148"/>
      <c r="AB17" s="148"/>
      <c r="AC17" s="148"/>
      <c r="AD17" s="148"/>
      <c r="AE17" s="148"/>
      <c r="AF17" s="148"/>
      <c r="AG17" s="148" t="s">
        <v>200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55"/>
      <c r="B18" s="156"/>
      <c r="C18" s="184" t="s">
        <v>361</v>
      </c>
      <c r="D18" s="160"/>
      <c r="E18" s="161">
        <v>11.78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48"/>
      <c r="Z18" s="148"/>
      <c r="AA18" s="148"/>
      <c r="AB18" s="148"/>
      <c r="AC18" s="148"/>
      <c r="AD18" s="148"/>
      <c r="AE18" s="148"/>
      <c r="AF18" s="148"/>
      <c r="AG18" s="148" t="s">
        <v>200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55"/>
      <c r="B19" s="156"/>
      <c r="C19" s="184" t="s">
        <v>362</v>
      </c>
      <c r="D19" s="160"/>
      <c r="E19" s="161">
        <v>9.6999999999999993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48"/>
      <c r="Z19" s="148"/>
      <c r="AA19" s="148"/>
      <c r="AB19" s="148"/>
      <c r="AC19" s="148"/>
      <c r="AD19" s="148"/>
      <c r="AE19" s="148"/>
      <c r="AF19" s="148"/>
      <c r="AG19" s="148" t="s">
        <v>200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55"/>
      <c r="B20" s="156"/>
      <c r="C20" s="184" t="s">
        <v>363</v>
      </c>
      <c r="D20" s="160"/>
      <c r="E20" s="161">
        <v>13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48"/>
      <c r="Z20" s="148"/>
      <c r="AA20" s="148"/>
      <c r="AB20" s="148"/>
      <c r="AC20" s="148"/>
      <c r="AD20" s="148"/>
      <c r="AE20" s="148"/>
      <c r="AF20" s="148"/>
      <c r="AG20" s="148" t="s">
        <v>200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9">
        <v>5</v>
      </c>
      <c r="B21" s="170" t="s">
        <v>364</v>
      </c>
      <c r="C21" s="183" t="s">
        <v>365</v>
      </c>
      <c r="D21" s="171" t="s">
        <v>238</v>
      </c>
      <c r="E21" s="172">
        <v>55.56</v>
      </c>
      <c r="F21" s="173"/>
      <c r="G21" s="174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15</v>
      </c>
      <c r="M21" s="158">
        <f>G21*(1+L21/100)</f>
        <v>0</v>
      </c>
      <c r="N21" s="158">
        <v>0.41771000000000003</v>
      </c>
      <c r="O21" s="158">
        <f>ROUND(E21*N21,2)</f>
        <v>23.21</v>
      </c>
      <c r="P21" s="158">
        <v>0</v>
      </c>
      <c r="Q21" s="158">
        <f>ROUND(E21*P21,2)</f>
        <v>0</v>
      </c>
      <c r="R21" s="158"/>
      <c r="S21" s="158" t="s">
        <v>195</v>
      </c>
      <c r="T21" s="158" t="s">
        <v>196</v>
      </c>
      <c r="U21" s="158">
        <v>0.73282999999999998</v>
      </c>
      <c r="V21" s="158">
        <f>ROUND(E21*U21,2)</f>
        <v>40.72</v>
      </c>
      <c r="W21" s="158"/>
      <c r="X21" s="158" t="s">
        <v>197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198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55"/>
      <c r="B22" s="156"/>
      <c r="C22" s="184" t="s">
        <v>366</v>
      </c>
      <c r="D22" s="160"/>
      <c r="E22" s="161">
        <v>55.56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48"/>
      <c r="Z22" s="148"/>
      <c r="AA22" s="148"/>
      <c r="AB22" s="148"/>
      <c r="AC22" s="148"/>
      <c r="AD22" s="148"/>
      <c r="AE22" s="148"/>
      <c r="AF22" s="148"/>
      <c r="AG22" s="148" t="s">
        <v>200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">
      <c r="A23" s="163" t="s">
        <v>190</v>
      </c>
      <c r="B23" s="164" t="s">
        <v>80</v>
      </c>
      <c r="C23" s="182" t="s">
        <v>81</v>
      </c>
      <c r="D23" s="165"/>
      <c r="E23" s="166"/>
      <c r="F23" s="167"/>
      <c r="G23" s="168">
        <f>SUMIF(AG24:AG137,"&lt;&gt;NOR",G24:G137)</f>
        <v>0</v>
      </c>
      <c r="H23" s="162"/>
      <c r="I23" s="162">
        <f>SUM(I24:I137)</f>
        <v>0</v>
      </c>
      <c r="J23" s="162"/>
      <c r="K23" s="162">
        <f>SUM(K24:K137)</f>
        <v>0</v>
      </c>
      <c r="L23" s="162"/>
      <c r="M23" s="162">
        <f>SUM(M24:M137)</f>
        <v>0</v>
      </c>
      <c r="N23" s="162"/>
      <c r="O23" s="162">
        <f>SUM(O24:O137)</f>
        <v>44.14</v>
      </c>
      <c r="P23" s="162"/>
      <c r="Q23" s="162">
        <f>SUM(Q24:Q137)</f>
        <v>0</v>
      </c>
      <c r="R23" s="162"/>
      <c r="S23" s="162"/>
      <c r="T23" s="162"/>
      <c r="U23" s="162"/>
      <c r="V23" s="162">
        <f>SUM(V24:V137)</f>
        <v>367.53999999999996</v>
      </c>
      <c r="W23" s="162"/>
      <c r="X23" s="162"/>
      <c r="AG23" t="s">
        <v>191</v>
      </c>
    </row>
    <row r="24" spans="1:60" outlineLevel="1" x14ac:dyDescent="0.2">
      <c r="A24" s="169">
        <v>6</v>
      </c>
      <c r="B24" s="170" t="s">
        <v>367</v>
      </c>
      <c r="C24" s="183" t="s">
        <v>368</v>
      </c>
      <c r="D24" s="171" t="s">
        <v>194</v>
      </c>
      <c r="E24" s="172">
        <v>6.3089899999999997</v>
      </c>
      <c r="F24" s="173"/>
      <c r="G24" s="174">
        <f>ROUND(E24*F24,2)</f>
        <v>0</v>
      </c>
      <c r="H24" s="159"/>
      <c r="I24" s="158">
        <f>ROUND(E24*H24,2)</f>
        <v>0</v>
      </c>
      <c r="J24" s="159"/>
      <c r="K24" s="158">
        <f>ROUND(E24*J24,2)</f>
        <v>0</v>
      </c>
      <c r="L24" s="158">
        <v>15</v>
      </c>
      <c r="M24" s="158">
        <f>G24*(1+L24/100)</f>
        <v>0</v>
      </c>
      <c r="N24" s="158">
        <v>1.79356</v>
      </c>
      <c r="O24" s="158">
        <f>ROUND(E24*N24,2)</f>
        <v>11.32</v>
      </c>
      <c r="P24" s="158">
        <v>0</v>
      </c>
      <c r="Q24" s="158">
        <f>ROUND(E24*P24,2)</f>
        <v>0</v>
      </c>
      <c r="R24" s="158"/>
      <c r="S24" s="158" t="s">
        <v>195</v>
      </c>
      <c r="T24" s="158" t="s">
        <v>196</v>
      </c>
      <c r="U24" s="158">
        <v>4.7939999999999996</v>
      </c>
      <c r="V24" s="158">
        <f>ROUND(E24*U24,2)</f>
        <v>30.25</v>
      </c>
      <c r="W24" s="158"/>
      <c r="X24" s="158" t="s">
        <v>209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210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55"/>
      <c r="B25" s="156"/>
      <c r="C25" s="184" t="s">
        <v>369</v>
      </c>
      <c r="D25" s="160"/>
      <c r="E25" s="161">
        <v>0.79890000000000005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48"/>
      <c r="Z25" s="148"/>
      <c r="AA25" s="148"/>
      <c r="AB25" s="148"/>
      <c r="AC25" s="148"/>
      <c r="AD25" s="148"/>
      <c r="AE25" s="148"/>
      <c r="AF25" s="148"/>
      <c r="AG25" s="148" t="s">
        <v>200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55"/>
      <c r="B26" s="156"/>
      <c r="C26" s="184" t="s">
        <v>370</v>
      </c>
      <c r="D26" s="160"/>
      <c r="E26" s="161">
        <v>0.76551000000000002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48"/>
      <c r="Z26" s="148"/>
      <c r="AA26" s="148"/>
      <c r="AB26" s="148"/>
      <c r="AC26" s="148"/>
      <c r="AD26" s="148"/>
      <c r="AE26" s="148"/>
      <c r="AF26" s="148"/>
      <c r="AG26" s="148" t="s">
        <v>200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55"/>
      <c r="B27" s="156"/>
      <c r="C27" s="184" t="s">
        <v>371</v>
      </c>
      <c r="D27" s="160"/>
      <c r="E27" s="161">
        <v>0.17499999999999999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200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/>
      <c r="B28" s="156"/>
      <c r="C28" s="184" t="s">
        <v>372</v>
      </c>
      <c r="D28" s="160"/>
      <c r="E28" s="161">
        <v>0.47939999999999999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48"/>
      <c r="Z28" s="148"/>
      <c r="AA28" s="148"/>
      <c r="AB28" s="148"/>
      <c r="AC28" s="148"/>
      <c r="AD28" s="148"/>
      <c r="AE28" s="148"/>
      <c r="AF28" s="148"/>
      <c r="AG28" s="148" t="s">
        <v>200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55"/>
      <c r="B29" s="156"/>
      <c r="C29" s="184" t="s">
        <v>373</v>
      </c>
      <c r="D29" s="160"/>
      <c r="E29" s="161">
        <v>1.7666999999999999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48"/>
      <c r="Z29" s="148"/>
      <c r="AA29" s="148"/>
      <c r="AB29" s="148"/>
      <c r="AC29" s="148"/>
      <c r="AD29" s="148"/>
      <c r="AE29" s="148"/>
      <c r="AF29" s="148"/>
      <c r="AG29" s="148" t="s">
        <v>200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55"/>
      <c r="B30" s="156"/>
      <c r="C30" s="184" t="s">
        <v>374</v>
      </c>
      <c r="D30" s="160"/>
      <c r="E30" s="161">
        <v>0.18289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48"/>
      <c r="Z30" s="148"/>
      <c r="AA30" s="148"/>
      <c r="AB30" s="148"/>
      <c r="AC30" s="148"/>
      <c r="AD30" s="148"/>
      <c r="AE30" s="148"/>
      <c r="AF30" s="148"/>
      <c r="AG30" s="148" t="s">
        <v>200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55"/>
      <c r="B31" s="156"/>
      <c r="C31" s="184" t="s">
        <v>375</v>
      </c>
      <c r="D31" s="160"/>
      <c r="E31" s="161">
        <v>0.45569999999999999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48"/>
      <c r="Z31" s="148"/>
      <c r="AA31" s="148"/>
      <c r="AB31" s="148"/>
      <c r="AC31" s="148"/>
      <c r="AD31" s="148"/>
      <c r="AE31" s="148"/>
      <c r="AF31" s="148"/>
      <c r="AG31" s="148" t="s">
        <v>200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55"/>
      <c r="B32" s="156"/>
      <c r="C32" s="184" t="s">
        <v>376</v>
      </c>
      <c r="D32" s="160"/>
      <c r="E32" s="161">
        <v>0.8448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8"/>
      <c r="Z32" s="148"/>
      <c r="AA32" s="148"/>
      <c r="AB32" s="148"/>
      <c r="AC32" s="148"/>
      <c r="AD32" s="148"/>
      <c r="AE32" s="148"/>
      <c r="AF32" s="148"/>
      <c r="AG32" s="148" t="s">
        <v>200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55"/>
      <c r="B33" s="156"/>
      <c r="C33" s="184" t="s">
        <v>377</v>
      </c>
      <c r="D33" s="160"/>
      <c r="E33" s="161">
        <v>0.84009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48"/>
      <c r="Z33" s="148"/>
      <c r="AA33" s="148"/>
      <c r="AB33" s="148"/>
      <c r="AC33" s="148"/>
      <c r="AD33" s="148"/>
      <c r="AE33" s="148"/>
      <c r="AF33" s="148"/>
      <c r="AG33" s="148" t="s">
        <v>200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9">
        <v>7</v>
      </c>
      <c r="B34" s="170" t="s">
        <v>378</v>
      </c>
      <c r="C34" s="183" t="s">
        <v>379</v>
      </c>
      <c r="D34" s="171" t="s">
        <v>204</v>
      </c>
      <c r="E34" s="172">
        <v>8.0405999999999995</v>
      </c>
      <c r="F34" s="173"/>
      <c r="G34" s="174">
        <f>ROUND(E34*F34,2)</f>
        <v>0</v>
      </c>
      <c r="H34" s="159"/>
      <c r="I34" s="158">
        <f>ROUND(E34*H34,2)</f>
        <v>0</v>
      </c>
      <c r="J34" s="159"/>
      <c r="K34" s="158">
        <f>ROUND(E34*J34,2)</f>
        <v>0</v>
      </c>
      <c r="L34" s="158">
        <v>15</v>
      </c>
      <c r="M34" s="158">
        <f>G34*(1+L34/100)</f>
        <v>0</v>
      </c>
      <c r="N34" s="158">
        <v>0.13902</v>
      </c>
      <c r="O34" s="158">
        <f>ROUND(E34*N34,2)</f>
        <v>1.1200000000000001</v>
      </c>
      <c r="P34" s="158">
        <v>0</v>
      </c>
      <c r="Q34" s="158">
        <f>ROUND(E34*P34,2)</f>
        <v>0</v>
      </c>
      <c r="R34" s="158"/>
      <c r="S34" s="158" t="s">
        <v>195</v>
      </c>
      <c r="T34" s="158" t="s">
        <v>196</v>
      </c>
      <c r="U34" s="158">
        <v>0.56100000000000005</v>
      </c>
      <c r="V34" s="158">
        <f>ROUND(E34*U34,2)</f>
        <v>4.51</v>
      </c>
      <c r="W34" s="158"/>
      <c r="X34" s="158" t="s">
        <v>209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210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55"/>
      <c r="B35" s="156"/>
      <c r="C35" s="184" t="s">
        <v>380</v>
      </c>
      <c r="D35" s="160"/>
      <c r="E35" s="161">
        <v>2.4376000000000002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48"/>
      <c r="Z35" s="148"/>
      <c r="AA35" s="148"/>
      <c r="AB35" s="148"/>
      <c r="AC35" s="148"/>
      <c r="AD35" s="148"/>
      <c r="AE35" s="148"/>
      <c r="AF35" s="148"/>
      <c r="AG35" s="148" t="s">
        <v>200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55"/>
      <c r="B36" s="156"/>
      <c r="C36" s="184" t="s">
        <v>381</v>
      </c>
      <c r="D36" s="160"/>
      <c r="E36" s="161">
        <v>2.323</v>
      </c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48"/>
      <c r="Z36" s="148"/>
      <c r="AA36" s="148"/>
      <c r="AB36" s="148"/>
      <c r="AC36" s="148"/>
      <c r="AD36" s="148"/>
      <c r="AE36" s="148"/>
      <c r="AF36" s="148"/>
      <c r="AG36" s="148" t="s">
        <v>200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5"/>
      <c r="B37" s="156"/>
      <c r="C37" s="184" t="s">
        <v>382</v>
      </c>
      <c r="D37" s="160"/>
      <c r="E37" s="161">
        <v>3.28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8"/>
      <c r="Z37" s="148"/>
      <c r="AA37" s="148"/>
      <c r="AB37" s="148"/>
      <c r="AC37" s="148"/>
      <c r="AD37" s="148"/>
      <c r="AE37" s="148"/>
      <c r="AF37" s="148"/>
      <c r="AG37" s="148" t="s">
        <v>200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69">
        <v>8</v>
      </c>
      <c r="B38" s="170" t="s">
        <v>383</v>
      </c>
      <c r="C38" s="183" t="s">
        <v>384</v>
      </c>
      <c r="D38" s="171" t="s">
        <v>204</v>
      </c>
      <c r="E38" s="172">
        <v>20.451499999999999</v>
      </c>
      <c r="F38" s="173"/>
      <c r="G38" s="174">
        <f>ROUND(E38*F38,2)</f>
        <v>0</v>
      </c>
      <c r="H38" s="159"/>
      <c r="I38" s="158">
        <f>ROUND(E38*H38,2)</f>
        <v>0</v>
      </c>
      <c r="J38" s="159"/>
      <c r="K38" s="158">
        <f>ROUND(E38*J38,2)</f>
        <v>0</v>
      </c>
      <c r="L38" s="158">
        <v>15</v>
      </c>
      <c r="M38" s="158">
        <f>G38*(1+L38/100)</f>
        <v>0</v>
      </c>
      <c r="N38" s="158">
        <v>0.15859999999999999</v>
      </c>
      <c r="O38" s="158">
        <f>ROUND(E38*N38,2)</f>
        <v>3.24</v>
      </c>
      <c r="P38" s="158">
        <v>0</v>
      </c>
      <c r="Q38" s="158">
        <f>ROUND(E38*P38,2)</f>
        <v>0</v>
      </c>
      <c r="R38" s="158"/>
      <c r="S38" s="158" t="s">
        <v>195</v>
      </c>
      <c r="T38" s="158" t="s">
        <v>196</v>
      </c>
      <c r="U38" s="158">
        <v>0.65</v>
      </c>
      <c r="V38" s="158">
        <f>ROUND(E38*U38,2)</f>
        <v>13.29</v>
      </c>
      <c r="W38" s="158"/>
      <c r="X38" s="158" t="s">
        <v>209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210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55"/>
      <c r="B39" s="156"/>
      <c r="C39" s="184" t="s">
        <v>385</v>
      </c>
      <c r="D39" s="160"/>
      <c r="E39" s="161">
        <v>22.0275</v>
      </c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48"/>
      <c r="Z39" s="148"/>
      <c r="AA39" s="148"/>
      <c r="AB39" s="148"/>
      <c r="AC39" s="148"/>
      <c r="AD39" s="148"/>
      <c r="AE39" s="148"/>
      <c r="AF39" s="148"/>
      <c r="AG39" s="148" t="s">
        <v>200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55"/>
      <c r="B40" s="156"/>
      <c r="C40" s="184" t="s">
        <v>386</v>
      </c>
      <c r="D40" s="160"/>
      <c r="E40" s="161">
        <v>-1.5760000000000001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48"/>
      <c r="Z40" s="148"/>
      <c r="AA40" s="148"/>
      <c r="AB40" s="148"/>
      <c r="AC40" s="148"/>
      <c r="AD40" s="148"/>
      <c r="AE40" s="148"/>
      <c r="AF40" s="148"/>
      <c r="AG40" s="148" t="s">
        <v>200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9">
        <v>9</v>
      </c>
      <c r="B41" s="170" t="s">
        <v>387</v>
      </c>
      <c r="C41" s="183" t="s">
        <v>388</v>
      </c>
      <c r="D41" s="171" t="s">
        <v>204</v>
      </c>
      <c r="E41" s="172">
        <v>13.814</v>
      </c>
      <c r="F41" s="173"/>
      <c r="G41" s="174">
        <f>ROUND(E41*F41,2)</f>
        <v>0</v>
      </c>
      <c r="H41" s="159"/>
      <c r="I41" s="158">
        <f>ROUND(E41*H41,2)</f>
        <v>0</v>
      </c>
      <c r="J41" s="159"/>
      <c r="K41" s="158">
        <f>ROUND(E41*J41,2)</f>
        <v>0</v>
      </c>
      <c r="L41" s="158">
        <v>15</v>
      </c>
      <c r="M41" s="158">
        <f>G41*(1+L41/100)</f>
        <v>0</v>
      </c>
      <c r="N41" s="158">
        <v>0.22062000000000001</v>
      </c>
      <c r="O41" s="158">
        <f>ROUND(E41*N41,2)</f>
        <v>3.05</v>
      </c>
      <c r="P41" s="158">
        <v>0</v>
      </c>
      <c r="Q41" s="158">
        <f>ROUND(E41*P41,2)</f>
        <v>0</v>
      </c>
      <c r="R41" s="158"/>
      <c r="S41" s="158" t="s">
        <v>195</v>
      </c>
      <c r="T41" s="158" t="s">
        <v>196</v>
      </c>
      <c r="U41" s="158">
        <v>0.73</v>
      </c>
      <c r="V41" s="158">
        <f>ROUND(E41*U41,2)</f>
        <v>10.08</v>
      </c>
      <c r="W41" s="158"/>
      <c r="X41" s="158" t="s">
        <v>209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210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55"/>
      <c r="B42" s="156"/>
      <c r="C42" s="184" t="s">
        <v>389</v>
      </c>
      <c r="D42" s="160"/>
      <c r="E42" s="161">
        <v>2.1739999999999999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48"/>
      <c r="Z42" s="148"/>
      <c r="AA42" s="148"/>
      <c r="AB42" s="148"/>
      <c r="AC42" s="148"/>
      <c r="AD42" s="148"/>
      <c r="AE42" s="148"/>
      <c r="AF42" s="148"/>
      <c r="AG42" s="148" t="s">
        <v>200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/>
      <c r="B43" s="156"/>
      <c r="C43" s="184" t="s">
        <v>390</v>
      </c>
      <c r="D43" s="160"/>
      <c r="E43" s="161">
        <v>11.64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48"/>
      <c r="Z43" s="148"/>
      <c r="AA43" s="148"/>
      <c r="AB43" s="148"/>
      <c r="AC43" s="148"/>
      <c r="AD43" s="148"/>
      <c r="AE43" s="148"/>
      <c r="AF43" s="148"/>
      <c r="AG43" s="148" t="s">
        <v>200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69">
        <v>10</v>
      </c>
      <c r="B44" s="170" t="s">
        <v>391</v>
      </c>
      <c r="C44" s="183" t="s">
        <v>392</v>
      </c>
      <c r="D44" s="171" t="s">
        <v>204</v>
      </c>
      <c r="E44" s="172">
        <v>26.68</v>
      </c>
      <c r="F44" s="173"/>
      <c r="G44" s="174">
        <f>ROUND(E44*F44,2)</f>
        <v>0</v>
      </c>
      <c r="H44" s="159"/>
      <c r="I44" s="158">
        <f>ROUND(E44*H44,2)</f>
        <v>0</v>
      </c>
      <c r="J44" s="159"/>
      <c r="K44" s="158">
        <f>ROUND(E44*J44,2)</f>
        <v>0</v>
      </c>
      <c r="L44" s="158">
        <v>15</v>
      </c>
      <c r="M44" s="158">
        <f>G44*(1+L44/100)</f>
        <v>0</v>
      </c>
      <c r="N44" s="158">
        <v>0.23915</v>
      </c>
      <c r="O44" s="158">
        <f>ROUND(E44*N44,2)</f>
        <v>6.38</v>
      </c>
      <c r="P44" s="158">
        <v>0</v>
      </c>
      <c r="Q44" s="158">
        <f>ROUND(E44*P44,2)</f>
        <v>0</v>
      </c>
      <c r="R44" s="158"/>
      <c r="S44" s="158" t="s">
        <v>195</v>
      </c>
      <c r="T44" s="158" t="s">
        <v>196</v>
      </c>
      <c r="U44" s="158">
        <v>0.91800000000000004</v>
      </c>
      <c r="V44" s="158">
        <f>ROUND(E44*U44,2)</f>
        <v>24.49</v>
      </c>
      <c r="W44" s="158"/>
      <c r="X44" s="158" t="s">
        <v>209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210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55"/>
      <c r="B45" s="156"/>
      <c r="C45" s="184" t="s">
        <v>393</v>
      </c>
      <c r="D45" s="160"/>
      <c r="E45" s="161">
        <v>14.78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48"/>
      <c r="Z45" s="148"/>
      <c r="AA45" s="148"/>
      <c r="AB45" s="148"/>
      <c r="AC45" s="148"/>
      <c r="AD45" s="148"/>
      <c r="AE45" s="148"/>
      <c r="AF45" s="148"/>
      <c r="AG45" s="148" t="s">
        <v>200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55"/>
      <c r="B46" s="156"/>
      <c r="C46" s="184" t="s">
        <v>394</v>
      </c>
      <c r="D46" s="160"/>
      <c r="E46" s="161">
        <v>11.9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48"/>
      <c r="Z46" s="148"/>
      <c r="AA46" s="148"/>
      <c r="AB46" s="148"/>
      <c r="AC46" s="148"/>
      <c r="AD46" s="148"/>
      <c r="AE46" s="148"/>
      <c r="AF46" s="148"/>
      <c r="AG46" s="148" t="s">
        <v>200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69">
        <v>11</v>
      </c>
      <c r="B47" s="170" t="s">
        <v>395</v>
      </c>
      <c r="C47" s="183" t="s">
        <v>396</v>
      </c>
      <c r="D47" s="171" t="s">
        <v>242</v>
      </c>
      <c r="E47" s="172">
        <v>2</v>
      </c>
      <c r="F47" s="173"/>
      <c r="G47" s="174">
        <f>ROUND(E47*F47,2)</f>
        <v>0</v>
      </c>
      <c r="H47" s="159"/>
      <c r="I47" s="158">
        <f>ROUND(E47*H47,2)</f>
        <v>0</v>
      </c>
      <c r="J47" s="159"/>
      <c r="K47" s="158">
        <f>ROUND(E47*J47,2)</f>
        <v>0</v>
      </c>
      <c r="L47" s="158">
        <v>15</v>
      </c>
      <c r="M47" s="158">
        <f>G47*(1+L47/100)</f>
        <v>0</v>
      </c>
      <c r="N47" s="158">
        <v>2.9319999999999999E-2</v>
      </c>
      <c r="O47" s="158">
        <f>ROUND(E47*N47,2)</f>
        <v>0.06</v>
      </c>
      <c r="P47" s="158">
        <v>0</v>
      </c>
      <c r="Q47" s="158">
        <f>ROUND(E47*P47,2)</f>
        <v>0</v>
      </c>
      <c r="R47" s="158"/>
      <c r="S47" s="158" t="s">
        <v>195</v>
      </c>
      <c r="T47" s="158" t="s">
        <v>196</v>
      </c>
      <c r="U47" s="158">
        <v>0.32250000000000001</v>
      </c>
      <c r="V47" s="158">
        <f>ROUND(E47*U47,2)</f>
        <v>0.65</v>
      </c>
      <c r="W47" s="158"/>
      <c r="X47" s="158" t="s">
        <v>209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210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55"/>
      <c r="B48" s="156"/>
      <c r="C48" s="184" t="s">
        <v>397</v>
      </c>
      <c r="D48" s="160"/>
      <c r="E48" s="161">
        <v>2</v>
      </c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48"/>
      <c r="Z48" s="148"/>
      <c r="AA48" s="148"/>
      <c r="AB48" s="148"/>
      <c r="AC48" s="148"/>
      <c r="AD48" s="148"/>
      <c r="AE48" s="148"/>
      <c r="AF48" s="148"/>
      <c r="AG48" s="148" t="s">
        <v>200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69">
        <v>12</v>
      </c>
      <c r="B49" s="170" t="s">
        <v>398</v>
      </c>
      <c r="C49" s="183" t="s">
        <v>399</v>
      </c>
      <c r="D49" s="171" t="s">
        <v>242</v>
      </c>
      <c r="E49" s="172">
        <v>1</v>
      </c>
      <c r="F49" s="173"/>
      <c r="G49" s="174">
        <f>ROUND(E49*F49,2)</f>
        <v>0</v>
      </c>
      <c r="H49" s="159"/>
      <c r="I49" s="158">
        <f>ROUND(E49*H49,2)</f>
        <v>0</v>
      </c>
      <c r="J49" s="159"/>
      <c r="K49" s="158">
        <f>ROUND(E49*J49,2)</f>
        <v>0</v>
      </c>
      <c r="L49" s="158">
        <v>15</v>
      </c>
      <c r="M49" s="158">
        <f>G49*(1+L49/100)</f>
        <v>0</v>
      </c>
      <c r="N49" s="158">
        <v>3.85E-2</v>
      </c>
      <c r="O49" s="158">
        <f>ROUND(E49*N49,2)</f>
        <v>0.04</v>
      </c>
      <c r="P49" s="158">
        <v>0</v>
      </c>
      <c r="Q49" s="158">
        <f>ROUND(E49*P49,2)</f>
        <v>0</v>
      </c>
      <c r="R49" s="158"/>
      <c r="S49" s="158" t="s">
        <v>195</v>
      </c>
      <c r="T49" s="158" t="s">
        <v>196</v>
      </c>
      <c r="U49" s="158">
        <v>0.34749999999999998</v>
      </c>
      <c r="V49" s="158">
        <f>ROUND(E49*U49,2)</f>
        <v>0.35</v>
      </c>
      <c r="W49" s="158"/>
      <c r="X49" s="158" t="s">
        <v>209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210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55"/>
      <c r="B50" s="156"/>
      <c r="C50" s="184" t="s">
        <v>400</v>
      </c>
      <c r="D50" s="160"/>
      <c r="E50" s="161">
        <v>1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8"/>
      <c r="Z50" s="148"/>
      <c r="AA50" s="148"/>
      <c r="AB50" s="148"/>
      <c r="AC50" s="148"/>
      <c r="AD50" s="148"/>
      <c r="AE50" s="148"/>
      <c r="AF50" s="148"/>
      <c r="AG50" s="148" t="s">
        <v>200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69">
        <v>13</v>
      </c>
      <c r="B51" s="170" t="s">
        <v>401</v>
      </c>
      <c r="C51" s="183" t="s">
        <v>402</v>
      </c>
      <c r="D51" s="171" t="s">
        <v>242</v>
      </c>
      <c r="E51" s="172">
        <v>6</v>
      </c>
      <c r="F51" s="173"/>
      <c r="G51" s="174">
        <f>ROUND(E51*F51,2)</f>
        <v>0</v>
      </c>
      <c r="H51" s="159"/>
      <c r="I51" s="158">
        <f>ROUND(E51*H51,2)</f>
        <v>0</v>
      </c>
      <c r="J51" s="159"/>
      <c r="K51" s="158">
        <f>ROUND(E51*J51,2)</f>
        <v>0</v>
      </c>
      <c r="L51" s="158">
        <v>15</v>
      </c>
      <c r="M51" s="158">
        <f>G51*(1+L51/100)</f>
        <v>0</v>
      </c>
      <c r="N51" s="158">
        <v>4.555E-2</v>
      </c>
      <c r="O51" s="158">
        <f>ROUND(E51*N51,2)</f>
        <v>0.27</v>
      </c>
      <c r="P51" s="158">
        <v>0</v>
      </c>
      <c r="Q51" s="158">
        <f>ROUND(E51*P51,2)</f>
        <v>0</v>
      </c>
      <c r="R51" s="158"/>
      <c r="S51" s="158" t="s">
        <v>195</v>
      </c>
      <c r="T51" s="158" t="s">
        <v>196</v>
      </c>
      <c r="U51" s="158">
        <v>0.2525</v>
      </c>
      <c r="V51" s="158">
        <f>ROUND(E51*U51,2)</f>
        <v>1.52</v>
      </c>
      <c r="W51" s="158"/>
      <c r="X51" s="158" t="s">
        <v>209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210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55"/>
      <c r="B52" s="156"/>
      <c r="C52" s="184" t="s">
        <v>403</v>
      </c>
      <c r="D52" s="160"/>
      <c r="E52" s="161">
        <v>6</v>
      </c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48"/>
      <c r="Z52" s="148"/>
      <c r="AA52" s="148"/>
      <c r="AB52" s="148"/>
      <c r="AC52" s="148"/>
      <c r="AD52" s="148"/>
      <c r="AE52" s="148"/>
      <c r="AF52" s="148"/>
      <c r="AG52" s="148" t="s">
        <v>200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69">
        <v>14</v>
      </c>
      <c r="B53" s="170" t="s">
        <v>404</v>
      </c>
      <c r="C53" s="183" t="s">
        <v>405</v>
      </c>
      <c r="D53" s="171" t="s">
        <v>242</v>
      </c>
      <c r="E53" s="172">
        <v>4</v>
      </c>
      <c r="F53" s="173"/>
      <c r="G53" s="174">
        <f>ROUND(E53*F53,2)</f>
        <v>0</v>
      </c>
      <c r="H53" s="159"/>
      <c r="I53" s="158">
        <f>ROUND(E53*H53,2)</f>
        <v>0</v>
      </c>
      <c r="J53" s="159"/>
      <c r="K53" s="158">
        <f>ROUND(E53*J53,2)</f>
        <v>0</v>
      </c>
      <c r="L53" s="158">
        <v>15</v>
      </c>
      <c r="M53" s="158">
        <f>G53*(1+L53/100)</f>
        <v>0</v>
      </c>
      <c r="N53" s="158">
        <v>5.4730000000000001E-2</v>
      </c>
      <c r="O53" s="158">
        <f>ROUND(E53*N53,2)</f>
        <v>0.22</v>
      </c>
      <c r="P53" s="158">
        <v>0</v>
      </c>
      <c r="Q53" s="158">
        <f>ROUND(E53*P53,2)</f>
        <v>0</v>
      </c>
      <c r="R53" s="158"/>
      <c r="S53" s="158" t="s">
        <v>195</v>
      </c>
      <c r="T53" s="158" t="s">
        <v>196</v>
      </c>
      <c r="U53" s="158">
        <v>0.26</v>
      </c>
      <c r="V53" s="158">
        <f>ROUND(E53*U53,2)</f>
        <v>1.04</v>
      </c>
      <c r="W53" s="158"/>
      <c r="X53" s="158" t="s">
        <v>209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210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5"/>
      <c r="B54" s="156"/>
      <c r="C54" s="184" t="s">
        <v>406</v>
      </c>
      <c r="D54" s="160"/>
      <c r="E54" s="161">
        <v>2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48"/>
      <c r="Z54" s="148"/>
      <c r="AA54" s="148"/>
      <c r="AB54" s="148"/>
      <c r="AC54" s="148"/>
      <c r="AD54" s="148"/>
      <c r="AE54" s="148"/>
      <c r="AF54" s="148"/>
      <c r="AG54" s="148" t="s">
        <v>200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55"/>
      <c r="B55" s="156"/>
      <c r="C55" s="184" t="s">
        <v>407</v>
      </c>
      <c r="D55" s="160"/>
      <c r="E55" s="161">
        <v>2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48"/>
      <c r="Z55" s="148"/>
      <c r="AA55" s="148"/>
      <c r="AB55" s="148"/>
      <c r="AC55" s="148"/>
      <c r="AD55" s="148"/>
      <c r="AE55" s="148"/>
      <c r="AF55" s="148"/>
      <c r="AG55" s="148" t="s">
        <v>200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69">
        <v>15</v>
      </c>
      <c r="B56" s="170" t="s">
        <v>408</v>
      </c>
      <c r="C56" s="183" t="s">
        <v>2076</v>
      </c>
      <c r="D56" s="171" t="s">
        <v>242</v>
      </c>
      <c r="E56" s="172">
        <v>6</v>
      </c>
      <c r="F56" s="173"/>
      <c r="G56" s="174">
        <f>ROUND(E56*F56,2)</f>
        <v>0</v>
      </c>
      <c r="H56" s="159"/>
      <c r="I56" s="158">
        <f>ROUND(E56*H56,2)</f>
        <v>0</v>
      </c>
      <c r="J56" s="159"/>
      <c r="K56" s="158">
        <f>ROUND(E56*J56,2)</f>
        <v>0</v>
      </c>
      <c r="L56" s="158">
        <v>15</v>
      </c>
      <c r="M56" s="158">
        <f>G56*(1+L56/100)</f>
        <v>0</v>
      </c>
      <c r="N56" s="158">
        <v>6.3909999999999995E-2</v>
      </c>
      <c r="O56" s="158">
        <f>ROUND(E56*N56,2)</f>
        <v>0.38</v>
      </c>
      <c r="P56" s="158">
        <v>0</v>
      </c>
      <c r="Q56" s="158">
        <f>ROUND(E56*P56,2)</f>
        <v>0</v>
      </c>
      <c r="R56" s="158"/>
      <c r="S56" s="158" t="s">
        <v>195</v>
      </c>
      <c r="T56" s="158" t="s">
        <v>196</v>
      </c>
      <c r="U56" s="158">
        <v>0.28249999999999997</v>
      </c>
      <c r="V56" s="158">
        <f>ROUND(E56*U56,2)</f>
        <v>1.7</v>
      </c>
      <c r="W56" s="158"/>
      <c r="X56" s="158" t="s">
        <v>209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210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55"/>
      <c r="B57" s="156"/>
      <c r="C57" s="184" t="s">
        <v>409</v>
      </c>
      <c r="D57" s="160"/>
      <c r="E57" s="161">
        <v>6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48"/>
      <c r="Z57" s="148"/>
      <c r="AA57" s="148"/>
      <c r="AB57" s="148"/>
      <c r="AC57" s="148"/>
      <c r="AD57" s="148"/>
      <c r="AE57" s="148"/>
      <c r="AF57" s="148"/>
      <c r="AG57" s="148" t="s">
        <v>200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69">
        <v>16</v>
      </c>
      <c r="B58" s="170" t="s">
        <v>410</v>
      </c>
      <c r="C58" s="183" t="s">
        <v>411</v>
      </c>
      <c r="D58" s="171" t="s">
        <v>242</v>
      </c>
      <c r="E58" s="172">
        <v>1</v>
      </c>
      <c r="F58" s="173"/>
      <c r="G58" s="174">
        <f>ROUND(E58*F58,2)</f>
        <v>0</v>
      </c>
      <c r="H58" s="159"/>
      <c r="I58" s="158">
        <f>ROUND(E58*H58,2)</f>
        <v>0</v>
      </c>
      <c r="J58" s="159"/>
      <c r="K58" s="158">
        <f>ROUND(E58*J58,2)</f>
        <v>0</v>
      </c>
      <c r="L58" s="158">
        <v>15</v>
      </c>
      <c r="M58" s="158">
        <f>G58*(1+L58/100)</f>
        <v>0</v>
      </c>
      <c r="N58" s="158">
        <v>8.1320000000000003E-2</v>
      </c>
      <c r="O58" s="158">
        <f>ROUND(E58*N58,2)</f>
        <v>0.08</v>
      </c>
      <c r="P58" s="158">
        <v>0</v>
      </c>
      <c r="Q58" s="158">
        <f>ROUND(E58*P58,2)</f>
        <v>0</v>
      </c>
      <c r="R58" s="158"/>
      <c r="S58" s="158" t="s">
        <v>195</v>
      </c>
      <c r="T58" s="158" t="s">
        <v>196</v>
      </c>
      <c r="U58" s="158">
        <v>0.35</v>
      </c>
      <c r="V58" s="158">
        <f>ROUND(E58*U58,2)</f>
        <v>0.35</v>
      </c>
      <c r="W58" s="158"/>
      <c r="X58" s="158" t="s">
        <v>209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210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55"/>
      <c r="B59" s="156"/>
      <c r="C59" s="184" t="s">
        <v>412</v>
      </c>
      <c r="D59" s="160"/>
      <c r="E59" s="161">
        <v>1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48"/>
      <c r="Z59" s="148"/>
      <c r="AA59" s="148"/>
      <c r="AB59" s="148"/>
      <c r="AC59" s="148"/>
      <c r="AD59" s="148"/>
      <c r="AE59" s="148"/>
      <c r="AF59" s="148"/>
      <c r="AG59" s="148" t="s">
        <v>200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69">
        <v>17</v>
      </c>
      <c r="B60" s="170" t="s">
        <v>413</v>
      </c>
      <c r="C60" s="183" t="s">
        <v>414</v>
      </c>
      <c r="D60" s="171" t="s">
        <v>238</v>
      </c>
      <c r="E60" s="172">
        <v>36</v>
      </c>
      <c r="F60" s="173"/>
      <c r="G60" s="174">
        <f>ROUND(E60*F60,2)</f>
        <v>0</v>
      </c>
      <c r="H60" s="159"/>
      <c r="I60" s="158">
        <f>ROUND(E60*H60,2)</f>
        <v>0</v>
      </c>
      <c r="J60" s="159"/>
      <c r="K60" s="158">
        <f>ROUND(E60*J60,2)</f>
        <v>0</v>
      </c>
      <c r="L60" s="158">
        <v>15</v>
      </c>
      <c r="M60" s="158">
        <f>G60*(1+L60/100)</f>
        <v>0</v>
      </c>
      <c r="N60" s="158">
        <v>5.0000000000000001E-4</v>
      </c>
      <c r="O60" s="158">
        <f>ROUND(E60*N60,2)</f>
        <v>0.02</v>
      </c>
      <c r="P60" s="158">
        <v>0</v>
      </c>
      <c r="Q60" s="158">
        <f>ROUND(E60*P60,2)</f>
        <v>0</v>
      </c>
      <c r="R60" s="158"/>
      <c r="S60" s="158" t="s">
        <v>195</v>
      </c>
      <c r="T60" s="158" t="s">
        <v>196</v>
      </c>
      <c r="U60" s="158">
        <v>0.15</v>
      </c>
      <c r="V60" s="158">
        <f>ROUND(E60*U60,2)</f>
        <v>5.4</v>
      </c>
      <c r="W60" s="158"/>
      <c r="X60" s="158" t="s">
        <v>209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210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55"/>
      <c r="B61" s="156"/>
      <c r="C61" s="184" t="s">
        <v>415</v>
      </c>
      <c r="D61" s="160"/>
      <c r="E61" s="161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48"/>
      <c r="Z61" s="148"/>
      <c r="AA61" s="148"/>
      <c r="AB61" s="148"/>
      <c r="AC61" s="148"/>
      <c r="AD61" s="148"/>
      <c r="AE61" s="148"/>
      <c r="AF61" s="148"/>
      <c r="AG61" s="148" t="s">
        <v>200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55"/>
      <c r="B62" s="156"/>
      <c r="C62" s="184" t="s">
        <v>416</v>
      </c>
      <c r="D62" s="160"/>
      <c r="E62" s="161">
        <v>15</v>
      </c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48"/>
      <c r="Z62" s="148"/>
      <c r="AA62" s="148"/>
      <c r="AB62" s="148"/>
      <c r="AC62" s="148"/>
      <c r="AD62" s="148"/>
      <c r="AE62" s="148"/>
      <c r="AF62" s="148"/>
      <c r="AG62" s="148" t="s">
        <v>200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55"/>
      <c r="B63" s="156"/>
      <c r="C63" s="184" t="s">
        <v>417</v>
      </c>
      <c r="D63" s="160"/>
      <c r="E63" s="161">
        <v>21</v>
      </c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48"/>
      <c r="Z63" s="148"/>
      <c r="AA63" s="148"/>
      <c r="AB63" s="148"/>
      <c r="AC63" s="148"/>
      <c r="AD63" s="148"/>
      <c r="AE63" s="148"/>
      <c r="AF63" s="148"/>
      <c r="AG63" s="148" t="s">
        <v>200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69">
        <v>18</v>
      </c>
      <c r="B64" s="170" t="s">
        <v>418</v>
      </c>
      <c r="C64" s="183" t="s">
        <v>419</v>
      </c>
      <c r="D64" s="171" t="s">
        <v>194</v>
      </c>
      <c r="E64" s="172">
        <v>0.54249999999999998</v>
      </c>
      <c r="F64" s="173"/>
      <c r="G64" s="174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15</v>
      </c>
      <c r="M64" s="158">
        <f>G64*(1+L64/100)</f>
        <v>0</v>
      </c>
      <c r="N64" s="158">
        <v>2.52501</v>
      </c>
      <c r="O64" s="158">
        <f>ROUND(E64*N64,2)</f>
        <v>1.37</v>
      </c>
      <c r="P64" s="158">
        <v>0</v>
      </c>
      <c r="Q64" s="158">
        <f>ROUND(E64*P64,2)</f>
        <v>0</v>
      </c>
      <c r="R64" s="158"/>
      <c r="S64" s="158" t="s">
        <v>195</v>
      </c>
      <c r="T64" s="158" t="s">
        <v>196</v>
      </c>
      <c r="U64" s="158">
        <v>1.421</v>
      </c>
      <c r="V64" s="158">
        <f>ROUND(E64*U64,2)</f>
        <v>0.77</v>
      </c>
      <c r="W64" s="158"/>
      <c r="X64" s="158" t="s">
        <v>209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210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55"/>
      <c r="B65" s="156"/>
      <c r="C65" s="184" t="s">
        <v>420</v>
      </c>
      <c r="D65" s="160"/>
      <c r="E65" s="161">
        <v>0.54249999999999998</v>
      </c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48"/>
      <c r="Z65" s="148"/>
      <c r="AA65" s="148"/>
      <c r="AB65" s="148"/>
      <c r="AC65" s="148"/>
      <c r="AD65" s="148"/>
      <c r="AE65" s="148"/>
      <c r="AF65" s="148"/>
      <c r="AG65" s="148" t="s">
        <v>200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69">
        <v>19</v>
      </c>
      <c r="B66" s="170" t="s">
        <v>421</v>
      </c>
      <c r="C66" s="183" t="s">
        <v>422</v>
      </c>
      <c r="D66" s="171" t="s">
        <v>204</v>
      </c>
      <c r="E66" s="172">
        <v>3.2549999999999999</v>
      </c>
      <c r="F66" s="173"/>
      <c r="G66" s="174">
        <f>ROUND(E66*F66,2)</f>
        <v>0</v>
      </c>
      <c r="H66" s="159"/>
      <c r="I66" s="158">
        <f>ROUND(E66*H66,2)</f>
        <v>0</v>
      </c>
      <c r="J66" s="159"/>
      <c r="K66" s="158">
        <f>ROUND(E66*J66,2)</f>
        <v>0</v>
      </c>
      <c r="L66" s="158">
        <v>15</v>
      </c>
      <c r="M66" s="158">
        <f>G66*(1+L66/100)</f>
        <v>0</v>
      </c>
      <c r="N66" s="158">
        <v>8.8400000000000006E-3</v>
      </c>
      <c r="O66" s="158">
        <f>ROUND(E66*N66,2)</f>
        <v>0.03</v>
      </c>
      <c r="P66" s="158">
        <v>0</v>
      </c>
      <c r="Q66" s="158">
        <f>ROUND(E66*P66,2)</f>
        <v>0</v>
      </c>
      <c r="R66" s="158"/>
      <c r="S66" s="158" t="s">
        <v>195</v>
      </c>
      <c r="T66" s="158" t="s">
        <v>196</v>
      </c>
      <c r="U66" s="158">
        <v>1.179</v>
      </c>
      <c r="V66" s="158">
        <f>ROUND(E66*U66,2)</f>
        <v>3.84</v>
      </c>
      <c r="W66" s="158"/>
      <c r="X66" s="158" t="s">
        <v>209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210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55"/>
      <c r="B67" s="156"/>
      <c r="C67" s="184" t="s">
        <v>423</v>
      </c>
      <c r="D67" s="160"/>
      <c r="E67" s="161">
        <v>3.2549999999999999</v>
      </c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48"/>
      <c r="Z67" s="148"/>
      <c r="AA67" s="148"/>
      <c r="AB67" s="148"/>
      <c r="AC67" s="148"/>
      <c r="AD67" s="148"/>
      <c r="AE67" s="148"/>
      <c r="AF67" s="148"/>
      <c r="AG67" s="148" t="s">
        <v>200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69">
        <v>20</v>
      </c>
      <c r="B68" s="170" t="s">
        <v>424</v>
      </c>
      <c r="C68" s="183" t="s">
        <v>425</v>
      </c>
      <c r="D68" s="171" t="s">
        <v>204</v>
      </c>
      <c r="E68" s="172">
        <v>3.2549999999999999</v>
      </c>
      <c r="F68" s="173"/>
      <c r="G68" s="174">
        <f>ROUND(E68*F68,2)</f>
        <v>0</v>
      </c>
      <c r="H68" s="159"/>
      <c r="I68" s="158">
        <f>ROUND(E68*H68,2)</f>
        <v>0</v>
      </c>
      <c r="J68" s="159"/>
      <c r="K68" s="158">
        <f>ROUND(E68*J68,2)</f>
        <v>0</v>
      </c>
      <c r="L68" s="158">
        <v>15</v>
      </c>
      <c r="M68" s="158">
        <f>G68*(1+L68/100)</f>
        <v>0</v>
      </c>
      <c r="N68" s="158">
        <v>0</v>
      </c>
      <c r="O68" s="158">
        <f>ROUND(E68*N68,2)</f>
        <v>0</v>
      </c>
      <c r="P68" s="158">
        <v>0</v>
      </c>
      <c r="Q68" s="158">
        <f>ROUND(E68*P68,2)</f>
        <v>0</v>
      </c>
      <c r="R68" s="158"/>
      <c r="S68" s="158" t="s">
        <v>195</v>
      </c>
      <c r="T68" s="158" t="s">
        <v>196</v>
      </c>
      <c r="U68" s="158">
        <v>0.497</v>
      </c>
      <c r="V68" s="158">
        <f>ROUND(E68*U68,2)</f>
        <v>1.62</v>
      </c>
      <c r="W68" s="158"/>
      <c r="X68" s="158" t="s">
        <v>209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210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55"/>
      <c r="B69" s="156"/>
      <c r="C69" s="184" t="s">
        <v>423</v>
      </c>
      <c r="D69" s="160"/>
      <c r="E69" s="161">
        <v>3.2549999999999999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48"/>
      <c r="Z69" s="148"/>
      <c r="AA69" s="148"/>
      <c r="AB69" s="148"/>
      <c r="AC69" s="148"/>
      <c r="AD69" s="148"/>
      <c r="AE69" s="148"/>
      <c r="AF69" s="148"/>
      <c r="AG69" s="148" t="s">
        <v>200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2.5" outlineLevel="1" x14ac:dyDescent="0.2">
      <c r="A70" s="169">
        <v>21</v>
      </c>
      <c r="B70" s="170" t="s">
        <v>426</v>
      </c>
      <c r="C70" s="183" t="s">
        <v>427</v>
      </c>
      <c r="D70" s="171" t="s">
        <v>333</v>
      </c>
      <c r="E70" s="172">
        <v>0.47952</v>
      </c>
      <c r="F70" s="173"/>
      <c r="G70" s="174">
        <f>ROUND(E70*F70,2)</f>
        <v>0</v>
      </c>
      <c r="H70" s="159"/>
      <c r="I70" s="158">
        <f>ROUND(E70*H70,2)</f>
        <v>0</v>
      </c>
      <c r="J70" s="159"/>
      <c r="K70" s="158">
        <f>ROUND(E70*J70,2)</f>
        <v>0</v>
      </c>
      <c r="L70" s="158">
        <v>15</v>
      </c>
      <c r="M70" s="158">
        <f>G70*(1+L70/100)</f>
        <v>0</v>
      </c>
      <c r="N70" s="158">
        <v>1.09954</v>
      </c>
      <c r="O70" s="158">
        <f>ROUND(E70*N70,2)</f>
        <v>0.53</v>
      </c>
      <c r="P70" s="158">
        <v>0</v>
      </c>
      <c r="Q70" s="158">
        <f>ROUND(E70*P70,2)</f>
        <v>0</v>
      </c>
      <c r="R70" s="158"/>
      <c r="S70" s="158" t="s">
        <v>195</v>
      </c>
      <c r="T70" s="158" t="s">
        <v>196</v>
      </c>
      <c r="U70" s="158">
        <v>18.175000000000001</v>
      </c>
      <c r="V70" s="158">
        <f>ROUND(E70*U70,2)</f>
        <v>8.7200000000000006</v>
      </c>
      <c r="W70" s="158"/>
      <c r="X70" s="158" t="s">
        <v>209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210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55"/>
      <c r="B71" s="156"/>
      <c r="C71" s="184" t="s">
        <v>428</v>
      </c>
      <c r="D71" s="160"/>
      <c r="E71" s="161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48"/>
      <c r="Z71" s="148"/>
      <c r="AA71" s="148"/>
      <c r="AB71" s="148"/>
      <c r="AC71" s="148"/>
      <c r="AD71" s="148"/>
      <c r="AE71" s="148"/>
      <c r="AF71" s="148"/>
      <c r="AG71" s="148" t="s">
        <v>200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/>
      <c r="B72" s="156"/>
      <c r="C72" s="192" t="s">
        <v>429</v>
      </c>
      <c r="D72" s="189"/>
      <c r="E72" s="190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48"/>
      <c r="Z72" s="148"/>
      <c r="AA72" s="148"/>
      <c r="AB72" s="148"/>
      <c r="AC72" s="148"/>
      <c r="AD72" s="148"/>
      <c r="AE72" s="148"/>
      <c r="AF72" s="148"/>
      <c r="AG72" s="148" t="s">
        <v>200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55"/>
      <c r="B73" s="156"/>
      <c r="C73" s="193" t="s">
        <v>430</v>
      </c>
      <c r="D73" s="189"/>
      <c r="E73" s="190">
        <v>4.5</v>
      </c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48"/>
      <c r="Z73" s="148"/>
      <c r="AA73" s="148"/>
      <c r="AB73" s="148"/>
      <c r="AC73" s="148"/>
      <c r="AD73" s="148"/>
      <c r="AE73" s="148"/>
      <c r="AF73" s="148"/>
      <c r="AG73" s="148" t="s">
        <v>200</v>
      </c>
      <c r="AH73" s="148">
        <v>2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55"/>
      <c r="B74" s="156"/>
      <c r="C74" s="193" t="s">
        <v>431</v>
      </c>
      <c r="D74" s="189"/>
      <c r="E74" s="190">
        <v>3.4</v>
      </c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48"/>
      <c r="Z74" s="148"/>
      <c r="AA74" s="148"/>
      <c r="AB74" s="148"/>
      <c r="AC74" s="148"/>
      <c r="AD74" s="148"/>
      <c r="AE74" s="148"/>
      <c r="AF74" s="148"/>
      <c r="AG74" s="148" t="s">
        <v>200</v>
      </c>
      <c r="AH74" s="148">
        <v>2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55"/>
      <c r="B75" s="156"/>
      <c r="C75" s="193" t="s">
        <v>432</v>
      </c>
      <c r="D75" s="189"/>
      <c r="E75" s="190">
        <v>4.2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48"/>
      <c r="Z75" s="148"/>
      <c r="AA75" s="148"/>
      <c r="AB75" s="148"/>
      <c r="AC75" s="148"/>
      <c r="AD75" s="148"/>
      <c r="AE75" s="148"/>
      <c r="AF75" s="148"/>
      <c r="AG75" s="148" t="s">
        <v>200</v>
      </c>
      <c r="AH75" s="148">
        <v>2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55"/>
      <c r="B76" s="156"/>
      <c r="C76" s="193" t="s">
        <v>433</v>
      </c>
      <c r="D76" s="189"/>
      <c r="E76" s="190">
        <v>4.2</v>
      </c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48"/>
      <c r="Z76" s="148"/>
      <c r="AA76" s="148"/>
      <c r="AB76" s="148"/>
      <c r="AC76" s="148"/>
      <c r="AD76" s="148"/>
      <c r="AE76" s="148"/>
      <c r="AF76" s="148"/>
      <c r="AG76" s="148" t="s">
        <v>200</v>
      </c>
      <c r="AH76" s="148">
        <v>2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55"/>
      <c r="B77" s="156"/>
      <c r="C77" s="193" t="s">
        <v>434</v>
      </c>
      <c r="D77" s="189"/>
      <c r="E77" s="190">
        <v>4.5</v>
      </c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48"/>
      <c r="Z77" s="148"/>
      <c r="AA77" s="148"/>
      <c r="AB77" s="148"/>
      <c r="AC77" s="148"/>
      <c r="AD77" s="148"/>
      <c r="AE77" s="148"/>
      <c r="AF77" s="148"/>
      <c r="AG77" s="148" t="s">
        <v>200</v>
      </c>
      <c r="AH77" s="148">
        <v>2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55"/>
      <c r="B78" s="156"/>
      <c r="C78" s="193" t="s">
        <v>435</v>
      </c>
      <c r="D78" s="189"/>
      <c r="E78" s="190">
        <v>5.0999999999999996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48"/>
      <c r="Z78" s="148"/>
      <c r="AA78" s="148"/>
      <c r="AB78" s="148"/>
      <c r="AC78" s="148"/>
      <c r="AD78" s="148"/>
      <c r="AE78" s="148"/>
      <c r="AF78" s="148"/>
      <c r="AG78" s="148" t="s">
        <v>200</v>
      </c>
      <c r="AH78" s="148">
        <v>2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55"/>
      <c r="B79" s="156"/>
      <c r="C79" s="193" t="s">
        <v>436</v>
      </c>
      <c r="D79" s="189"/>
      <c r="E79" s="190">
        <v>3.2</v>
      </c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48"/>
      <c r="Z79" s="148"/>
      <c r="AA79" s="148"/>
      <c r="AB79" s="148"/>
      <c r="AC79" s="148"/>
      <c r="AD79" s="148"/>
      <c r="AE79" s="148"/>
      <c r="AF79" s="148"/>
      <c r="AG79" s="148" t="s">
        <v>200</v>
      </c>
      <c r="AH79" s="148">
        <v>2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55"/>
      <c r="B80" s="156"/>
      <c r="C80" s="193" t="s">
        <v>437</v>
      </c>
      <c r="D80" s="189"/>
      <c r="E80" s="190">
        <v>8.6999999999999993</v>
      </c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48"/>
      <c r="Z80" s="148"/>
      <c r="AA80" s="148"/>
      <c r="AB80" s="148"/>
      <c r="AC80" s="148"/>
      <c r="AD80" s="148"/>
      <c r="AE80" s="148"/>
      <c r="AF80" s="148"/>
      <c r="AG80" s="148" t="s">
        <v>200</v>
      </c>
      <c r="AH80" s="148">
        <v>2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55"/>
      <c r="B81" s="156"/>
      <c r="C81" s="192" t="s">
        <v>438</v>
      </c>
      <c r="D81" s="189"/>
      <c r="E81" s="190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48"/>
      <c r="Z81" s="148"/>
      <c r="AA81" s="148"/>
      <c r="AB81" s="148"/>
      <c r="AC81" s="148"/>
      <c r="AD81" s="148"/>
      <c r="AE81" s="148"/>
      <c r="AF81" s="148"/>
      <c r="AG81" s="148" t="s">
        <v>200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55"/>
      <c r="B82" s="156"/>
      <c r="C82" s="184" t="s">
        <v>439</v>
      </c>
      <c r="D82" s="160"/>
      <c r="E82" s="161">
        <v>0.41958000000000001</v>
      </c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48"/>
      <c r="Z82" s="148"/>
      <c r="AA82" s="148"/>
      <c r="AB82" s="148"/>
      <c r="AC82" s="148"/>
      <c r="AD82" s="148"/>
      <c r="AE82" s="148"/>
      <c r="AF82" s="148"/>
      <c r="AG82" s="148" t="s">
        <v>200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55"/>
      <c r="B83" s="156"/>
      <c r="C83" s="184" t="s">
        <v>440</v>
      </c>
      <c r="D83" s="160"/>
      <c r="E83" s="161">
        <v>5.994E-2</v>
      </c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48"/>
      <c r="Z83" s="148"/>
      <c r="AA83" s="148"/>
      <c r="AB83" s="148"/>
      <c r="AC83" s="148"/>
      <c r="AD83" s="148"/>
      <c r="AE83" s="148"/>
      <c r="AF83" s="148"/>
      <c r="AG83" s="148" t="s">
        <v>200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69">
        <v>22</v>
      </c>
      <c r="B84" s="170" t="s">
        <v>441</v>
      </c>
      <c r="C84" s="183" t="s">
        <v>442</v>
      </c>
      <c r="D84" s="171" t="s">
        <v>333</v>
      </c>
      <c r="E84" s="172">
        <v>5.1479999999999998E-2</v>
      </c>
      <c r="F84" s="173"/>
      <c r="G84" s="174">
        <f>ROUND(E84*F84,2)</f>
        <v>0</v>
      </c>
      <c r="H84" s="159"/>
      <c r="I84" s="158">
        <f>ROUND(E84*H84,2)</f>
        <v>0</v>
      </c>
      <c r="J84" s="159"/>
      <c r="K84" s="158">
        <f>ROUND(E84*J84,2)</f>
        <v>0</v>
      </c>
      <c r="L84" s="158">
        <v>15</v>
      </c>
      <c r="M84" s="158">
        <f>G84*(1+L84/100)</f>
        <v>0</v>
      </c>
      <c r="N84" s="158">
        <v>1.0970899999999999</v>
      </c>
      <c r="O84" s="158">
        <f>ROUND(E84*N84,2)</f>
        <v>0.06</v>
      </c>
      <c r="P84" s="158">
        <v>0</v>
      </c>
      <c r="Q84" s="158">
        <f>ROUND(E84*P84,2)</f>
        <v>0</v>
      </c>
      <c r="R84" s="158"/>
      <c r="S84" s="158" t="s">
        <v>195</v>
      </c>
      <c r="T84" s="158" t="s">
        <v>196</v>
      </c>
      <c r="U84" s="158">
        <v>16.582999999999998</v>
      </c>
      <c r="V84" s="158">
        <f>ROUND(E84*U84,2)</f>
        <v>0.85</v>
      </c>
      <c r="W84" s="158"/>
      <c r="X84" s="158" t="s">
        <v>209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210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55"/>
      <c r="B85" s="156"/>
      <c r="C85" s="184" t="s">
        <v>443</v>
      </c>
      <c r="D85" s="160"/>
      <c r="E85" s="161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48"/>
      <c r="Z85" s="148"/>
      <c r="AA85" s="148"/>
      <c r="AB85" s="148"/>
      <c r="AC85" s="148"/>
      <c r="AD85" s="148"/>
      <c r="AE85" s="148"/>
      <c r="AF85" s="148"/>
      <c r="AG85" s="148" t="s">
        <v>200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55"/>
      <c r="B86" s="156"/>
      <c r="C86" s="184" t="s">
        <v>444</v>
      </c>
      <c r="D86" s="160"/>
      <c r="E86" s="161">
        <v>5.1479999999999998E-2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48"/>
      <c r="Z86" s="148"/>
      <c r="AA86" s="148"/>
      <c r="AB86" s="148"/>
      <c r="AC86" s="148"/>
      <c r="AD86" s="148"/>
      <c r="AE86" s="148"/>
      <c r="AF86" s="148"/>
      <c r="AG86" s="148" t="s">
        <v>200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22.5" outlineLevel="1" x14ac:dyDescent="0.2">
      <c r="A87" s="169">
        <v>23</v>
      </c>
      <c r="B87" s="170" t="s">
        <v>441</v>
      </c>
      <c r="C87" s="183" t="s">
        <v>445</v>
      </c>
      <c r="D87" s="171" t="s">
        <v>333</v>
      </c>
      <c r="E87" s="172">
        <v>0.20227000000000001</v>
      </c>
      <c r="F87" s="173"/>
      <c r="G87" s="174">
        <f>ROUND(E87*F87,2)</f>
        <v>0</v>
      </c>
      <c r="H87" s="159"/>
      <c r="I87" s="158">
        <f>ROUND(E87*H87,2)</f>
        <v>0</v>
      </c>
      <c r="J87" s="159"/>
      <c r="K87" s="158">
        <f>ROUND(E87*J87,2)</f>
        <v>0</v>
      </c>
      <c r="L87" s="158">
        <v>15</v>
      </c>
      <c r="M87" s="158">
        <f>G87*(1+L87/100)</f>
        <v>0</v>
      </c>
      <c r="N87" s="158">
        <v>1.0970899999999999</v>
      </c>
      <c r="O87" s="158">
        <f>ROUND(E87*N87,2)</f>
        <v>0.22</v>
      </c>
      <c r="P87" s="158">
        <v>0</v>
      </c>
      <c r="Q87" s="158">
        <f>ROUND(E87*P87,2)</f>
        <v>0</v>
      </c>
      <c r="R87" s="158"/>
      <c r="S87" s="158" t="s">
        <v>195</v>
      </c>
      <c r="T87" s="158" t="s">
        <v>196</v>
      </c>
      <c r="U87" s="158">
        <v>16.582999999999998</v>
      </c>
      <c r="V87" s="158">
        <f>ROUND(E87*U87,2)</f>
        <v>3.35</v>
      </c>
      <c r="W87" s="158"/>
      <c r="X87" s="158" t="s">
        <v>209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210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55"/>
      <c r="B88" s="156"/>
      <c r="C88" s="184" t="s">
        <v>446</v>
      </c>
      <c r="D88" s="160"/>
      <c r="E88" s="161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48"/>
      <c r="Z88" s="148"/>
      <c r="AA88" s="148"/>
      <c r="AB88" s="148"/>
      <c r="AC88" s="148"/>
      <c r="AD88" s="148"/>
      <c r="AE88" s="148"/>
      <c r="AF88" s="148"/>
      <c r="AG88" s="148" t="s">
        <v>200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55"/>
      <c r="B89" s="156"/>
      <c r="C89" s="184" t="s">
        <v>447</v>
      </c>
      <c r="D89" s="160"/>
      <c r="E89" s="161">
        <v>0.11277</v>
      </c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48"/>
      <c r="Z89" s="148"/>
      <c r="AA89" s="148"/>
      <c r="AB89" s="148"/>
      <c r="AC89" s="148"/>
      <c r="AD89" s="148"/>
      <c r="AE89" s="148"/>
      <c r="AF89" s="148"/>
      <c r="AG89" s="148" t="s">
        <v>200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55"/>
      <c r="B90" s="156"/>
      <c r="C90" s="184" t="s">
        <v>448</v>
      </c>
      <c r="D90" s="160"/>
      <c r="E90" s="161">
        <v>8.9499999999999996E-2</v>
      </c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48"/>
      <c r="Z90" s="148"/>
      <c r="AA90" s="148"/>
      <c r="AB90" s="148"/>
      <c r="AC90" s="148"/>
      <c r="AD90" s="148"/>
      <c r="AE90" s="148"/>
      <c r="AF90" s="148"/>
      <c r="AG90" s="148" t="s">
        <v>200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69">
        <v>24</v>
      </c>
      <c r="B91" s="170" t="s">
        <v>449</v>
      </c>
      <c r="C91" s="183" t="s">
        <v>450</v>
      </c>
      <c r="D91" s="171" t="s">
        <v>204</v>
      </c>
      <c r="E91" s="172">
        <v>126.7551</v>
      </c>
      <c r="F91" s="173"/>
      <c r="G91" s="174">
        <f>ROUND(E91*F91,2)</f>
        <v>0</v>
      </c>
      <c r="H91" s="159"/>
      <c r="I91" s="158">
        <f>ROUND(E91*H91,2)</f>
        <v>0</v>
      </c>
      <c r="J91" s="159"/>
      <c r="K91" s="158">
        <f>ROUND(E91*J91,2)</f>
        <v>0</v>
      </c>
      <c r="L91" s="158">
        <v>15</v>
      </c>
      <c r="M91" s="158">
        <f>G91*(1+L91/100)</f>
        <v>0</v>
      </c>
      <c r="N91" s="158">
        <v>3.7670000000000002E-2</v>
      </c>
      <c r="O91" s="158">
        <f>ROUND(E91*N91,2)</f>
        <v>4.7699999999999996</v>
      </c>
      <c r="P91" s="158">
        <v>0</v>
      </c>
      <c r="Q91" s="158">
        <f>ROUND(E91*P91,2)</f>
        <v>0</v>
      </c>
      <c r="R91" s="158"/>
      <c r="S91" s="158" t="s">
        <v>195</v>
      </c>
      <c r="T91" s="158" t="s">
        <v>196</v>
      </c>
      <c r="U91" s="158">
        <v>0.41</v>
      </c>
      <c r="V91" s="158">
        <f>ROUND(E91*U91,2)</f>
        <v>51.97</v>
      </c>
      <c r="W91" s="158"/>
      <c r="X91" s="158" t="s">
        <v>209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210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55"/>
      <c r="B92" s="156"/>
      <c r="C92" s="192" t="s">
        <v>429</v>
      </c>
      <c r="D92" s="189"/>
      <c r="E92" s="190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48"/>
      <c r="Z92" s="148"/>
      <c r="AA92" s="148"/>
      <c r="AB92" s="148"/>
      <c r="AC92" s="148"/>
      <c r="AD92" s="148"/>
      <c r="AE92" s="148"/>
      <c r="AF92" s="148"/>
      <c r="AG92" s="148" t="s">
        <v>200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55"/>
      <c r="B93" s="156"/>
      <c r="C93" s="193" t="s">
        <v>451</v>
      </c>
      <c r="D93" s="189"/>
      <c r="E93" s="190">
        <v>52.539000000000001</v>
      </c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48"/>
      <c r="Z93" s="148"/>
      <c r="AA93" s="148"/>
      <c r="AB93" s="148"/>
      <c r="AC93" s="148"/>
      <c r="AD93" s="148"/>
      <c r="AE93" s="148"/>
      <c r="AF93" s="148"/>
      <c r="AG93" s="148" t="s">
        <v>200</v>
      </c>
      <c r="AH93" s="148">
        <v>2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">
      <c r="A94" s="155"/>
      <c r="B94" s="156"/>
      <c r="C94" s="193" t="s">
        <v>452</v>
      </c>
      <c r="D94" s="189"/>
      <c r="E94" s="190">
        <v>300.59399999999999</v>
      </c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48"/>
      <c r="Z94" s="148"/>
      <c r="AA94" s="148"/>
      <c r="AB94" s="148"/>
      <c r="AC94" s="148"/>
      <c r="AD94" s="148"/>
      <c r="AE94" s="148"/>
      <c r="AF94" s="148"/>
      <c r="AG94" s="148" t="s">
        <v>200</v>
      </c>
      <c r="AH94" s="148">
        <v>2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55"/>
      <c r="B95" s="156"/>
      <c r="C95" s="193" t="s">
        <v>453</v>
      </c>
      <c r="D95" s="189"/>
      <c r="E95" s="190">
        <v>69.384</v>
      </c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48"/>
      <c r="Z95" s="148"/>
      <c r="AA95" s="148"/>
      <c r="AB95" s="148"/>
      <c r="AC95" s="148"/>
      <c r="AD95" s="148"/>
      <c r="AE95" s="148"/>
      <c r="AF95" s="148"/>
      <c r="AG95" s="148" t="s">
        <v>200</v>
      </c>
      <c r="AH95" s="148">
        <v>2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55"/>
      <c r="B96" s="156"/>
      <c r="C96" s="192" t="s">
        <v>438</v>
      </c>
      <c r="D96" s="189"/>
      <c r="E96" s="190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48"/>
      <c r="Z96" s="148"/>
      <c r="AA96" s="148"/>
      <c r="AB96" s="148"/>
      <c r="AC96" s="148"/>
      <c r="AD96" s="148"/>
      <c r="AE96" s="148"/>
      <c r="AF96" s="148"/>
      <c r="AG96" s="148" t="s">
        <v>200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55"/>
      <c r="B97" s="156"/>
      <c r="C97" s="184" t="s">
        <v>454</v>
      </c>
      <c r="D97" s="160"/>
      <c r="E97" s="161">
        <v>126.7551</v>
      </c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48"/>
      <c r="Z97" s="148"/>
      <c r="AA97" s="148"/>
      <c r="AB97" s="148"/>
      <c r="AC97" s="148"/>
      <c r="AD97" s="148"/>
      <c r="AE97" s="148"/>
      <c r="AF97" s="148"/>
      <c r="AG97" s="148" t="s">
        <v>200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 x14ac:dyDescent="0.2">
      <c r="A98" s="169">
        <v>25</v>
      </c>
      <c r="B98" s="170" t="s">
        <v>455</v>
      </c>
      <c r="C98" s="183" t="s">
        <v>456</v>
      </c>
      <c r="D98" s="171" t="s">
        <v>204</v>
      </c>
      <c r="E98" s="172">
        <v>55.321730000000002</v>
      </c>
      <c r="F98" s="173"/>
      <c r="G98" s="174">
        <f>ROUND(E98*F98,2)</f>
        <v>0</v>
      </c>
      <c r="H98" s="159"/>
      <c r="I98" s="158">
        <f>ROUND(E98*H98,2)</f>
        <v>0</v>
      </c>
      <c r="J98" s="159"/>
      <c r="K98" s="158">
        <f>ROUND(E98*J98,2)</f>
        <v>0</v>
      </c>
      <c r="L98" s="158">
        <v>15</v>
      </c>
      <c r="M98" s="158">
        <f>G98*(1+L98/100)</f>
        <v>0</v>
      </c>
      <c r="N98" s="158">
        <v>5.2810000000000003E-2</v>
      </c>
      <c r="O98" s="158">
        <f>ROUND(E98*N98,2)</f>
        <v>2.92</v>
      </c>
      <c r="P98" s="158">
        <v>0</v>
      </c>
      <c r="Q98" s="158">
        <f>ROUND(E98*P98,2)</f>
        <v>0</v>
      </c>
      <c r="R98" s="158"/>
      <c r="S98" s="158" t="s">
        <v>195</v>
      </c>
      <c r="T98" s="158" t="s">
        <v>196</v>
      </c>
      <c r="U98" s="158">
        <v>1.2869999999999999</v>
      </c>
      <c r="V98" s="158">
        <f>ROUND(E98*U98,2)</f>
        <v>71.2</v>
      </c>
      <c r="W98" s="158"/>
      <c r="X98" s="158" t="s">
        <v>209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210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55"/>
      <c r="B99" s="156"/>
      <c r="C99" s="184" t="s">
        <v>457</v>
      </c>
      <c r="D99" s="160"/>
      <c r="E99" s="161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48"/>
      <c r="Z99" s="148"/>
      <c r="AA99" s="148"/>
      <c r="AB99" s="148"/>
      <c r="AC99" s="148"/>
      <c r="AD99" s="148"/>
      <c r="AE99" s="148"/>
      <c r="AF99" s="148"/>
      <c r="AG99" s="148" t="s">
        <v>200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 x14ac:dyDescent="0.2">
      <c r="A100" s="155"/>
      <c r="B100" s="156"/>
      <c r="C100" s="184" t="s">
        <v>458</v>
      </c>
      <c r="D100" s="160"/>
      <c r="E100" s="161">
        <v>67.572500000000005</v>
      </c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48"/>
      <c r="Z100" s="148"/>
      <c r="AA100" s="148"/>
      <c r="AB100" s="148"/>
      <c r="AC100" s="148"/>
      <c r="AD100" s="148"/>
      <c r="AE100" s="148"/>
      <c r="AF100" s="148"/>
      <c r="AG100" s="148" t="s">
        <v>200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55"/>
      <c r="B101" s="156"/>
      <c r="C101" s="184" t="s">
        <v>459</v>
      </c>
      <c r="D101" s="160"/>
      <c r="E101" s="161">
        <v>-12.250780000000001</v>
      </c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48"/>
      <c r="Z101" s="148"/>
      <c r="AA101" s="148"/>
      <c r="AB101" s="148"/>
      <c r="AC101" s="148"/>
      <c r="AD101" s="148"/>
      <c r="AE101" s="148"/>
      <c r="AF101" s="148"/>
      <c r="AG101" s="148" t="s">
        <v>200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69">
        <v>26</v>
      </c>
      <c r="B102" s="170" t="s">
        <v>460</v>
      </c>
      <c r="C102" s="183" t="s">
        <v>461</v>
      </c>
      <c r="D102" s="171" t="s">
        <v>204</v>
      </c>
      <c r="E102" s="172">
        <v>148.56796</v>
      </c>
      <c r="F102" s="173"/>
      <c r="G102" s="174">
        <f>ROUND(E102*F102,2)</f>
        <v>0</v>
      </c>
      <c r="H102" s="159"/>
      <c r="I102" s="158">
        <f>ROUND(E102*H102,2)</f>
        <v>0</v>
      </c>
      <c r="J102" s="159"/>
      <c r="K102" s="158">
        <f>ROUND(E102*J102,2)</f>
        <v>0</v>
      </c>
      <c r="L102" s="158">
        <v>15</v>
      </c>
      <c r="M102" s="158">
        <f>G102*(1+L102/100)</f>
        <v>0</v>
      </c>
      <c r="N102" s="158">
        <v>1.81E-3</v>
      </c>
      <c r="O102" s="158">
        <f>ROUND(E102*N102,2)</f>
        <v>0.27</v>
      </c>
      <c r="P102" s="158">
        <v>0</v>
      </c>
      <c r="Q102" s="158">
        <f>ROUND(E102*P102,2)</f>
        <v>0</v>
      </c>
      <c r="R102" s="158"/>
      <c r="S102" s="158" t="s">
        <v>195</v>
      </c>
      <c r="T102" s="158" t="s">
        <v>196</v>
      </c>
      <c r="U102" s="158">
        <v>0.02</v>
      </c>
      <c r="V102" s="158">
        <f>ROUND(E102*U102,2)</f>
        <v>2.97</v>
      </c>
      <c r="W102" s="158"/>
      <c r="X102" s="158" t="s">
        <v>209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210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55"/>
      <c r="B103" s="156"/>
      <c r="C103" s="184" t="s">
        <v>462</v>
      </c>
      <c r="D103" s="160"/>
      <c r="E103" s="161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48"/>
      <c r="Z103" s="148"/>
      <c r="AA103" s="148"/>
      <c r="AB103" s="148"/>
      <c r="AC103" s="148"/>
      <c r="AD103" s="148"/>
      <c r="AE103" s="148"/>
      <c r="AF103" s="148"/>
      <c r="AG103" s="148" t="s">
        <v>200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55"/>
      <c r="B104" s="156"/>
      <c r="C104" s="184" t="s">
        <v>463</v>
      </c>
      <c r="D104" s="160"/>
      <c r="E104" s="161">
        <v>19.423500000000001</v>
      </c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48"/>
      <c r="Z104" s="148"/>
      <c r="AA104" s="148"/>
      <c r="AB104" s="148"/>
      <c r="AC104" s="148"/>
      <c r="AD104" s="148"/>
      <c r="AE104" s="148"/>
      <c r="AF104" s="148"/>
      <c r="AG104" s="148" t="s">
        <v>200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55"/>
      <c r="B105" s="156"/>
      <c r="C105" s="184" t="s">
        <v>464</v>
      </c>
      <c r="D105" s="160"/>
      <c r="E105" s="161">
        <v>18.501000000000001</v>
      </c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48"/>
      <c r="Z105" s="148"/>
      <c r="AA105" s="148"/>
      <c r="AB105" s="148"/>
      <c r="AC105" s="148"/>
      <c r="AD105" s="148"/>
      <c r="AE105" s="148"/>
      <c r="AF105" s="148"/>
      <c r="AG105" s="148" t="s">
        <v>200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55"/>
      <c r="B106" s="156"/>
      <c r="C106" s="192" t="s">
        <v>429</v>
      </c>
      <c r="D106" s="189"/>
      <c r="E106" s="190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48"/>
      <c r="Z106" s="148"/>
      <c r="AA106" s="148"/>
      <c r="AB106" s="148"/>
      <c r="AC106" s="148"/>
      <c r="AD106" s="148"/>
      <c r="AE106" s="148"/>
      <c r="AF106" s="148"/>
      <c r="AG106" s="148" t="s">
        <v>200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">
      <c r="A107" s="155"/>
      <c r="B107" s="156"/>
      <c r="C107" s="193" t="s">
        <v>465</v>
      </c>
      <c r="D107" s="189"/>
      <c r="E107" s="190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48"/>
      <c r="Z107" s="148"/>
      <c r="AA107" s="148"/>
      <c r="AB107" s="148"/>
      <c r="AC107" s="148"/>
      <c r="AD107" s="148"/>
      <c r="AE107" s="148"/>
      <c r="AF107" s="148"/>
      <c r="AG107" s="148" t="s">
        <v>200</v>
      </c>
      <c r="AH107" s="148">
        <v>2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ht="22.5" outlineLevel="1" x14ac:dyDescent="0.2">
      <c r="A108" s="155"/>
      <c r="B108" s="156"/>
      <c r="C108" s="193" t="s">
        <v>466</v>
      </c>
      <c r="D108" s="189"/>
      <c r="E108" s="190">
        <v>67.572500000000005</v>
      </c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48"/>
      <c r="Z108" s="148"/>
      <c r="AA108" s="148"/>
      <c r="AB108" s="148"/>
      <c r="AC108" s="148"/>
      <c r="AD108" s="148"/>
      <c r="AE108" s="148"/>
      <c r="AF108" s="148"/>
      <c r="AG108" s="148" t="s">
        <v>200</v>
      </c>
      <c r="AH108" s="148">
        <v>2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55"/>
      <c r="B109" s="156"/>
      <c r="C109" s="193" t="s">
        <v>467</v>
      </c>
      <c r="D109" s="189"/>
      <c r="E109" s="190">
        <v>-12.250780000000001</v>
      </c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48"/>
      <c r="Z109" s="148"/>
      <c r="AA109" s="148"/>
      <c r="AB109" s="148"/>
      <c r="AC109" s="148"/>
      <c r="AD109" s="148"/>
      <c r="AE109" s="148"/>
      <c r="AF109" s="148"/>
      <c r="AG109" s="148" t="s">
        <v>200</v>
      </c>
      <c r="AH109" s="148">
        <v>2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55"/>
      <c r="B110" s="156"/>
      <c r="C110" s="192" t="s">
        <v>438</v>
      </c>
      <c r="D110" s="189"/>
      <c r="E110" s="190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48"/>
      <c r="Z110" s="148"/>
      <c r="AA110" s="148"/>
      <c r="AB110" s="148"/>
      <c r="AC110" s="148"/>
      <c r="AD110" s="148"/>
      <c r="AE110" s="148"/>
      <c r="AF110" s="148"/>
      <c r="AG110" s="148" t="s">
        <v>200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55"/>
      <c r="B111" s="156"/>
      <c r="C111" s="184" t="s">
        <v>468</v>
      </c>
      <c r="D111" s="160"/>
      <c r="E111" s="161">
        <v>110.64346</v>
      </c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48"/>
      <c r="Z111" s="148"/>
      <c r="AA111" s="148"/>
      <c r="AB111" s="148"/>
      <c r="AC111" s="148"/>
      <c r="AD111" s="148"/>
      <c r="AE111" s="148"/>
      <c r="AF111" s="148"/>
      <c r="AG111" s="148" t="s">
        <v>200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">
      <c r="A112" s="169">
        <v>27</v>
      </c>
      <c r="B112" s="170" t="s">
        <v>469</v>
      </c>
      <c r="C112" s="183" t="s">
        <v>470</v>
      </c>
      <c r="D112" s="171" t="s">
        <v>204</v>
      </c>
      <c r="E112" s="172">
        <v>2.2440000000000002</v>
      </c>
      <c r="F112" s="173"/>
      <c r="G112" s="174">
        <f>ROUND(E112*F112,2)</f>
        <v>0</v>
      </c>
      <c r="H112" s="159"/>
      <c r="I112" s="158">
        <f>ROUND(E112*H112,2)</f>
        <v>0</v>
      </c>
      <c r="J112" s="159"/>
      <c r="K112" s="158">
        <f>ROUND(E112*J112,2)</f>
        <v>0</v>
      </c>
      <c r="L112" s="158">
        <v>15</v>
      </c>
      <c r="M112" s="158">
        <f>G112*(1+L112/100)</f>
        <v>0</v>
      </c>
      <c r="N112" s="158">
        <v>0.10638</v>
      </c>
      <c r="O112" s="158">
        <f>ROUND(E112*N112,2)</f>
        <v>0.24</v>
      </c>
      <c r="P112" s="158">
        <v>0</v>
      </c>
      <c r="Q112" s="158">
        <f>ROUND(E112*P112,2)</f>
        <v>0</v>
      </c>
      <c r="R112" s="158"/>
      <c r="S112" s="158" t="s">
        <v>195</v>
      </c>
      <c r="T112" s="158" t="s">
        <v>196</v>
      </c>
      <c r="U112" s="158">
        <v>0.55674999999999997</v>
      </c>
      <c r="V112" s="158">
        <f>ROUND(E112*U112,2)</f>
        <v>1.25</v>
      </c>
      <c r="W112" s="158"/>
      <c r="X112" s="158" t="s">
        <v>209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210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">
      <c r="A113" s="155"/>
      <c r="B113" s="156"/>
      <c r="C113" s="184" t="s">
        <v>471</v>
      </c>
      <c r="D113" s="160"/>
      <c r="E113" s="161">
        <v>2.2440000000000002</v>
      </c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48"/>
      <c r="Z113" s="148"/>
      <c r="AA113" s="148"/>
      <c r="AB113" s="148"/>
      <c r="AC113" s="148"/>
      <c r="AD113" s="148"/>
      <c r="AE113" s="148"/>
      <c r="AF113" s="148"/>
      <c r="AG113" s="148" t="s">
        <v>200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69">
        <v>28</v>
      </c>
      <c r="B114" s="170" t="s">
        <v>472</v>
      </c>
      <c r="C114" s="183" t="s">
        <v>473</v>
      </c>
      <c r="D114" s="171" t="s">
        <v>204</v>
      </c>
      <c r="E114" s="172">
        <v>91.429270000000002</v>
      </c>
      <c r="F114" s="173"/>
      <c r="G114" s="174">
        <f>ROUND(E114*F114,2)</f>
        <v>0</v>
      </c>
      <c r="H114" s="159"/>
      <c r="I114" s="158">
        <f>ROUND(E114*H114,2)</f>
        <v>0</v>
      </c>
      <c r="J114" s="159"/>
      <c r="K114" s="158">
        <f>ROUND(E114*J114,2)</f>
        <v>0</v>
      </c>
      <c r="L114" s="158">
        <v>15</v>
      </c>
      <c r="M114" s="158">
        <f>G114*(1+L114/100)</f>
        <v>0</v>
      </c>
      <c r="N114" s="158">
        <v>7.4709999999999999E-2</v>
      </c>
      <c r="O114" s="158">
        <f>ROUND(E114*N114,2)</f>
        <v>6.83</v>
      </c>
      <c r="P114" s="158">
        <v>0</v>
      </c>
      <c r="Q114" s="158">
        <f>ROUND(E114*P114,2)</f>
        <v>0</v>
      </c>
      <c r="R114" s="158"/>
      <c r="S114" s="158" t="s">
        <v>195</v>
      </c>
      <c r="T114" s="158" t="s">
        <v>196</v>
      </c>
      <c r="U114" s="158">
        <v>0.52915000000000001</v>
      </c>
      <c r="V114" s="158">
        <f>ROUND(E114*U114,2)</f>
        <v>48.38</v>
      </c>
      <c r="W114" s="158"/>
      <c r="X114" s="158" t="s">
        <v>209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210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55"/>
      <c r="B115" s="156"/>
      <c r="C115" s="184" t="s">
        <v>474</v>
      </c>
      <c r="D115" s="160"/>
      <c r="E115" s="161">
        <v>2.4609999999999999</v>
      </c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48"/>
      <c r="Z115" s="148"/>
      <c r="AA115" s="148"/>
      <c r="AB115" s="148"/>
      <c r="AC115" s="148"/>
      <c r="AD115" s="148"/>
      <c r="AE115" s="148"/>
      <c r="AF115" s="148"/>
      <c r="AG115" s="148" t="s">
        <v>200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55"/>
      <c r="B116" s="156"/>
      <c r="C116" s="184" t="s">
        <v>475</v>
      </c>
      <c r="D116" s="160"/>
      <c r="E116" s="161">
        <v>7.8</v>
      </c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48"/>
      <c r="Z116" s="148"/>
      <c r="AA116" s="148"/>
      <c r="AB116" s="148"/>
      <c r="AC116" s="148"/>
      <c r="AD116" s="148"/>
      <c r="AE116" s="148"/>
      <c r="AF116" s="148"/>
      <c r="AG116" s="148" t="s">
        <v>200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55"/>
      <c r="B117" s="156"/>
      <c r="C117" s="184" t="s">
        <v>476</v>
      </c>
      <c r="D117" s="160"/>
      <c r="E117" s="161">
        <v>3.94</v>
      </c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48"/>
      <c r="Z117" s="148"/>
      <c r="AA117" s="148"/>
      <c r="AB117" s="148"/>
      <c r="AC117" s="148"/>
      <c r="AD117" s="148"/>
      <c r="AE117" s="148"/>
      <c r="AF117" s="148"/>
      <c r="AG117" s="148" t="s">
        <v>200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55"/>
      <c r="B118" s="156"/>
      <c r="C118" s="184" t="s">
        <v>477</v>
      </c>
      <c r="D118" s="160"/>
      <c r="E118" s="161">
        <v>7.4489999999999998</v>
      </c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48"/>
      <c r="Z118" s="148"/>
      <c r="AA118" s="148"/>
      <c r="AB118" s="148"/>
      <c r="AC118" s="148"/>
      <c r="AD118" s="148"/>
      <c r="AE118" s="148"/>
      <c r="AF118" s="148"/>
      <c r="AG118" s="148" t="s">
        <v>200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55"/>
      <c r="B119" s="156"/>
      <c r="C119" s="184" t="s">
        <v>478</v>
      </c>
      <c r="D119" s="160"/>
      <c r="E119" s="161">
        <v>11.397</v>
      </c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48"/>
      <c r="Z119" s="148"/>
      <c r="AA119" s="148"/>
      <c r="AB119" s="148"/>
      <c r="AC119" s="148"/>
      <c r="AD119" s="148"/>
      <c r="AE119" s="148"/>
      <c r="AF119" s="148"/>
      <c r="AG119" s="148" t="s">
        <v>200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2.5" outlineLevel="1" x14ac:dyDescent="0.2">
      <c r="A120" s="155"/>
      <c r="B120" s="156"/>
      <c r="C120" s="184" t="s">
        <v>479</v>
      </c>
      <c r="D120" s="160"/>
      <c r="E120" s="161">
        <v>21.94455</v>
      </c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48"/>
      <c r="Z120" s="148"/>
      <c r="AA120" s="148"/>
      <c r="AB120" s="148"/>
      <c r="AC120" s="148"/>
      <c r="AD120" s="148"/>
      <c r="AE120" s="148"/>
      <c r="AF120" s="148"/>
      <c r="AG120" s="148" t="s">
        <v>200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55"/>
      <c r="B121" s="156"/>
      <c r="C121" s="184" t="s">
        <v>480</v>
      </c>
      <c r="D121" s="160"/>
      <c r="E121" s="161">
        <v>29.65673</v>
      </c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48"/>
      <c r="Z121" s="148"/>
      <c r="AA121" s="148"/>
      <c r="AB121" s="148"/>
      <c r="AC121" s="148"/>
      <c r="AD121" s="148"/>
      <c r="AE121" s="148"/>
      <c r="AF121" s="148"/>
      <c r="AG121" s="148" t="s">
        <v>200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55"/>
      <c r="B122" s="156"/>
      <c r="C122" s="184" t="s">
        <v>481</v>
      </c>
      <c r="D122" s="160"/>
      <c r="E122" s="161">
        <v>6.7809999999999997</v>
      </c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48"/>
      <c r="Z122" s="148"/>
      <c r="AA122" s="148"/>
      <c r="AB122" s="148"/>
      <c r="AC122" s="148"/>
      <c r="AD122" s="148"/>
      <c r="AE122" s="148"/>
      <c r="AF122" s="148"/>
      <c r="AG122" s="148" t="s">
        <v>200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69">
        <v>29</v>
      </c>
      <c r="B123" s="170" t="s">
        <v>482</v>
      </c>
      <c r="C123" s="183" t="s">
        <v>483</v>
      </c>
      <c r="D123" s="171" t="s">
        <v>238</v>
      </c>
      <c r="E123" s="172">
        <v>27</v>
      </c>
      <c r="F123" s="173"/>
      <c r="G123" s="174">
        <f>ROUND(E123*F123,2)</f>
        <v>0</v>
      </c>
      <c r="H123" s="159"/>
      <c r="I123" s="158">
        <f>ROUND(E123*H123,2)</f>
        <v>0</v>
      </c>
      <c r="J123" s="159"/>
      <c r="K123" s="158">
        <f>ROUND(E123*J123,2)</f>
        <v>0</v>
      </c>
      <c r="L123" s="158">
        <v>15</v>
      </c>
      <c r="M123" s="158">
        <f>G123*(1+L123/100)</f>
        <v>0</v>
      </c>
      <c r="N123" s="158">
        <v>1.0200000000000001E-3</v>
      </c>
      <c r="O123" s="158">
        <f>ROUND(E123*N123,2)</f>
        <v>0.03</v>
      </c>
      <c r="P123" s="158">
        <v>0</v>
      </c>
      <c r="Q123" s="158">
        <f>ROUND(E123*P123,2)</f>
        <v>0</v>
      </c>
      <c r="R123" s="158"/>
      <c r="S123" s="158" t="s">
        <v>195</v>
      </c>
      <c r="T123" s="158" t="s">
        <v>196</v>
      </c>
      <c r="U123" s="158">
        <v>0.223</v>
      </c>
      <c r="V123" s="158">
        <f>ROUND(E123*U123,2)</f>
        <v>6.02</v>
      </c>
      <c r="W123" s="158"/>
      <c r="X123" s="158" t="s">
        <v>209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210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55"/>
      <c r="B124" s="156"/>
      <c r="C124" s="184" t="s">
        <v>484</v>
      </c>
      <c r="D124" s="160"/>
      <c r="E124" s="161">
        <v>27</v>
      </c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48"/>
      <c r="Z124" s="148"/>
      <c r="AA124" s="148"/>
      <c r="AB124" s="148"/>
      <c r="AC124" s="148"/>
      <c r="AD124" s="148"/>
      <c r="AE124" s="148"/>
      <c r="AF124" s="148"/>
      <c r="AG124" s="148" t="s">
        <v>200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ht="22.5" outlineLevel="1" x14ac:dyDescent="0.2">
      <c r="A125" s="169">
        <v>30</v>
      </c>
      <c r="B125" s="170" t="s">
        <v>485</v>
      </c>
      <c r="C125" s="183" t="s">
        <v>486</v>
      </c>
      <c r="D125" s="171" t="s">
        <v>204</v>
      </c>
      <c r="E125" s="172">
        <v>37.924500000000002</v>
      </c>
      <c r="F125" s="173"/>
      <c r="G125" s="174">
        <f>ROUND(E125*F125,2)</f>
        <v>0</v>
      </c>
      <c r="H125" s="159"/>
      <c r="I125" s="158">
        <f>ROUND(E125*H125,2)</f>
        <v>0</v>
      </c>
      <c r="J125" s="159"/>
      <c r="K125" s="158">
        <f>ROUND(E125*J125,2)</f>
        <v>0</v>
      </c>
      <c r="L125" s="158">
        <v>15</v>
      </c>
      <c r="M125" s="158">
        <f>G125*(1+L125/100)</f>
        <v>0</v>
      </c>
      <c r="N125" s="158">
        <v>1.5259999999999999E-2</v>
      </c>
      <c r="O125" s="158">
        <f>ROUND(E125*N125,2)</f>
        <v>0.57999999999999996</v>
      </c>
      <c r="P125" s="158">
        <v>0</v>
      </c>
      <c r="Q125" s="158">
        <f>ROUND(E125*P125,2)</f>
        <v>0</v>
      </c>
      <c r="R125" s="158"/>
      <c r="S125" s="158" t="s">
        <v>195</v>
      </c>
      <c r="T125" s="158" t="s">
        <v>196</v>
      </c>
      <c r="U125" s="158">
        <v>0.8</v>
      </c>
      <c r="V125" s="158">
        <f>ROUND(E125*U125,2)</f>
        <v>30.34</v>
      </c>
      <c r="W125" s="158"/>
      <c r="X125" s="158" t="s">
        <v>209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210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55"/>
      <c r="B126" s="156"/>
      <c r="C126" s="184" t="s">
        <v>462</v>
      </c>
      <c r="D126" s="160"/>
      <c r="E126" s="161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48"/>
      <c r="Z126" s="148"/>
      <c r="AA126" s="148"/>
      <c r="AB126" s="148"/>
      <c r="AC126" s="148"/>
      <c r="AD126" s="148"/>
      <c r="AE126" s="148"/>
      <c r="AF126" s="148"/>
      <c r="AG126" s="148" t="s">
        <v>200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 x14ac:dyDescent="0.2">
      <c r="A127" s="155"/>
      <c r="B127" s="156"/>
      <c r="C127" s="184" t="s">
        <v>463</v>
      </c>
      <c r="D127" s="160"/>
      <c r="E127" s="161">
        <v>19.423500000000001</v>
      </c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48"/>
      <c r="Z127" s="148"/>
      <c r="AA127" s="148"/>
      <c r="AB127" s="148"/>
      <c r="AC127" s="148"/>
      <c r="AD127" s="148"/>
      <c r="AE127" s="148"/>
      <c r="AF127" s="148"/>
      <c r="AG127" s="148" t="s">
        <v>200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55"/>
      <c r="B128" s="156"/>
      <c r="C128" s="184" t="s">
        <v>464</v>
      </c>
      <c r="D128" s="160"/>
      <c r="E128" s="161">
        <v>18.501000000000001</v>
      </c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48"/>
      <c r="Z128" s="148"/>
      <c r="AA128" s="148"/>
      <c r="AB128" s="148"/>
      <c r="AC128" s="148"/>
      <c r="AD128" s="148"/>
      <c r="AE128" s="148"/>
      <c r="AF128" s="148"/>
      <c r="AG128" s="148" t="s">
        <v>200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69">
        <v>31</v>
      </c>
      <c r="B129" s="170" t="s">
        <v>487</v>
      </c>
      <c r="C129" s="183" t="s">
        <v>488</v>
      </c>
      <c r="D129" s="171" t="s">
        <v>204</v>
      </c>
      <c r="E129" s="172">
        <v>0.39200000000000002</v>
      </c>
      <c r="F129" s="173"/>
      <c r="G129" s="174">
        <f>ROUND(E129*F129,2)</f>
        <v>0</v>
      </c>
      <c r="H129" s="159"/>
      <c r="I129" s="158">
        <f>ROUND(E129*H129,2)</f>
        <v>0</v>
      </c>
      <c r="J129" s="159"/>
      <c r="K129" s="158">
        <f>ROUND(E129*J129,2)</f>
        <v>0</v>
      </c>
      <c r="L129" s="158">
        <v>15</v>
      </c>
      <c r="M129" s="158">
        <f>G129*(1+L129/100)</f>
        <v>0</v>
      </c>
      <c r="N129" s="158">
        <v>0.28155999999999998</v>
      </c>
      <c r="O129" s="158">
        <f>ROUND(E129*N129,2)</f>
        <v>0.11</v>
      </c>
      <c r="P129" s="158">
        <v>0</v>
      </c>
      <c r="Q129" s="158">
        <f>ROUND(E129*P129,2)</f>
        <v>0</v>
      </c>
      <c r="R129" s="158"/>
      <c r="S129" s="158" t="s">
        <v>195</v>
      </c>
      <c r="T129" s="158" t="s">
        <v>196</v>
      </c>
      <c r="U129" s="158">
        <v>1.6060000000000001</v>
      </c>
      <c r="V129" s="158">
        <f>ROUND(E129*U129,2)</f>
        <v>0.63</v>
      </c>
      <c r="W129" s="158"/>
      <c r="X129" s="158" t="s">
        <v>209</v>
      </c>
      <c r="Y129" s="148"/>
      <c r="Z129" s="148"/>
      <c r="AA129" s="148"/>
      <c r="AB129" s="148"/>
      <c r="AC129" s="148"/>
      <c r="AD129" s="148"/>
      <c r="AE129" s="148"/>
      <c r="AF129" s="148"/>
      <c r="AG129" s="148" t="s">
        <v>210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55"/>
      <c r="B130" s="156"/>
      <c r="C130" s="184" t="s">
        <v>489</v>
      </c>
      <c r="D130" s="160"/>
      <c r="E130" s="161">
        <v>0.26</v>
      </c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48"/>
      <c r="Z130" s="148"/>
      <c r="AA130" s="148"/>
      <c r="AB130" s="148"/>
      <c r="AC130" s="148"/>
      <c r="AD130" s="148"/>
      <c r="AE130" s="148"/>
      <c r="AF130" s="148"/>
      <c r="AG130" s="148" t="s">
        <v>200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55"/>
      <c r="B131" s="156"/>
      <c r="C131" s="184" t="s">
        <v>490</v>
      </c>
      <c r="D131" s="160"/>
      <c r="E131" s="161">
        <v>4.3999999999999997E-2</v>
      </c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48"/>
      <c r="Z131" s="148"/>
      <c r="AA131" s="148"/>
      <c r="AB131" s="148"/>
      <c r="AC131" s="148"/>
      <c r="AD131" s="148"/>
      <c r="AE131" s="148"/>
      <c r="AF131" s="148"/>
      <c r="AG131" s="148" t="s">
        <v>200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">
      <c r="A132" s="155"/>
      <c r="B132" s="156"/>
      <c r="C132" s="184" t="s">
        <v>491</v>
      </c>
      <c r="D132" s="160"/>
      <c r="E132" s="161">
        <v>4.3999999999999997E-2</v>
      </c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48"/>
      <c r="Z132" s="148"/>
      <c r="AA132" s="148"/>
      <c r="AB132" s="148"/>
      <c r="AC132" s="148"/>
      <c r="AD132" s="148"/>
      <c r="AE132" s="148"/>
      <c r="AF132" s="148"/>
      <c r="AG132" s="148" t="s">
        <v>200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 x14ac:dyDescent="0.2">
      <c r="A133" s="155"/>
      <c r="B133" s="156"/>
      <c r="C133" s="184" t="s">
        <v>491</v>
      </c>
      <c r="D133" s="160"/>
      <c r="E133" s="161">
        <v>4.3999999999999997E-2</v>
      </c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48"/>
      <c r="Z133" s="148"/>
      <c r="AA133" s="148"/>
      <c r="AB133" s="148"/>
      <c r="AC133" s="148"/>
      <c r="AD133" s="148"/>
      <c r="AE133" s="148"/>
      <c r="AF133" s="148"/>
      <c r="AG133" s="148" t="s">
        <v>200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">
      <c r="A134" s="169">
        <v>32</v>
      </c>
      <c r="B134" s="170" t="s">
        <v>492</v>
      </c>
      <c r="C134" s="183" t="s">
        <v>493</v>
      </c>
      <c r="D134" s="171" t="s">
        <v>494</v>
      </c>
      <c r="E134" s="172">
        <v>42</v>
      </c>
      <c r="F134" s="173"/>
      <c r="G134" s="174">
        <f>ROUND(E134*F134,2)</f>
        <v>0</v>
      </c>
      <c r="H134" s="159"/>
      <c r="I134" s="158">
        <f>ROUND(E134*H134,2)</f>
        <v>0</v>
      </c>
      <c r="J134" s="159"/>
      <c r="K134" s="158">
        <f>ROUND(E134*J134,2)</f>
        <v>0</v>
      </c>
      <c r="L134" s="158">
        <v>15</v>
      </c>
      <c r="M134" s="158">
        <f>G134*(1+L134/100)</f>
        <v>0</v>
      </c>
      <c r="N134" s="158">
        <v>0</v>
      </c>
      <c r="O134" s="158">
        <f>ROUND(E134*N134,2)</f>
        <v>0</v>
      </c>
      <c r="P134" s="158">
        <v>0</v>
      </c>
      <c r="Q134" s="158">
        <f>ROUND(E134*P134,2)</f>
        <v>0</v>
      </c>
      <c r="R134" s="158" t="s">
        <v>495</v>
      </c>
      <c r="S134" s="158" t="s">
        <v>195</v>
      </c>
      <c r="T134" s="158" t="s">
        <v>196</v>
      </c>
      <c r="U134" s="158">
        <v>1</v>
      </c>
      <c r="V134" s="158">
        <f>ROUND(E134*U134,2)</f>
        <v>42</v>
      </c>
      <c r="W134" s="158"/>
      <c r="X134" s="158" t="s">
        <v>496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497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ht="22.5" outlineLevel="1" x14ac:dyDescent="0.2">
      <c r="A135" s="155"/>
      <c r="B135" s="156"/>
      <c r="C135" s="184" t="s">
        <v>498</v>
      </c>
      <c r="D135" s="160"/>
      <c r="E135" s="161">
        <v>10</v>
      </c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48"/>
      <c r="Z135" s="148"/>
      <c r="AA135" s="148"/>
      <c r="AB135" s="148"/>
      <c r="AC135" s="148"/>
      <c r="AD135" s="148"/>
      <c r="AE135" s="148"/>
      <c r="AF135" s="148"/>
      <c r="AG135" s="148" t="s">
        <v>200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55"/>
      <c r="B136" s="156"/>
      <c r="C136" s="184" t="s">
        <v>499</v>
      </c>
      <c r="D136" s="160"/>
      <c r="E136" s="161">
        <v>16</v>
      </c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48"/>
      <c r="Z136" s="148"/>
      <c r="AA136" s="148"/>
      <c r="AB136" s="148"/>
      <c r="AC136" s="148"/>
      <c r="AD136" s="148"/>
      <c r="AE136" s="148"/>
      <c r="AF136" s="148"/>
      <c r="AG136" s="148" t="s">
        <v>200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55"/>
      <c r="B137" s="156"/>
      <c r="C137" s="184" t="s">
        <v>500</v>
      </c>
      <c r="D137" s="160"/>
      <c r="E137" s="161">
        <v>16</v>
      </c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48"/>
      <c r="Z137" s="148"/>
      <c r="AA137" s="148"/>
      <c r="AB137" s="148"/>
      <c r="AC137" s="148"/>
      <c r="AD137" s="148"/>
      <c r="AE137" s="148"/>
      <c r="AF137" s="148"/>
      <c r="AG137" s="148" t="s">
        <v>200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x14ac:dyDescent="0.2">
      <c r="A138" s="163" t="s">
        <v>190</v>
      </c>
      <c r="B138" s="164" t="s">
        <v>82</v>
      </c>
      <c r="C138" s="182" t="s">
        <v>83</v>
      </c>
      <c r="D138" s="165"/>
      <c r="E138" s="166"/>
      <c r="F138" s="167"/>
      <c r="G138" s="168">
        <f>SUMIF(AG139:AG242,"&lt;&gt;NOR",G139:G242)</f>
        <v>0</v>
      </c>
      <c r="H138" s="162"/>
      <c r="I138" s="162">
        <f>SUM(I139:I242)</f>
        <v>0</v>
      </c>
      <c r="J138" s="162"/>
      <c r="K138" s="162">
        <f>SUM(K139:K242)</f>
        <v>0</v>
      </c>
      <c r="L138" s="162"/>
      <c r="M138" s="162">
        <f>SUM(M139:M242)</f>
        <v>0</v>
      </c>
      <c r="N138" s="162"/>
      <c r="O138" s="162">
        <f>SUM(O139:O242)</f>
        <v>60.720000000000006</v>
      </c>
      <c r="P138" s="162"/>
      <c r="Q138" s="162">
        <f>SUM(Q139:Q242)</f>
        <v>0</v>
      </c>
      <c r="R138" s="162"/>
      <c r="S138" s="162"/>
      <c r="T138" s="162"/>
      <c r="U138" s="162"/>
      <c r="V138" s="162">
        <f>SUM(V139:V242)</f>
        <v>619.19000000000005</v>
      </c>
      <c r="W138" s="162"/>
      <c r="X138" s="162"/>
      <c r="AG138" t="s">
        <v>191</v>
      </c>
    </row>
    <row r="139" spans="1:60" outlineLevel="1" x14ac:dyDescent="0.2">
      <c r="A139" s="169">
        <v>33</v>
      </c>
      <c r="B139" s="170" t="s">
        <v>501</v>
      </c>
      <c r="C139" s="183" t="s">
        <v>2077</v>
      </c>
      <c r="D139" s="171" t="s">
        <v>204</v>
      </c>
      <c r="E139" s="172">
        <v>2.8</v>
      </c>
      <c r="F139" s="173"/>
      <c r="G139" s="174">
        <f>ROUND(E139*F139,2)</f>
        <v>0</v>
      </c>
      <c r="H139" s="159"/>
      <c r="I139" s="158">
        <f>ROUND(E139*H139,2)</f>
        <v>0</v>
      </c>
      <c r="J139" s="159"/>
      <c r="K139" s="158">
        <f>ROUND(E139*J139,2)</f>
        <v>0</v>
      </c>
      <c r="L139" s="158">
        <v>15</v>
      </c>
      <c r="M139" s="158">
        <f>G139*(1+L139/100)</f>
        <v>0</v>
      </c>
      <c r="N139" s="158">
        <v>0.38821</v>
      </c>
      <c r="O139" s="158">
        <f>ROUND(E139*N139,2)</f>
        <v>1.0900000000000001</v>
      </c>
      <c r="P139" s="158">
        <v>0</v>
      </c>
      <c r="Q139" s="158">
        <f>ROUND(E139*P139,2)</f>
        <v>0</v>
      </c>
      <c r="R139" s="158"/>
      <c r="S139" s="158" t="s">
        <v>195</v>
      </c>
      <c r="T139" s="158" t="s">
        <v>196</v>
      </c>
      <c r="U139" s="158">
        <v>1.367</v>
      </c>
      <c r="V139" s="158">
        <f>ROUND(E139*U139,2)</f>
        <v>3.83</v>
      </c>
      <c r="W139" s="158"/>
      <c r="X139" s="158" t="s">
        <v>209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210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55"/>
      <c r="B140" s="156"/>
      <c r="C140" s="184" t="s">
        <v>502</v>
      </c>
      <c r="D140" s="160"/>
      <c r="E140" s="161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48"/>
      <c r="Z140" s="148"/>
      <c r="AA140" s="148"/>
      <c r="AB140" s="148"/>
      <c r="AC140" s="148"/>
      <c r="AD140" s="148"/>
      <c r="AE140" s="148"/>
      <c r="AF140" s="148"/>
      <c r="AG140" s="148" t="s">
        <v>200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55"/>
      <c r="B141" s="156"/>
      <c r="C141" s="184" t="s">
        <v>503</v>
      </c>
      <c r="D141" s="160"/>
      <c r="E141" s="161">
        <v>2.8</v>
      </c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48"/>
      <c r="Z141" s="148"/>
      <c r="AA141" s="148"/>
      <c r="AB141" s="148"/>
      <c r="AC141" s="148"/>
      <c r="AD141" s="148"/>
      <c r="AE141" s="148"/>
      <c r="AF141" s="148"/>
      <c r="AG141" s="148" t="s">
        <v>200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69">
        <v>34</v>
      </c>
      <c r="B142" s="170" t="s">
        <v>504</v>
      </c>
      <c r="C142" s="183" t="s">
        <v>2078</v>
      </c>
      <c r="D142" s="171" t="s">
        <v>204</v>
      </c>
      <c r="E142" s="172">
        <v>9.56</v>
      </c>
      <c r="F142" s="173"/>
      <c r="G142" s="174">
        <f>ROUND(E142*F142,2)</f>
        <v>0</v>
      </c>
      <c r="H142" s="159"/>
      <c r="I142" s="158">
        <f>ROUND(E142*H142,2)</f>
        <v>0</v>
      </c>
      <c r="J142" s="159"/>
      <c r="K142" s="158">
        <f>ROUND(E142*J142,2)</f>
        <v>0</v>
      </c>
      <c r="L142" s="158">
        <v>15</v>
      </c>
      <c r="M142" s="158">
        <f>G142*(1+L142/100)</f>
        <v>0</v>
      </c>
      <c r="N142" s="158">
        <v>0.38557999999999998</v>
      </c>
      <c r="O142" s="158">
        <f>ROUND(E142*N142,2)</f>
        <v>3.69</v>
      </c>
      <c r="P142" s="158">
        <v>0</v>
      </c>
      <c r="Q142" s="158">
        <f>ROUND(E142*P142,2)</f>
        <v>0</v>
      </c>
      <c r="R142" s="158"/>
      <c r="S142" s="158" t="s">
        <v>195</v>
      </c>
      <c r="T142" s="158" t="s">
        <v>196</v>
      </c>
      <c r="U142" s="158">
        <v>1.3819999999999999</v>
      </c>
      <c r="V142" s="158">
        <f>ROUND(E142*U142,2)</f>
        <v>13.21</v>
      </c>
      <c r="W142" s="158"/>
      <c r="X142" s="158" t="s">
        <v>209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210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55"/>
      <c r="B143" s="156"/>
      <c r="C143" s="184" t="s">
        <v>502</v>
      </c>
      <c r="D143" s="160"/>
      <c r="E143" s="161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48"/>
      <c r="Z143" s="148"/>
      <c r="AA143" s="148"/>
      <c r="AB143" s="148"/>
      <c r="AC143" s="148"/>
      <c r="AD143" s="148"/>
      <c r="AE143" s="148"/>
      <c r="AF143" s="148"/>
      <c r="AG143" s="148" t="s">
        <v>200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 x14ac:dyDescent="0.2">
      <c r="A144" s="155"/>
      <c r="B144" s="156"/>
      <c r="C144" s="184" t="s">
        <v>505</v>
      </c>
      <c r="D144" s="160"/>
      <c r="E144" s="161">
        <v>2</v>
      </c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48"/>
      <c r="Z144" s="148"/>
      <c r="AA144" s="148"/>
      <c r="AB144" s="148"/>
      <c r="AC144" s="148"/>
      <c r="AD144" s="148"/>
      <c r="AE144" s="148"/>
      <c r="AF144" s="148"/>
      <c r="AG144" s="148" t="s">
        <v>200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">
      <c r="A145" s="155"/>
      <c r="B145" s="156"/>
      <c r="C145" s="184" t="s">
        <v>506</v>
      </c>
      <c r="D145" s="160"/>
      <c r="E145" s="161">
        <v>7.56</v>
      </c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48"/>
      <c r="Z145" s="148"/>
      <c r="AA145" s="148"/>
      <c r="AB145" s="148"/>
      <c r="AC145" s="148"/>
      <c r="AD145" s="148"/>
      <c r="AE145" s="148"/>
      <c r="AF145" s="148"/>
      <c r="AG145" s="148" t="s">
        <v>200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 x14ac:dyDescent="0.2">
      <c r="A146" s="169">
        <v>35</v>
      </c>
      <c r="B146" s="170" t="s">
        <v>507</v>
      </c>
      <c r="C146" s="183" t="s">
        <v>2079</v>
      </c>
      <c r="D146" s="171" t="s">
        <v>204</v>
      </c>
      <c r="E146" s="172">
        <v>10.935</v>
      </c>
      <c r="F146" s="173"/>
      <c r="G146" s="174">
        <f>ROUND(E146*F146,2)</f>
        <v>0</v>
      </c>
      <c r="H146" s="159"/>
      <c r="I146" s="158">
        <f>ROUND(E146*H146,2)</f>
        <v>0</v>
      </c>
      <c r="J146" s="159"/>
      <c r="K146" s="158">
        <f>ROUND(E146*J146,2)</f>
        <v>0</v>
      </c>
      <c r="L146" s="158">
        <v>15</v>
      </c>
      <c r="M146" s="158">
        <f>G146*(1+L146/100)</f>
        <v>0</v>
      </c>
      <c r="N146" s="158">
        <v>0.38300000000000001</v>
      </c>
      <c r="O146" s="158">
        <f>ROUND(E146*N146,2)</f>
        <v>4.1900000000000004</v>
      </c>
      <c r="P146" s="158">
        <v>0</v>
      </c>
      <c r="Q146" s="158">
        <f>ROUND(E146*P146,2)</f>
        <v>0</v>
      </c>
      <c r="R146" s="158"/>
      <c r="S146" s="158" t="s">
        <v>195</v>
      </c>
      <c r="T146" s="158" t="s">
        <v>196</v>
      </c>
      <c r="U146" s="158">
        <v>1.2529999999999999</v>
      </c>
      <c r="V146" s="158">
        <f>ROUND(E146*U146,2)</f>
        <v>13.7</v>
      </c>
      <c r="W146" s="158"/>
      <c r="X146" s="158" t="s">
        <v>209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210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">
      <c r="A147" s="155"/>
      <c r="B147" s="156"/>
      <c r="C147" s="184" t="s">
        <v>502</v>
      </c>
      <c r="D147" s="160"/>
      <c r="E147" s="161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48"/>
      <c r="Z147" s="148"/>
      <c r="AA147" s="148"/>
      <c r="AB147" s="148"/>
      <c r="AC147" s="148"/>
      <c r="AD147" s="148"/>
      <c r="AE147" s="148"/>
      <c r="AF147" s="148"/>
      <c r="AG147" s="148" t="s">
        <v>200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55"/>
      <c r="B148" s="156"/>
      <c r="C148" s="184" t="s">
        <v>508</v>
      </c>
      <c r="D148" s="160"/>
      <c r="E148" s="161">
        <v>10.935</v>
      </c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48"/>
      <c r="Z148" s="148"/>
      <c r="AA148" s="148"/>
      <c r="AB148" s="148"/>
      <c r="AC148" s="148"/>
      <c r="AD148" s="148"/>
      <c r="AE148" s="148"/>
      <c r="AF148" s="148"/>
      <c r="AG148" s="148" t="s">
        <v>200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2">
      <c r="A149" s="169">
        <v>36</v>
      </c>
      <c r="B149" s="170" t="s">
        <v>509</v>
      </c>
      <c r="C149" s="183" t="s">
        <v>2080</v>
      </c>
      <c r="D149" s="171" t="s">
        <v>204</v>
      </c>
      <c r="E149" s="172">
        <v>70.492500000000007</v>
      </c>
      <c r="F149" s="173"/>
      <c r="G149" s="174">
        <f>ROUND(E149*F149,2)</f>
        <v>0</v>
      </c>
      <c r="H149" s="159"/>
      <c r="I149" s="158">
        <f>ROUND(E149*H149,2)</f>
        <v>0</v>
      </c>
      <c r="J149" s="159"/>
      <c r="K149" s="158">
        <f>ROUND(E149*J149,2)</f>
        <v>0</v>
      </c>
      <c r="L149" s="158">
        <v>15</v>
      </c>
      <c r="M149" s="158">
        <f>G149*(1+L149/100)</f>
        <v>0</v>
      </c>
      <c r="N149" s="158">
        <v>0.38222</v>
      </c>
      <c r="O149" s="158">
        <f>ROUND(E149*N149,2)</f>
        <v>26.94</v>
      </c>
      <c r="P149" s="158">
        <v>0</v>
      </c>
      <c r="Q149" s="158">
        <f>ROUND(E149*P149,2)</f>
        <v>0</v>
      </c>
      <c r="R149" s="158"/>
      <c r="S149" s="158" t="s">
        <v>195</v>
      </c>
      <c r="T149" s="158" t="s">
        <v>196</v>
      </c>
      <c r="U149" s="158">
        <v>1.2230000000000001</v>
      </c>
      <c r="V149" s="158">
        <f>ROUND(E149*U149,2)</f>
        <v>86.21</v>
      </c>
      <c r="W149" s="158"/>
      <c r="X149" s="158" t="s">
        <v>209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210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 x14ac:dyDescent="0.2">
      <c r="A150" s="155"/>
      <c r="B150" s="156"/>
      <c r="C150" s="184" t="s">
        <v>502</v>
      </c>
      <c r="D150" s="160"/>
      <c r="E150" s="161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48"/>
      <c r="Z150" s="148"/>
      <c r="AA150" s="148"/>
      <c r="AB150" s="148"/>
      <c r="AC150" s="148"/>
      <c r="AD150" s="148"/>
      <c r="AE150" s="148"/>
      <c r="AF150" s="148"/>
      <c r="AG150" s="148" t="s">
        <v>200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 x14ac:dyDescent="0.2">
      <c r="A151" s="155"/>
      <c r="B151" s="156"/>
      <c r="C151" s="184" t="s">
        <v>510</v>
      </c>
      <c r="D151" s="160"/>
      <c r="E151" s="161">
        <v>21.4725</v>
      </c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48"/>
      <c r="Z151" s="148"/>
      <c r="AA151" s="148"/>
      <c r="AB151" s="148"/>
      <c r="AC151" s="148"/>
      <c r="AD151" s="148"/>
      <c r="AE151" s="148"/>
      <c r="AF151" s="148"/>
      <c r="AG151" s="148" t="s">
        <v>200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">
      <c r="A152" s="155"/>
      <c r="B152" s="156"/>
      <c r="C152" s="184" t="s">
        <v>511</v>
      </c>
      <c r="D152" s="160"/>
      <c r="E152" s="161">
        <v>23.28</v>
      </c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48"/>
      <c r="Z152" s="148"/>
      <c r="AA152" s="148"/>
      <c r="AB152" s="148"/>
      <c r="AC152" s="148"/>
      <c r="AD152" s="148"/>
      <c r="AE152" s="148"/>
      <c r="AF152" s="148"/>
      <c r="AG152" s="148" t="s">
        <v>200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55"/>
      <c r="B153" s="156"/>
      <c r="C153" s="184" t="s">
        <v>512</v>
      </c>
      <c r="D153" s="160"/>
      <c r="E153" s="161">
        <v>25.74</v>
      </c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48"/>
      <c r="Z153" s="148"/>
      <c r="AA153" s="148"/>
      <c r="AB153" s="148"/>
      <c r="AC153" s="148"/>
      <c r="AD153" s="148"/>
      <c r="AE153" s="148"/>
      <c r="AF153" s="148"/>
      <c r="AG153" s="148" t="s">
        <v>200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">
      <c r="A154" s="169">
        <v>37</v>
      </c>
      <c r="B154" s="170" t="s">
        <v>513</v>
      </c>
      <c r="C154" s="183" t="s">
        <v>514</v>
      </c>
      <c r="D154" s="171" t="s">
        <v>204</v>
      </c>
      <c r="E154" s="172">
        <v>12.011799999999999</v>
      </c>
      <c r="F154" s="173"/>
      <c r="G154" s="174">
        <f>ROUND(E154*F154,2)</f>
        <v>0</v>
      </c>
      <c r="H154" s="159"/>
      <c r="I154" s="158">
        <f>ROUND(E154*H154,2)</f>
        <v>0</v>
      </c>
      <c r="J154" s="159"/>
      <c r="K154" s="158">
        <f>ROUND(E154*J154,2)</f>
        <v>0</v>
      </c>
      <c r="L154" s="158">
        <v>15</v>
      </c>
      <c r="M154" s="158">
        <f>G154*(1+L154/100)</f>
        <v>0</v>
      </c>
      <c r="N154" s="158">
        <v>4.7509999999999997E-2</v>
      </c>
      <c r="O154" s="158">
        <f>ROUND(E154*N154,2)</f>
        <v>0.56999999999999995</v>
      </c>
      <c r="P154" s="158">
        <v>0</v>
      </c>
      <c r="Q154" s="158">
        <f>ROUND(E154*P154,2)</f>
        <v>0</v>
      </c>
      <c r="R154" s="158"/>
      <c r="S154" s="158" t="s">
        <v>195</v>
      </c>
      <c r="T154" s="158" t="s">
        <v>196</v>
      </c>
      <c r="U154" s="158">
        <v>0.65</v>
      </c>
      <c r="V154" s="158">
        <f>ROUND(E154*U154,2)</f>
        <v>7.81</v>
      </c>
      <c r="W154" s="158"/>
      <c r="X154" s="158" t="s">
        <v>209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210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55"/>
      <c r="B155" s="156"/>
      <c r="C155" s="184" t="s">
        <v>515</v>
      </c>
      <c r="D155" s="160"/>
      <c r="E155" s="161">
        <v>4.4950000000000001</v>
      </c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48"/>
      <c r="Z155" s="148"/>
      <c r="AA155" s="148"/>
      <c r="AB155" s="148"/>
      <c r="AC155" s="148"/>
      <c r="AD155" s="148"/>
      <c r="AE155" s="148"/>
      <c r="AF155" s="148"/>
      <c r="AG155" s="148" t="s">
        <v>200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 x14ac:dyDescent="0.2">
      <c r="A156" s="155"/>
      <c r="B156" s="156"/>
      <c r="C156" s="184" t="s">
        <v>516</v>
      </c>
      <c r="D156" s="160"/>
      <c r="E156" s="161">
        <v>7.5167999999999999</v>
      </c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48"/>
      <c r="Z156" s="148"/>
      <c r="AA156" s="148"/>
      <c r="AB156" s="148"/>
      <c r="AC156" s="148"/>
      <c r="AD156" s="148"/>
      <c r="AE156" s="148"/>
      <c r="AF156" s="148"/>
      <c r="AG156" s="148" t="s">
        <v>200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 x14ac:dyDescent="0.2">
      <c r="A157" s="169">
        <v>38</v>
      </c>
      <c r="B157" s="170" t="s">
        <v>517</v>
      </c>
      <c r="C157" s="183" t="s">
        <v>518</v>
      </c>
      <c r="D157" s="171" t="s">
        <v>204</v>
      </c>
      <c r="E157" s="172">
        <v>12.011799999999999</v>
      </c>
      <c r="F157" s="173"/>
      <c r="G157" s="174">
        <f>ROUND(E157*F157,2)</f>
        <v>0</v>
      </c>
      <c r="H157" s="159"/>
      <c r="I157" s="158">
        <f>ROUND(E157*H157,2)</f>
        <v>0</v>
      </c>
      <c r="J157" s="159"/>
      <c r="K157" s="158">
        <f>ROUND(E157*J157,2)</f>
        <v>0</v>
      </c>
      <c r="L157" s="158">
        <v>15</v>
      </c>
      <c r="M157" s="158">
        <f>G157*(1+L157/100)</f>
        <v>0</v>
      </c>
      <c r="N157" s="158">
        <v>0</v>
      </c>
      <c r="O157" s="158">
        <f>ROUND(E157*N157,2)</f>
        <v>0</v>
      </c>
      <c r="P157" s="158">
        <v>0</v>
      </c>
      <c r="Q157" s="158">
        <f>ROUND(E157*P157,2)</f>
        <v>0</v>
      </c>
      <c r="R157" s="158"/>
      <c r="S157" s="158" t="s">
        <v>195</v>
      </c>
      <c r="T157" s="158" t="s">
        <v>196</v>
      </c>
      <c r="U157" s="158">
        <v>0.17299999999999999</v>
      </c>
      <c r="V157" s="158">
        <f>ROUND(E157*U157,2)</f>
        <v>2.08</v>
      </c>
      <c r="W157" s="158"/>
      <c r="X157" s="158" t="s">
        <v>209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210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1" x14ac:dyDescent="0.2">
      <c r="A158" s="155"/>
      <c r="B158" s="156"/>
      <c r="C158" s="184" t="s">
        <v>515</v>
      </c>
      <c r="D158" s="160"/>
      <c r="E158" s="161">
        <v>4.4950000000000001</v>
      </c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48"/>
      <c r="Z158" s="148"/>
      <c r="AA158" s="148"/>
      <c r="AB158" s="148"/>
      <c r="AC158" s="148"/>
      <c r="AD158" s="148"/>
      <c r="AE158" s="148"/>
      <c r="AF158" s="148"/>
      <c r="AG158" s="148" t="s">
        <v>200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">
      <c r="A159" s="155"/>
      <c r="B159" s="156"/>
      <c r="C159" s="184" t="s">
        <v>516</v>
      </c>
      <c r="D159" s="160"/>
      <c r="E159" s="161">
        <v>7.5167999999999999</v>
      </c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48"/>
      <c r="Z159" s="148"/>
      <c r="AA159" s="148"/>
      <c r="AB159" s="148"/>
      <c r="AC159" s="148"/>
      <c r="AD159" s="148"/>
      <c r="AE159" s="148"/>
      <c r="AF159" s="148"/>
      <c r="AG159" s="148" t="s">
        <v>200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69">
        <v>39</v>
      </c>
      <c r="B160" s="170" t="s">
        <v>519</v>
      </c>
      <c r="C160" s="183" t="s">
        <v>520</v>
      </c>
      <c r="D160" s="171" t="s">
        <v>242</v>
      </c>
      <c r="E160" s="172">
        <v>64</v>
      </c>
      <c r="F160" s="173"/>
      <c r="G160" s="174">
        <f>ROUND(E160*F160,2)</f>
        <v>0</v>
      </c>
      <c r="H160" s="159"/>
      <c r="I160" s="158">
        <f>ROUND(E160*H160,2)</f>
        <v>0</v>
      </c>
      <c r="J160" s="159"/>
      <c r="K160" s="158">
        <f>ROUND(E160*J160,2)</f>
        <v>0</v>
      </c>
      <c r="L160" s="158">
        <v>15</v>
      </c>
      <c r="M160" s="158">
        <f>G160*(1+L160/100)</f>
        <v>0</v>
      </c>
      <c r="N160" s="158">
        <v>2.3980000000000001E-2</v>
      </c>
      <c r="O160" s="158">
        <f>ROUND(E160*N160,2)</f>
        <v>1.53</v>
      </c>
      <c r="P160" s="158">
        <v>0</v>
      </c>
      <c r="Q160" s="158">
        <f>ROUND(E160*P160,2)</f>
        <v>0</v>
      </c>
      <c r="R160" s="158"/>
      <c r="S160" s="158" t="s">
        <v>195</v>
      </c>
      <c r="T160" s="158" t="s">
        <v>196</v>
      </c>
      <c r="U160" s="158">
        <v>0.2</v>
      </c>
      <c r="V160" s="158">
        <f>ROUND(E160*U160,2)</f>
        <v>12.8</v>
      </c>
      <c r="W160" s="158"/>
      <c r="X160" s="158" t="s">
        <v>209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210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">
      <c r="A161" s="155"/>
      <c r="B161" s="156"/>
      <c r="C161" s="184" t="s">
        <v>521</v>
      </c>
      <c r="D161" s="160"/>
      <c r="E161" s="161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48"/>
      <c r="Z161" s="148"/>
      <c r="AA161" s="148"/>
      <c r="AB161" s="148"/>
      <c r="AC161" s="148"/>
      <c r="AD161" s="148"/>
      <c r="AE161" s="148"/>
      <c r="AF161" s="148"/>
      <c r="AG161" s="148" t="s">
        <v>200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 x14ac:dyDescent="0.2">
      <c r="A162" s="155"/>
      <c r="B162" s="156"/>
      <c r="C162" s="192" t="s">
        <v>429</v>
      </c>
      <c r="D162" s="189"/>
      <c r="E162" s="190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48"/>
      <c r="Z162" s="148"/>
      <c r="AA162" s="148"/>
      <c r="AB162" s="148"/>
      <c r="AC162" s="148"/>
      <c r="AD162" s="148"/>
      <c r="AE162" s="148"/>
      <c r="AF162" s="148"/>
      <c r="AG162" s="148" t="s">
        <v>200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 x14ac:dyDescent="0.2">
      <c r="A163" s="155"/>
      <c r="B163" s="156"/>
      <c r="C163" s="193" t="s">
        <v>522</v>
      </c>
      <c r="D163" s="189"/>
      <c r="E163" s="190">
        <v>3</v>
      </c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48"/>
      <c r="Z163" s="148"/>
      <c r="AA163" s="148"/>
      <c r="AB163" s="148"/>
      <c r="AC163" s="148"/>
      <c r="AD163" s="148"/>
      <c r="AE163" s="148"/>
      <c r="AF163" s="148"/>
      <c r="AG163" s="148" t="s">
        <v>200</v>
      </c>
      <c r="AH163" s="148">
        <v>2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 x14ac:dyDescent="0.2">
      <c r="A164" s="155"/>
      <c r="B164" s="156"/>
      <c r="C164" s="193" t="s">
        <v>523</v>
      </c>
      <c r="D164" s="189"/>
      <c r="E164" s="190">
        <v>2</v>
      </c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48"/>
      <c r="Z164" s="148"/>
      <c r="AA164" s="148"/>
      <c r="AB164" s="148"/>
      <c r="AC164" s="148"/>
      <c r="AD164" s="148"/>
      <c r="AE164" s="148"/>
      <c r="AF164" s="148"/>
      <c r="AG164" s="148" t="s">
        <v>200</v>
      </c>
      <c r="AH164" s="148">
        <v>2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 x14ac:dyDescent="0.2">
      <c r="A165" s="155"/>
      <c r="B165" s="156"/>
      <c r="C165" s="193" t="s">
        <v>524</v>
      </c>
      <c r="D165" s="189"/>
      <c r="E165" s="190">
        <v>3</v>
      </c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48"/>
      <c r="Z165" s="148"/>
      <c r="AA165" s="148"/>
      <c r="AB165" s="148"/>
      <c r="AC165" s="148"/>
      <c r="AD165" s="148"/>
      <c r="AE165" s="148"/>
      <c r="AF165" s="148"/>
      <c r="AG165" s="148" t="s">
        <v>200</v>
      </c>
      <c r="AH165" s="148">
        <v>2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 x14ac:dyDescent="0.2">
      <c r="A166" s="155"/>
      <c r="B166" s="156"/>
      <c r="C166" s="193" t="s">
        <v>525</v>
      </c>
      <c r="D166" s="189"/>
      <c r="E166" s="190">
        <v>3</v>
      </c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48"/>
      <c r="Z166" s="148"/>
      <c r="AA166" s="148"/>
      <c r="AB166" s="148"/>
      <c r="AC166" s="148"/>
      <c r="AD166" s="148"/>
      <c r="AE166" s="148"/>
      <c r="AF166" s="148"/>
      <c r="AG166" s="148" t="s">
        <v>200</v>
      </c>
      <c r="AH166" s="148">
        <v>2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 x14ac:dyDescent="0.2">
      <c r="A167" s="155"/>
      <c r="B167" s="156"/>
      <c r="C167" s="193" t="s">
        <v>526</v>
      </c>
      <c r="D167" s="189"/>
      <c r="E167" s="190">
        <v>3</v>
      </c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48"/>
      <c r="Z167" s="148"/>
      <c r="AA167" s="148"/>
      <c r="AB167" s="148"/>
      <c r="AC167" s="148"/>
      <c r="AD167" s="148"/>
      <c r="AE167" s="148"/>
      <c r="AF167" s="148"/>
      <c r="AG167" s="148" t="s">
        <v>200</v>
      </c>
      <c r="AH167" s="148">
        <v>2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 x14ac:dyDescent="0.2">
      <c r="A168" s="155"/>
      <c r="B168" s="156"/>
      <c r="C168" s="193" t="s">
        <v>527</v>
      </c>
      <c r="D168" s="189"/>
      <c r="E168" s="190">
        <v>3</v>
      </c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48"/>
      <c r="Z168" s="148"/>
      <c r="AA168" s="148"/>
      <c r="AB168" s="148"/>
      <c r="AC168" s="148"/>
      <c r="AD168" s="148"/>
      <c r="AE168" s="148"/>
      <c r="AF168" s="148"/>
      <c r="AG168" s="148" t="s">
        <v>200</v>
      </c>
      <c r="AH168" s="148">
        <v>2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 x14ac:dyDescent="0.2">
      <c r="A169" s="155"/>
      <c r="B169" s="156"/>
      <c r="C169" s="193" t="s">
        <v>528</v>
      </c>
      <c r="D169" s="189"/>
      <c r="E169" s="190">
        <v>2</v>
      </c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48"/>
      <c r="Z169" s="148"/>
      <c r="AA169" s="148"/>
      <c r="AB169" s="148"/>
      <c r="AC169" s="148"/>
      <c r="AD169" s="148"/>
      <c r="AE169" s="148"/>
      <c r="AF169" s="148"/>
      <c r="AG169" s="148" t="s">
        <v>200</v>
      </c>
      <c r="AH169" s="148">
        <v>2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">
      <c r="A170" s="155"/>
      <c r="B170" s="156"/>
      <c r="C170" s="193" t="s">
        <v>529</v>
      </c>
      <c r="D170" s="189"/>
      <c r="E170" s="190">
        <v>3</v>
      </c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48"/>
      <c r="Z170" s="148"/>
      <c r="AA170" s="148"/>
      <c r="AB170" s="148"/>
      <c r="AC170" s="148"/>
      <c r="AD170" s="148"/>
      <c r="AE170" s="148"/>
      <c r="AF170" s="148"/>
      <c r="AG170" s="148" t="s">
        <v>200</v>
      </c>
      <c r="AH170" s="148">
        <v>2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">
      <c r="A171" s="155"/>
      <c r="B171" s="156"/>
      <c r="C171" s="192" t="s">
        <v>438</v>
      </c>
      <c r="D171" s="189"/>
      <c r="E171" s="190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48"/>
      <c r="Z171" s="148"/>
      <c r="AA171" s="148"/>
      <c r="AB171" s="148"/>
      <c r="AC171" s="148"/>
      <c r="AD171" s="148"/>
      <c r="AE171" s="148"/>
      <c r="AF171" s="148"/>
      <c r="AG171" s="148" t="s">
        <v>200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 x14ac:dyDescent="0.2">
      <c r="A172" s="155"/>
      <c r="B172" s="156"/>
      <c r="C172" s="184" t="s">
        <v>530</v>
      </c>
      <c r="D172" s="160"/>
      <c r="E172" s="161">
        <v>44</v>
      </c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48"/>
      <c r="Z172" s="148"/>
      <c r="AA172" s="148"/>
      <c r="AB172" s="148"/>
      <c r="AC172" s="148"/>
      <c r="AD172" s="148"/>
      <c r="AE172" s="148"/>
      <c r="AF172" s="148"/>
      <c r="AG172" s="148" t="s">
        <v>200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 x14ac:dyDescent="0.2">
      <c r="A173" s="155"/>
      <c r="B173" s="156"/>
      <c r="C173" s="184" t="s">
        <v>531</v>
      </c>
      <c r="D173" s="160"/>
      <c r="E173" s="161">
        <v>20</v>
      </c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48"/>
      <c r="Z173" s="148"/>
      <c r="AA173" s="148"/>
      <c r="AB173" s="148"/>
      <c r="AC173" s="148"/>
      <c r="AD173" s="148"/>
      <c r="AE173" s="148"/>
      <c r="AF173" s="148"/>
      <c r="AG173" s="148" t="s">
        <v>200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 x14ac:dyDescent="0.2">
      <c r="A174" s="169">
        <v>40</v>
      </c>
      <c r="B174" s="170" t="s">
        <v>532</v>
      </c>
      <c r="C174" s="183" t="s">
        <v>533</v>
      </c>
      <c r="D174" s="171" t="s">
        <v>333</v>
      </c>
      <c r="E174" s="172">
        <v>1.8409999999999999E-2</v>
      </c>
      <c r="F174" s="173"/>
      <c r="G174" s="174">
        <f>ROUND(E174*F174,2)</f>
        <v>0</v>
      </c>
      <c r="H174" s="159"/>
      <c r="I174" s="158">
        <f>ROUND(E174*H174,2)</f>
        <v>0</v>
      </c>
      <c r="J174" s="159"/>
      <c r="K174" s="158">
        <f>ROUND(E174*J174,2)</f>
        <v>0</v>
      </c>
      <c r="L174" s="158">
        <v>15</v>
      </c>
      <c r="M174" s="158">
        <f>G174*(1+L174/100)</f>
        <v>0</v>
      </c>
      <c r="N174" s="158">
        <v>1.01939</v>
      </c>
      <c r="O174" s="158">
        <f>ROUND(E174*N174,2)</f>
        <v>0.02</v>
      </c>
      <c r="P174" s="158">
        <v>0</v>
      </c>
      <c r="Q174" s="158">
        <f>ROUND(E174*P174,2)</f>
        <v>0</v>
      </c>
      <c r="R174" s="158"/>
      <c r="S174" s="158" t="s">
        <v>195</v>
      </c>
      <c r="T174" s="158" t="s">
        <v>196</v>
      </c>
      <c r="U174" s="158">
        <v>51.252000000000002</v>
      </c>
      <c r="V174" s="158">
        <f>ROUND(E174*U174,2)</f>
        <v>0.94</v>
      </c>
      <c r="W174" s="158"/>
      <c r="X174" s="158" t="s">
        <v>209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210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 x14ac:dyDescent="0.2">
      <c r="A175" s="155"/>
      <c r="B175" s="156"/>
      <c r="C175" s="184" t="s">
        <v>534</v>
      </c>
      <c r="D175" s="160"/>
      <c r="E175" s="161">
        <v>1.3129999999999999E-2</v>
      </c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48"/>
      <c r="Z175" s="148"/>
      <c r="AA175" s="148"/>
      <c r="AB175" s="148"/>
      <c r="AC175" s="148"/>
      <c r="AD175" s="148"/>
      <c r="AE175" s="148"/>
      <c r="AF175" s="148"/>
      <c r="AG175" s="148" t="s">
        <v>200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">
      <c r="A176" s="155"/>
      <c r="B176" s="156"/>
      <c r="C176" s="192" t="s">
        <v>429</v>
      </c>
      <c r="D176" s="189"/>
      <c r="E176" s="190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48"/>
      <c r="Z176" s="148"/>
      <c r="AA176" s="148"/>
      <c r="AB176" s="148"/>
      <c r="AC176" s="148"/>
      <c r="AD176" s="148"/>
      <c r="AE176" s="148"/>
      <c r="AF176" s="148"/>
      <c r="AG176" s="148" t="s">
        <v>200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 x14ac:dyDescent="0.2">
      <c r="A177" s="155"/>
      <c r="B177" s="156"/>
      <c r="C177" s="193" t="s">
        <v>535</v>
      </c>
      <c r="D177" s="189"/>
      <c r="E177" s="190">
        <v>14.466670000000001</v>
      </c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48"/>
      <c r="Z177" s="148"/>
      <c r="AA177" s="148"/>
      <c r="AB177" s="148"/>
      <c r="AC177" s="148"/>
      <c r="AD177" s="148"/>
      <c r="AE177" s="148"/>
      <c r="AF177" s="148"/>
      <c r="AG177" s="148" t="s">
        <v>200</v>
      </c>
      <c r="AH177" s="148">
        <v>2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 x14ac:dyDescent="0.2">
      <c r="A178" s="155"/>
      <c r="B178" s="156"/>
      <c r="C178" s="192" t="s">
        <v>438</v>
      </c>
      <c r="D178" s="189"/>
      <c r="E178" s="190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48"/>
      <c r="Z178" s="148"/>
      <c r="AA178" s="148"/>
      <c r="AB178" s="148"/>
      <c r="AC178" s="148"/>
      <c r="AD178" s="148"/>
      <c r="AE178" s="148"/>
      <c r="AF178" s="148"/>
      <c r="AG178" s="148" t="s">
        <v>200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 x14ac:dyDescent="0.2">
      <c r="A179" s="155"/>
      <c r="B179" s="156"/>
      <c r="C179" s="184" t="s">
        <v>536</v>
      </c>
      <c r="D179" s="160"/>
      <c r="E179" s="161">
        <v>5.28E-3</v>
      </c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48"/>
      <c r="Z179" s="148"/>
      <c r="AA179" s="148"/>
      <c r="AB179" s="148"/>
      <c r="AC179" s="148"/>
      <c r="AD179" s="148"/>
      <c r="AE179" s="148"/>
      <c r="AF179" s="148"/>
      <c r="AG179" s="148" t="s">
        <v>200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 x14ac:dyDescent="0.2">
      <c r="A180" s="169">
        <v>41</v>
      </c>
      <c r="B180" s="170" t="s">
        <v>537</v>
      </c>
      <c r="C180" s="183" t="s">
        <v>538</v>
      </c>
      <c r="D180" s="171" t="s">
        <v>204</v>
      </c>
      <c r="E180" s="172">
        <v>20.79</v>
      </c>
      <c r="F180" s="173"/>
      <c r="G180" s="174">
        <f>ROUND(E180*F180,2)</f>
        <v>0</v>
      </c>
      <c r="H180" s="159"/>
      <c r="I180" s="158">
        <f>ROUND(E180*H180,2)</f>
        <v>0</v>
      </c>
      <c r="J180" s="159"/>
      <c r="K180" s="158">
        <f>ROUND(E180*J180,2)</f>
        <v>0</v>
      </c>
      <c r="L180" s="158">
        <v>15</v>
      </c>
      <c r="M180" s="158">
        <f>G180*(1+L180/100)</f>
        <v>0</v>
      </c>
      <c r="N180" s="158">
        <v>1.8460000000000001E-2</v>
      </c>
      <c r="O180" s="158">
        <f>ROUND(E180*N180,2)</f>
        <v>0.38</v>
      </c>
      <c r="P180" s="158">
        <v>0</v>
      </c>
      <c r="Q180" s="158">
        <f>ROUND(E180*P180,2)</f>
        <v>0</v>
      </c>
      <c r="R180" s="158"/>
      <c r="S180" s="158" t="s">
        <v>195</v>
      </c>
      <c r="T180" s="158" t="s">
        <v>196</v>
      </c>
      <c r="U180" s="158">
        <v>1</v>
      </c>
      <c r="V180" s="158">
        <f>ROUND(E180*U180,2)</f>
        <v>20.79</v>
      </c>
      <c r="W180" s="158"/>
      <c r="X180" s="158" t="s">
        <v>209</v>
      </c>
      <c r="Y180" s="148"/>
      <c r="Z180" s="148"/>
      <c r="AA180" s="148"/>
      <c r="AB180" s="148"/>
      <c r="AC180" s="148"/>
      <c r="AD180" s="148"/>
      <c r="AE180" s="148"/>
      <c r="AF180" s="148"/>
      <c r="AG180" s="148" t="s">
        <v>210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 x14ac:dyDescent="0.2">
      <c r="A181" s="155"/>
      <c r="B181" s="156"/>
      <c r="C181" s="184" t="s">
        <v>539</v>
      </c>
      <c r="D181" s="160"/>
      <c r="E181" s="161">
        <v>8.09</v>
      </c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48"/>
      <c r="Z181" s="148"/>
      <c r="AA181" s="148"/>
      <c r="AB181" s="148"/>
      <c r="AC181" s="148"/>
      <c r="AD181" s="148"/>
      <c r="AE181" s="148"/>
      <c r="AF181" s="148"/>
      <c r="AG181" s="148" t="s">
        <v>200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 x14ac:dyDescent="0.2">
      <c r="A182" s="155"/>
      <c r="B182" s="156"/>
      <c r="C182" s="184" t="s">
        <v>540</v>
      </c>
      <c r="D182" s="160"/>
      <c r="E182" s="161">
        <v>12.7</v>
      </c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48"/>
      <c r="Z182" s="148"/>
      <c r="AA182" s="148"/>
      <c r="AB182" s="148"/>
      <c r="AC182" s="148"/>
      <c r="AD182" s="148"/>
      <c r="AE182" s="148"/>
      <c r="AF182" s="148"/>
      <c r="AG182" s="148" t="s">
        <v>200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1" x14ac:dyDescent="0.2">
      <c r="A183" s="169">
        <v>42</v>
      </c>
      <c r="B183" s="170" t="s">
        <v>541</v>
      </c>
      <c r="C183" s="183" t="s">
        <v>542</v>
      </c>
      <c r="D183" s="171" t="s">
        <v>204</v>
      </c>
      <c r="E183" s="172">
        <v>22.32</v>
      </c>
      <c r="F183" s="173"/>
      <c r="G183" s="174">
        <f>ROUND(E183*F183,2)</f>
        <v>0</v>
      </c>
      <c r="H183" s="159"/>
      <c r="I183" s="158">
        <f>ROUND(E183*H183,2)</f>
        <v>0</v>
      </c>
      <c r="J183" s="159"/>
      <c r="K183" s="158">
        <f>ROUND(E183*J183,2)</f>
        <v>0</v>
      </c>
      <c r="L183" s="158">
        <v>15</v>
      </c>
      <c r="M183" s="158">
        <f>G183*(1+L183/100)</f>
        <v>0</v>
      </c>
      <c r="N183" s="158">
        <v>1.8460000000000001E-2</v>
      </c>
      <c r="O183" s="158">
        <f>ROUND(E183*N183,2)</f>
        <v>0.41</v>
      </c>
      <c r="P183" s="158">
        <v>0</v>
      </c>
      <c r="Q183" s="158">
        <f>ROUND(E183*P183,2)</f>
        <v>0</v>
      </c>
      <c r="R183" s="158"/>
      <c r="S183" s="158" t="s">
        <v>195</v>
      </c>
      <c r="T183" s="158" t="s">
        <v>196</v>
      </c>
      <c r="U183" s="158">
        <v>1</v>
      </c>
      <c r="V183" s="158">
        <f>ROUND(E183*U183,2)</f>
        <v>22.32</v>
      </c>
      <c r="W183" s="158"/>
      <c r="X183" s="158" t="s">
        <v>209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210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">
      <c r="A184" s="155"/>
      <c r="B184" s="156"/>
      <c r="C184" s="184" t="s">
        <v>543</v>
      </c>
      <c r="D184" s="160"/>
      <c r="E184" s="161">
        <v>11.72</v>
      </c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48"/>
      <c r="Z184" s="148"/>
      <c r="AA184" s="148"/>
      <c r="AB184" s="148"/>
      <c r="AC184" s="148"/>
      <c r="AD184" s="148"/>
      <c r="AE184" s="148"/>
      <c r="AF184" s="148"/>
      <c r="AG184" s="148" t="s">
        <v>200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 x14ac:dyDescent="0.2">
      <c r="A185" s="155"/>
      <c r="B185" s="156"/>
      <c r="C185" s="184" t="s">
        <v>544</v>
      </c>
      <c r="D185" s="160"/>
      <c r="E185" s="161">
        <v>10.6</v>
      </c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48"/>
      <c r="Z185" s="148"/>
      <c r="AA185" s="148"/>
      <c r="AB185" s="148"/>
      <c r="AC185" s="148"/>
      <c r="AD185" s="148"/>
      <c r="AE185" s="148"/>
      <c r="AF185" s="148"/>
      <c r="AG185" s="148" t="s">
        <v>200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 x14ac:dyDescent="0.2">
      <c r="A186" s="169">
        <v>43</v>
      </c>
      <c r="B186" s="170" t="s">
        <v>545</v>
      </c>
      <c r="C186" s="183" t="s">
        <v>2081</v>
      </c>
      <c r="D186" s="171" t="s">
        <v>238</v>
      </c>
      <c r="E186" s="172">
        <v>52.4</v>
      </c>
      <c r="F186" s="173"/>
      <c r="G186" s="174">
        <f>ROUND(E186*F186,2)</f>
        <v>0</v>
      </c>
      <c r="H186" s="159"/>
      <c r="I186" s="158">
        <f>ROUND(E186*H186,2)</f>
        <v>0</v>
      </c>
      <c r="J186" s="159"/>
      <c r="K186" s="158">
        <f>ROUND(E186*J186,2)</f>
        <v>0</v>
      </c>
      <c r="L186" s="158">
        <v>15</v>
      </c>
      <c r="M186" s="158">
        <f>G186*(1+L186/100)</f>
        <v>0</v>
      </c>
      <c r="N186" s="158">
        <v>1.8380000000000001E-2</v>
      </c>
      <c r="O186" s="158">
        <f>ROUND(E186*N186,2)</f>
        <v>0.96</v>
      </c>
      <c r="P186" s="158">
        <v>0</v>
      </c>
      <c r="Q186" s="158">
        <f>ROUND(E186*P186,2)</f>
        <v>0</v>
      </c>
      <c r="R186" s="158"/>
      <c r="S186" s="158" t="s">
        <v>195</v>
      </c>
      <c r="T186" s="158" t="s">
        <v>196</v>
      </c>
      <c r="U186" s="158">
        <v>0.255</v>
      </c>
      <c r="V186" s="158">
        <f>ROUND(E186*U186,2)</f>
        <v>13.36</v>
      </c>
      <c r="W186" s="158"/>
      <c r="X186" s="158" t="s">
        <v>209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210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 x14ac:dyDescent="0.2">
      <c r="A187" s="155"/>
      <c r="B187" s="156"/>
      <c r="C187" s="184" t="s">
        <v>546</v>
      </c>
      <c r="D187" s="160"/>
      <c r="E187" s="161">
        <v>15.8</v>
      </c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48"/>
      <c r="Z187" s="148"/>
      <c r="AA187" s="148"/>
      <c r="AB187" s="148"/>
      <c r="AC187" s="148"/>
      <c r="AD187" s="148"/>
      <c r="AE187" s="148"/>
      <c r="AF187" s="148"/>
      <c r="AG187" s="148" t="s">
        <v>200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 x14ac:dyDescent="0.2">
      <c r="A188" s="155"/>
      <c r="B188" s="156"/>
      <c r="C188" s="184" t="s">
        <v>547</v>
      </c>
      <c r="D188" s="160"/>
      <c r="E188" s="161">
        <v>23.2</v>
      </c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48"/>
      <c r="Z188" s="148"/>
      <c r="AA188" s="148"/>
      <c r="AB188" s="148"/>
      <c r="AC188" s="148"/>
      <c r="AD188" s="148"/>
      <c r="AE188" s="148"/>
      <c r="AF188" s="148"/>
      <c r="AG188" s="148" t="s">
        <v>200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1" x14ac:dyDescent="0.2">
      <c r="A189" s="155"/>
      <c r="B189" s="156"/>
      <c r="C189" s="184" t="s">
        <v>548</v>
      </c>
      <c r="D189" s="160"/>
      <c r="E189" s="161">
        <v>7.6</v>
      </c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48"/>
      <c r="Z189" s="148"/>
      <c r="AA189" s="148"/>
      <c r="AB189" s="148"/>
      <c r="AC189" s="148"/>
      <c r="AD189" s="148"/>
      <c r="AE189" s="148"/>
      <c r="AF189" s="148"/>
      <c r="AG189" s="148" t="s">
        <v>200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 x14ac:dyDescent="0.2">
      <c r="A190" s="155"/>
      <c r="B190" s="156"/>
      <c r="C190" s="184" t="s">
        <v>549</v>
      </c>
      <c r="D190" s="160"/>
      <c r="E190" s="161">
        <v>5.8</v>
      </c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48"/>
      <c r="Z190" s="148"/>
      <c r="AA190" s="148"/>
      <c r="AB190" s="148"/>
      <c r="AC190" s="148"/>
      <c r="AD190" s="148"/>
      <c r="AE190" s="148"/>
      <c r="AF190" s="148"/>
      <c r="AG190" s="148" t="s">
        <v>200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 x14ac:dyDescent="0.2">
      <c r="A191" s="169">
        <v>44</v>
      </c>
      <c r="B191" s="170" t="s">
        <v>550</v>
      </c>
      <c r="C191" s="183" t="s">
        <v>551</v>
      </c>
      <c r="D191" s="171" t="s">
        <v>194</v>
      </c>
      <c r="E191" s="172">
        <v>3.11063</v>
      </c>
      <c r="F191" s="173"/>
      <c r="G191" s="174">
        <f>ROUND(E191*F191,2)</f>
        <v>0</v>
      </c>
      <c r="H191" s="159"/>
      <c r="I191" s="158">
        <f>ROUND(E191*H191,2)</f>
        <v>0</v>
      </c>
      <c r="J191" s="159"/>
      <c r="K191" s="158">
        <f>ROUND(E191*J191,2)</f>
        <v>0</v>
      </c>
      <c r="L191" s="158">
        <v>15</v>
      </c>
      <c r="M191" s="158">
        <f>G191*(1+L191/100)</f>
        <v>0</v>
      </c>
      <c r="N191" s="158">
        <v>2.5251100000000002</v>
      </c>
      <c r="O191" s="158">
        <f>ROUND(E191*N191,2)</f>
        <v>7.85</v>
      </c>
      <c r="P191" s="158">
        <v>0</v>
      </c>
      <c r="Q191" s="158">
        <f>ROUND(E191*P191,2)</f>
        <v>0</v>
      </c>
      <c r="R191" s="158"/>
      <c r="S191" s="158" t="s">
        <v>195</v>
      </c>
      <c r="T191" s="158" t="s">
        <v>196</v>
      </c>
      <c r="U191" s="158">
        <v>1.448</v>
      </c>
      <c r="V191" s="158">
        <f>ROUND(E191*U191,2)</f>
        <v>4.5</v>
      </c>
      <c r="W191" s="158"/>
      <c r="X191" s="158" t="s">
        <v>209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210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 x14ac:dyDescent="0.2">
      <c r="A192" s="155"/>
      <c r="B192" s="156"/>
      <c r="C192" s="184" t="s">
        <v>502</v>
      </c>
      <c r="D192" s="160"/>
      <c r="E192" s="161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48"/>
      <c r="Z192" s="148"/>
      <c r="AA192" s="148"/>
      <c r="AB192" s="148"/>
      <c r="AC192" s="148"/>
      <c r="AD192" s="148"/>
      <c r="AE192" s="148"/>
      <c r="AF192" s="148"/>
      <c r="AG192" s="148" t="s">
        <v>200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">
      <c r="A193" s="155"/>
      <c r="B193" s="156"/>
      <c r="C193" s="184" t="s">
        <v>552</v>
      </c>
      <c r="D193" s="160"/>
      <c r="E193" s="161">
        <v>3.11063</v>
      </c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48"/>
      <c r="Z193" s="148"/>
      <c r="AA193" s="148"/>
      <c r="AB193" s="148"/>
      <c r="AC193" s="148"/>
      <c r="AD193" s="148"/>
      <c r="AE193" s="148"/>
      <c r="AF193" s="148"/>
      <c r="AG193" s="148" t="s">
        <v>200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69">
        <v>45</v>
      </c>
      <c r="B194" s="170" t="s">
        <v>553</v>
      </c>
      <c r="C194" s="183" t="s">
        <v>554</v>
      </c>
      <c r="D194" s="171" t="s">
        <v>194</v>
      </c>
      <c r="E194" s="172">
        <v>13.411619999999999</v>
      </c>
      <c r="F194" s="173"/>
      <c r="G194" s="174">
        <f>ROUND(E194*F194,2)</f>
        <v>0</v>
      </c>
      <c r="H194" s="159"/>
      <c r="I194" s="158">
        <f>ROUND(E194*H194,2)</f>
        <v>0</v>
      </c>
      <c r="J194" s="159"/>
      <c r="K194" s="158">
        <f>ROUND(E194*J194,2)</f>
        <v>0</v>
      </c>
      <c r="L194" s="158">
        <v>15</v>
      </c>
      <c r="M194" s="158">
        <f>G194*(1+L194/100)</f>
        <v>0</v>
      </c>
      <c r="N194" s="158">
        <v>0</v>
      </c>
      <c r="O194" s="158">
        <f>ROUND(E194*N194,2)</f>
        <v>0</v>
      </c>
      <c r="P194" s="158">
        <v>0</v>
      </c>
      <c r="Q194" s="158">
        <f>ROUND(E194*P194,2)</f>
        <v>0</v>
      </c>
      <c r="R194" s="158"/>
      <c r="S194" s="158" t="s">
        <v>195</v>
      </c>
      <c r="T194" s="158" t="s">
        <v>196</v>
      </c>
      <c r="U194" s="158">
        <v>1.448</v>
      </c>
      <c r="V194" s="158">
        <f>ROUND(E194*U194,2)</f>
        <v>19.420000000000002</v>
      </c>
      <c r="W194" s="158"/>
      <c r="X194" s="158" t="s">
        <v>209</v>
      </c>
      <c r="Y194" s="148"/>
      <c r="Z194" s="148"/>
      <c r="AA194" s="148"/>
      <c r="AB194" s="148"/>
      <c r="AC194" s="148"/>
      <c r="AD194" s="148"/>
      <c r="AE194" s="148"/>
      <c r="AF194" s="148"/>
      <c r="AG194" s="148" t="s">
        <v>210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 x14ac:dyDescent="0.2">
      <c r="A195" s="155"/>
      <c r="B195" s="156"/>
      <c r="C195" s="184" t="s">
        <v>502</v>
      </c>
      <c r="D195" s="160"/>
      <c r="E195" s="161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48"/>
      <c r="Z195" s="148"/>
      <c r="AA195" s="148"/>
      <c r="AB195" s="148"/>
      <c r="AC195" s="148"/>
      <c r="AD195" s="148"/>
      <c r="AE195" s="148"/>
      <c r="AF195" s="148"/>
      <c r="AG195" s="148" t="s">
        <v>200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55"/>
      <c r="B196" s="156"/>
      <c r="C196" s="184" t="s">
        <v>555</v>
      </c>
      <c r="D196" s="160"/>
      <c r="E196" s="161">
        <v>1.58</v>
      </c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48"/>
      <c r="Z196" s="148"/>
      <c r="AA196" s="148"/>
      <c r="AB196" s="148"/>
      <c r="AC196" s="148"/>
      <c r="AD196" s="148"/>
      <c r="AE196" s="148"/>
      <c r="AF196" s="148"/>
      <c r="AG196" s="148" t="s">
        <v>200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 x14ac:dyDescent="0.2">
      <c r="A197" s="155"/>
      <c r="B197" s="156"/>
      <c r="C197" s="184" t="s">
        <v>556</v>
      </c>
      <c r="D197" s="160"/>
      <c r="E197" s="161">
        <v>2.3199999999999998</v>
      </c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48"/>
      <c r="Z197" s="148"/>
      <c r="AA197" s="148"/>
      <c r="AB197" s="148"/>
      <c r="AC197" s="148"/>
      <c r="AD197" s="148"/>
      <c r="AE197" s="148"/>
      <c r="AF197" s="148"/>
      <c r="AG197" s="148" t="s">
        <v>200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 x14ac:dyDescent="0.2">
      <c r="A198" s="155"/>
      <c r="B198" s="156"/>
      <c r="C198" s="184" t="s">
        <v>557</v>
      </c>
      <c r="D198" s="160"/>
      <c r="E198" s="161">
        <v>0.33250000000000002</v>
      </c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48"/>
      <c r="Z198" s="148"/>
      <c r="AA198" s="148"/>
      <c r="AB198" s="148"/>
      <c r="AC198" s="148"/>
      <c r="AD198" s="148"/>
      <c r="AE198" s="148"/>
      <c r="AF198" s="148"/>
      <c r="AG198" s="148" t="s">
        <v>200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 x14ac:dyDescent="0.2">
      <c r="A199" s="155"/>
      <c r="B199" s="156"/>
      <c r="C199" s="184" t="s">
        <v>558</v>
      </c>
      <c r="D199" s="160"/>
      <c r="E199" s="161">
        <v>0.28999999999999998</v>
      </c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48"/>
      <c r="Z199" s="148"/>
      <c r="AA199" s="148"/>
      <c r="AB199" s="148"/>
      <c r="AC199" s="148"/>
      <c r="AD199" s="148"/>
      <c r="AE199" s="148"/>
      <c r="AF199" s="148"/>
      <c r="AG199" s="148" t="s">
        <v>200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 x14ac:dyDescent="0.2">
      <c r="A200" s="155"/>
      <c r="B200" s="156"/>
      <c r="C200" s="184" t="s">
        <v>559</v>
      </c>
      <c r="D200" s="160"/>
      <c r="E200" s="161">
        <v>0.73438000000000003</v>
      </c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48"/>
      <c r="Z200" s="148"/>
      <c r="AA200" s="148"/>
      <c r="AB200" s="148"/>
      <c r="AC200" s="148"/>
      <c r="AD200" s="148"/>
      <c r="AE200" s="148"/>
      <c r="AF200" s="148"/>
      <c r="AG200" s="148" t="s">
        <v>200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55"/>
      <c r="B201" s="156"/>
      <c r="C201" s="184" t="s">
        <v>560</v>
      </c>
      <c r="D201" s="160"/>
      <c r="E201" s="161">
        <v>0.315</v>
      </c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48"/>
      <c r="Z201" s="148"/>
      <c r="AA201" s="148"/>
      <c r="AB201" s="148"/>
      <c r="AC201" s="148"/>
      <c r="AD201" s="148"/>
      <c r="AE201" s="148"/>
      <c r="AF201" s="148"/>
      <c r="AG201" s="148" t="s">
        <v>200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 x14ac:dyDescent="0.2">
      <c r="A202" s="155"/>
      <c r="B202" s="156"/>
      <c r="C202" s="184" t="s">
        <v>561</v>
      </c>
      <c r="D202" s="160"/>
      <c r="E202" s="161">
        <v>0.41875000000000001</v>
      </c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48"/>
      <c r="Z202" s="148"/>
      <c r="AA202" s="148"/>
      <c r="AB202" s="148"/>
      <c r="AC202" s="148"/>
      <c r="AD202" s="148"/>
      <c r="AE202" s="148"/>
      <c r="AF202" s="148"/>
      <c r="AG202" s="148" t="s">
        <v>200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 x14ac:dyDescent="0.2">
      <c r="A203" s="155"/>
      <c r="B203" s="156"/>
      <c r="C203" s="184" t="s">
        <v>562</v>
      </c>
      <c r="D203" s="160"/>
      <c r="E203" s="161">
        <v>0.18149999999999999</v>
      </c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48"/>
      <c r="Z203" s="148"/>
      <c r="AA203" s="148"/>
      <c r="AB203" s="148"/>
      <c r="AC203" s="148"/>
      <c r="AD203" s="148"/>
      <c r="AE203" s="148"/>
      <c r="AF203" s="148"/>
      <c r="AG203" s="148" t="s">
        <v>200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 x14ac:dyDescent="0.2">
      <c r="A204" s="155"/>
      <c r="B204" s="156"/>
      <c r="C204" s="184" t="s">
        <v>563</v>
      </c>
      <c r="D204" s="160"/>
      <c r="E204" s="161">
        <v>5.2874999999999996</v>
      </c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48"/>
      <c r="Z204" s="148"/>
      <c r="AA204" s="148"/>
      <c r="AB204" s="148"/>
      <c r="AC204" s="148"/>
      <c r="AD204" s="148"/>
      <c r="AE204" s="148"/>
      <c r="AF204" s="148"/>
      <c r="AG204" s="148" t="s">
        <v>200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 x14ac:dyDescent="0.2">
      <c r="A205" s="155"/>
      <c r="B205" s="156"/>
      <c r="C205" s="184" t="s">
        <v>564</v>
      </c>
      <c r="D205" s="160"/>
      <c r="E205" s="161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48"/>
      <c r="Z205" s="148"/>
      <c r="AA205" s="148"/>
      <c r="AB205" s="148"/>
      <c r="AC205" s="148"/>
      <c r="AD205" s="148"/>
      <c r="AE205" s="148"/>
      <c r="AF205" s="148"/>
      <c r="AG205" s="148" t="s">
        <v>200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 x14ac:dyDescent="0.2">
      <c r="A206" s="155"/>
      <c r="B206" s="156"/>
      <c r="C206" s="184" t="s">
        <v>565</v>
      </c>
      <c r="D206" s="160"/>
      <c r="E206" s="161">
        <v>1.952</v>
      </c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48"/>
      <c r="Z206" s="148"/>
      <c r="AA206" s="148"/>
      <c r="AB206" s="148"/>
      <c r="AC206" s="148"/>
      <c r="AD206" s="148"/>
      <c r="AE206" s="148"/>
      <c r="AF206" s="148"/>
      <c r="AG206" s="148" t="s">
        <v>200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 x14ac:dyDescent="0.2">
      <c r="A207" s="169">
        <v>46</v>
      </c>
      <c r="B207" s="170" t="s">
        <v>566</v>
      </c>
      <c r="C207" s="183" t="s">
        <v>567</v>
      </c>
      <c r="D207" s="171" t="s">
        <v>238</v>
      </c>
      <c r="E207" s="172">
        <v>108.7</v>
      </c>
      <c r="F207" s="173"/>
      <c r="G207" s="174">
        <f>ROUND(E207*F207,2)</f>
        <v>0</v>
      </c>
      <c r="H207" s="159"/>
      <c r="I207" s="158">
        <f>ROUND(E207*H207,2)</f>
        <v>0</v>
      </c>
      <c r="J207" s="159"/>
      <c r="K207" s="158">
        <f>ROUND(E207*J207,2)</f>
        <v>0</v>
      </c>
      <c r="L207" s="158">
        <v>15</v>
      </c>
      <c r="M207" s="158">
        <f>G207*(1+L207/100)</f>
        <v>0</v>
      </c>
      <c r="N207" s="158">
        <v>4.965E-2</v>
      </c>
      <c r="O207" s="158">
        <f>ROUND(E207*N207,2)</f>
        <v>5.4</v>
      </c>
      <c r="P207" s="158">
        <v>0</v>
      </c>
      <c r="Q207" s="158">
        <f>ROUND(E207*P207,2)</f>
        <v>0</v>
      </c>
      <c r="R207" s="158"/>
      <c r="S207" s="158" t="s">
        <v>195</v>
      </c>
      <c r="T207" s="158" t="s">
        <v>196</v>
      </c>
      <c r="U207" s="158">
        <v>0.94</v>
      </c>
      <c r="V207" s="158">
        <f>ROUND(E207*U207,2)</f>
        <v>102.18</v>
      </c>
      <c r="W207" s="158"/>
      <c r="X207" s="158" t="s">
        <v>209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210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 x14ac:dyDescent="0.2">
      <c r="A208" s="155"/>
      <c r="B208" s="156"/>
      <c r="C208" s="184" t="s">
        <v>502</v>
      </c>
      <c r="D208" s="160"/>
      <c r="E208" s="161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48"/>
      <c r="Z208" s="148"/>
      <c r="AA208" s="148"/>
      <c r="AB208" s="148"/>
      <c r="AC208" s="148"/>
      <c r="AD208" s="148"/>
      <c r="AE208" s="148"/>
      <c r="AF208" s="148"/>
      <c r="AG208" s="148" t="s">
        <v>200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1" x14ac:dyDescent="0.2">
      <c r="A209" s="155"/>
      <c r="B209" s="156"/>
      <c r="C209" s="184" t="s">
        <v>546</v>
      </c>
      <c r="D209" s="160"/>
      <c r="E209" s="161">
        <v>15.8</v>
      </c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48"/>
      <c r="Z209" s="148"/>
      <c r="AA209" s="148"/>
      <c r="AB209" s="148"/>
      <c r="AC209" s="148"/>
      <c r="AD209" s="148"/>
      <c r="AE209" s="148"/>
      <c r="AF209" s="148"/>
      <c r="AG209" s="148" t="s">
        <v>200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 x14ac:dyDescent="0.2">
      <c r="A210" s="155"/>
      <c r="B210" s="156"/>
      <c r="C210" s="184" t="s">
        <v>547</v>
      </c>
      <c r="D210" s="160"/>
      <c r="E210" s="161">
        <v>23.2</v>
      </c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48"/>
      <c r="Z210" s="148"/>
      <c r="AA210" s="148"/>
      <c r="AB210" s="148"/>
      <c r="AC210" s="148"/>
      <c r="AD210" s="148"/>
      <c r="AE210" s="148"/>
      <c r="AF210" s="148"/>
      <c r="AG210" s="148" t="s">
        <v>200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 x14ac:dyDescent="0.2">
      <c r="A211" s="155"/>
      <c r="B211" s="156"/>
      <c r="C211" s="184" t="s">
        <v>568</v>
      </c>
      <c r="D211" s="160"/>
      <c r="E211" s="161">
        <v>3.8</v>
      </c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48"/>
      <c r="Z211" s="148"/>
      <c r="AA211" s="148"/>
      <c r="AB211" s="148"/>
      <c r="AC211" s="148"/>
      <c r="AD211" s="148"/>
      <c r="AE211" s="148"/>
      <c r="AF211" s="148"/>
      <c r="AG211" s="148" t="s">
        <v>200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55"/>
      <c r="B212" s="156"/>
      <c r="C212" s="184" t="s">
        <v>549</v>
      </c>
      <c r="D212" s="160"/>
      <c r="E212" s="161">
        <v>5.8</v>
      </c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48"/>
      <c r="Z212" s="148"/>
      <c r="AA212" s="148"/>
      <c r="AB212" s="148"/>
      <c r="AC212" s="148"/>
      <c r="AD212" s="148"/>
      <c r="AE212" s="148"/>
      <c r="AF212" s="148"/>
      <c r="AG212" s="148" t="s">
        <v>200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 x14ac:dyDescent="0.2">
      <c r="A213" s="155"/>
      <c r="B213" s="156"/>
      <c r="C213" s="184" t="s">
        <v>569</v>
      </c>
      <c r="D213" s="160"/>
      <c r="E213" s="161">
        <v>4.7</v>
      </c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48"/>
      <c r="Z213" s="148"/>
      <c r="AA213" s="148"/>
      <c r="AB213" s="148"/>
      <c r="AC213" s="148"/>
      <c r="AD213" s="148"/>
      <c r="AE213" s="148"/>
      <c r="AF213" s="148"/>
      <c r="AG213" s="148" t="s">
        <v>200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2">
      <c r="A214" s="155"/>
      <c r="B214" s="156"/>
      <c r="C214" s="184" t="s">
        <v>570</v>
      </c>
      <c r="D214" s="160"/>
      <c r="E214" s="161">
        <v>4.2</v>
      </c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48"/>
      <c r="Z214" s="148"/>
      <c r="AA214" s="148"/>
      <c r="AB214" s="148"/>
      <c r="AC214" s="148"/>
      <c r="AD214" s="148"/>
      <c r="AE214" s="148"/>
      <c r="AF214" s="148"/>
      <c r="AG214" s="148" t="s">
        <v>200</v>
      </c>
      <c r="AH214" s="148">
        <v>0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 x14ac:dyDescent="0.2">
      <c r="A215" s="155"/>
      <c r="B215" s="156"/>
      <c r="C215" s="184" t="s">
        <v>571</v>
      </c>
      <c r="D215" s="160"/>
      <c r="E215" s="161">
        <v>6.7</v>
      </c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48"/>
      <c r="Z215" s="148"/>
      <c r="AA215" s="148"/>
      <c r="AB215" s="148"/>
      <c r="AC215" s="148"/>
      <c r="AD215" s="148"/>
      <c r="AE215" s="148"/>
      <c r="AF215" s="148"/>
      <c r="AG215" s="148" t="s">
        <v>200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2">
      <c r="A216" s="155"/>
      <c r="B216" s="156"/>
      <c r="C216" s="184" t="s">
        <v>572</v>
      </c>
      <c r="D216" s="160"/>
      <c r="E216" s="161">
        <v>2.2000000000000002</v>
      </c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48"/>
      <c r="Z216" s="148"/>
      <c r="AA216" s="148"/>
      <c r="AB216" s="148"/>
      <c r="AC216" s="148"/>
      <c r="AD216" s="148"/>
      <c r="AE216" s="148"/>
      <c r="AF216" s="148"/>
      <c r="AG216" s="148" t="s">
        <v>200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 x14ac:dyDescent="0.2">
      <c r="A217" s="155"/>
      <c r="B217" s="156"/>
      <c r="C217" s="184" t="s">
        <v>573</v>
      </c>
      <c r="D217" s="160"/>
      <c r="E217" s="161">
        <v>42.3</v>
      </c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48"/>
      <c r="Z217" s="148"/>
      <c r="AA217" s="148"/>
      <c r="AB217" s="148"/>
      <c r="AC217" s="148"/>
      <c r="AD217" s="148"/>
      <c r="AE217" s="148"/>
      <c r="AF217" s="148"/>
      <c r="AG217" s="148" t="s">
        <v>200</v>
      </c>
      <c r="AH217" s="148">
        <v>0</v>
      </c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 x14ac:dyDescent="0.2">
      <c r="A218" s="169">
        <v>47</v>
      </c>
      <c r="B218" s="170" t="s">
        <v>574</v>
      </c>
      <c r="C218" s="183" t="s">
        <v>575</v>
      </c>
      <c r="D218" s="171" t="s">
        <v>333</v>
      </c>
      <c r="E218" s="172">
        <v>0.69987999999999995</v>
      </c>
      <c r="F218" s="173"/>
      <c r="G218" s="174">
        <f>ROUND(E218*F218,2)</f>
        <v>0</v>
      </c>
      <c r="H218" s="159"/>
      <c r="I218" s="158">
        <f>ROUND(E218*H218,2)</f>
        <v>0</v>
      </c>
      <c r="J218" s="159"/>
      <c r="K218" s="158">
        <f>ROUND(E218*J218,2)</f>
        <v>0</v>
      </c>
      <c r="L218" s="158">
        <v>15</v>
      </c>
      <c r="M218" s="158">
        <f>G218*(1+L218/100)</f>
        <v>0</v>
      </c>
      <c r="N218" s="158">
        <v>1.0166500000000001</v>
      </c>
      <c r="O218" s="158">
        <f>ROUND(E218*N218,2)</f>
        <v>0.71</v>
      </c>
      <c r="P218" s="158">
        <v>0</v>
      </c>
      <c r="Q218" s="158">
        <f>ROUND(E218*P218,2)</f>
        <v>0</v>
      </c>
      <c r="R218" s="158"/>
      <c r="S218" s="158" t="s">
        <v>195</v>
      </c>
      <c r="T218" s="158" t="s">
        <v>196</v>
      </c>
      <c r="U218" s="158">
        <v>27.672999999999998</v>
      </c>
      <c r="V218" s="158">
        <f>ROUND(E218*U218,2)</f>
        <v>19.37</v>
      </c>
      <c r="W218" s="158"/>
      <c r="X218" s="158" t="s">
        <v>209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210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ht="22.5" outlineLevel="1" x14ac:dyDescent="0.2">
      <c r="A219" s="155"/>
      <c r="B219" s="156"/>
      <c r="C219" s="184" t="s">
        <v>576</v>
      </c>
      <c r="D219" s="160"/>
      <c r="E219" s="161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48"/>
      <c r="Z219" s="148"/>
      <c r="AA219" s="148"/>
      <c r="AB219" s="148"/>
      <c r="AC219" s="148"/>
      <c r="AD219" s="148"/>
      <c r="AE219" s="148"/>
      <c r="AF219" s="148"/>
      <c r="AG219" s="148" t="s">
        <v>200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 x14ac:dyDescent="0.2">
      <c r="A220" s="155"/>
      <c r="B220" s="156"/>
      <c r="C220" s="184" t="s">
        <v>577</v>
      </c>
      <c r="D220" s="160"/>
      <c r="E220" s="161">
        <v>5.6520000000000001E-2</v>
      </c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48"/>
      <c r="Z220" s="148"/>
      <c r="AA220" s="148"/>
      <c r="AB220" s="148"/>
      <c r="AC220" s="148"/>
      <c r="AD220" s="148"/>
      <c r="AE220" s="148"/>
      <c r="AF220" s="148"/>
      <c r="AG220" s="148" t="s">
        <v>200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 x14ac:dyDescent="0.2">
      <c r="A221" s="155"/>
      <c r="B221" s="156"/>
      <c r="C221" s="184" t="s">
        <v>578</v>
      </c>
      <c r="D221" s="160"/>
      <c r="E221" s="161">
        <v>8.2830000000000001E-2</v>
      </c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48"/>
      <c r="Z221" s="148"/>
      <c r="AA221" s="148"/>
      <c r="AB221" s="148"/>
      <c r="AC221" s="148"/>
      <c r="AD221" s="148"/>
      <c r="AE221" s="148"/>
      <c r="AF221" s="148"/>
      <c r="AG221" s="148" t="s">
        <v>200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 x14ac:dyDescent="0.2">
      <c r="A222" s="155"/>
      <c r="B222" s="156"/>
      <c r="C222" s="184" t="s">
        <v>579</v>
      </c>
      <c r="D222" s="160"/>
      <c r="E222" s="161">
        <v>1.3769999999999999E-2</v>
      </c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48"/>
      <c r="Z222" s="148"/>
      <c r="AA222" s="148"/>
      <c r="AB222" s="148"/>
      <c r="AC222" s="148"/>
      <c r="AD222" s="148"/>
      <c r="AE222" s="148"/>
      <c r="AF222" s="148"/>
      <c r="AG222" s="148" t="s">
        <v>200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 x14ac:dyDescent="0.2">
      <c r="A223" s="155"/>
      <c r="B223" s="156"/>
      <c r="C223" s="184" t="s">
        <v>580</v>
      </c>
      <c r="D223" s="160"/>
      <c r="E223" s="161">
        <v>2.0830000000000001E-2</v>
      </c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48"/>
      <c r="Z223" s="148"/>
      <c r="AA223" s="148"/>
      <c r="AB223" s="148"/>
      <c r="AC223" s="148"/>
      <c r="AD223" s="148"/>
      <c r="AE223" s="148"/>
      <c r="AF223" s="148"/>
      <c r="AG223" s="148" t="s">
        <v>200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 x14ac:dyDescent="0.2">
      <c r="A224" s="155"/>
      <c r="B224" s="156"/>
      <c r="C224" s="184" t="s">
        <v>581</v>
      </c>
      <c r="D224" s="160"/>
      <c r="E224" s="161">
        <v>2.5409999999999999E-2</v>
      </c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48"/>
      <c r="Z224" s="148"/>
      <c r="AA224" s="148"/>
      <c r="AB224" s="148"/>
      <c r="AC224" s="148"/>
      <c r="AD224" s="148"/>
      <c r="AE224" s="148"/>
      <c r="AF224" s="148"/>
      <c r="AG224" s="148" t="s">
        <v>200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 x14ac:dyDescent="0.2">
      <c r="A225" s="155"/>
      <c r="B225" s="156"/>
      <c r="C225" s="184" t="s">
        <v>582</v>
      </c>
      <c r="D225" s="160"/>
      <c r="E225" s="161">
        <v>1.515E-2</v>
      </c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48"/>
      <c r="Z225" s="148"/>
      <c r="AA225" s="148"/>
      <c r="AB225" s="148"/>
      <c r="AC225" s="148"/>
      <c r="AD225" s="148"/>
      <c r="AE225" s="148"/>
      <c r="AF225" s="148"/>
      <c r="AG225" s="148" t="s">
        <v>200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 x14ac:dyDescent="0.2">
      <c r="A226" s="155"/>
      <c r="B226" s="156"/>
      <c r="C226" s="184" t="s">
        <v>583</v>
      </c>
      <c r="D226" s="160"/>
      <c r="E226" s="161">
        <v>2.4029999999999999E-2</v>
      </c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48"/>
      <c r="Z226" s="148"/>
      <c r="AA226" s="148"/>
      <c r="AB226" s="148"/>
      <c r="AC226" s="148"/>
      <c r="AD226" s="148"/>
      <c r="AE226" s="148"/>
      <c r="AF226" s="148"/>
      <c r="AG226" s="148" t="s">
        <v>200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 x14ac:dyDescent="0.2">
      <c r="A227" s="155"/>
      <c r="B227" s="156"/>
      <c r="C227" s="184" t="s">
        <v>584</v>
      </c>
      <c r="D227" s="160"/>
      <c r="E227" s="161">
        <v>8.0300000000000007E-3</v>
      </c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48"/>
      <c r="Z227" s="148"/>
      <c r="AA227" s="148"/>
      <c r="AB227" s="148"/>
      <c r="AC227" s="148"/>
      <c r="AD227" s="148"/>
      <c r="AE227" s="148"/>
      <c r="AF227" s="148"/>
      <c r="AG227" s="148" t="s">
        <v>200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 x14ac:dyDescent="0.2">
      <c r="A228" s="155"/>
      <c r="B228" s="156"/>
      <c r="C228" s="184" t="s">
        <v>585</v>
      </c>
      <c r="D228" s="160"/>
      <c r="E228" s="161">
        <v>0.40971000000000002</v>
      </c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48"/>
      <c r="Z228" s="148"/>
      <c r="AA228" s="148"/>
      <c r="AB228" s="148"/>
      <c r="AC228" s="148"/>
      <c r="AD228" s="148"/>
      <c r="AE228" s="148"/>
      <c r="AF228" s="148"/>
      <c r="AG228" s="148" t="s">
        <v>200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 x14ac:dyDescent="0.2">
      <c r="A229" s="155"/>
      <c r="B229" s="156"/>
      <c r="C229" s="184" t="s">
        <v>564</v>
      </c>
      <c r="D229" s="160"/>
      <c r="E229" s="161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48"/>
      <c r="Z229" s="148"/>
      <c r="AA229" s="148"/>
      <c r="AB229" s="148"/>
      <c r="AC229" s="148"/>
      <c r="AD229" s="148"/>
      <c r="AE229" s="148"/>
      <c r="AF229" s="148"/>
      <c r="AG229" s="148" t="s">
        <v>200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 x14ac:dyDescent="0.2">
      <c r="A230" s="155"/>
      <c r="B230" s="156"/>
      <c r="C230" s="184" t="s">
        <v>586</v>
      </c>
      <c r="D230" s="160"/>
      <c r="E230" s="161">
        <v>4.3589999999999997E-2</v>
      </c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48"/>
      <c r="Z230" s="148"/>
      <c r="AA230" s="148"/>
      <c r="AB230" s="148"/>
      <c r="AC230" s="148"/>
      <c r="AD230" s="148"/>
      <c r="AE230" s="148"/>
      <c r="AF230" s="148"/>
      <c r="AG230" s="148" t="s">
        <v>200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ht="22.5" outlineLevel="1" x14ac:dyDescent="0.2">
      <c r="A231" s="169">
        <v>48</v>
      </c>
      <c r="B231" s="170" t="s">
        <v>587</v>
      </c>
      <c r="C231" s="183" t="s">
        <v>588</v>
      </c>
      <c r="D231" s="171" t="s">
        <v>204</v>
      </c>
      <c r="E231" s="172">
        <v>181.01900000000001</v>
      </c>
      <c r="F231" s="173"/>
      <c r="G231" s="174">
        <f>ROUND(E231*F231,2)</f>
        <v>0</v>
      </c>
      <c r="H231" s="159"/>
      <c r="I231" s="158">
        <f>ROUND(E231*H231,2)</f>
        <v>0</v>
      </c>
      <c r="J231" s="159"/>
      <c r="K231" s="158">
        <f>ROUND(E231*J231,2)</f>
        <v>0</v>
      </c>
      <c r="L231" s="158">
        <v>15</v>
      </c>
      <c r="M231" s="158">
        <f>G231*(1+L231/100)</f>
        <v>0</v>
      </c>
      <c r="N231" s="158">
        <v>1.6469999999999999E-2</v>
      </c>
      <c r="O231" s="158">
        <f>ROUND(E231*N231,2)</f>
        <v>2.98</v>
      </c>
      <c r="P231" s="158">
        <v>0</v>
      </c>
      <c r="Q231" s="158">
        <f>ROUND(E231*P231,2)</f>
        <v>0</v>
      </c>
      <c r="R231" s="158"/>
      <c r="S231" s="158" t="s">
        <v>195</v>
      </c>
      <c r="T231" s="158" t="s">
        <v>196</v>
      </c>
      <c r="U231" s="158">
        <v>1.28</v>
      </c>
      <c r="V231" s="158">
        <f>ROUND(E231*U231,2)</f>
        <v>231.7</v>
      </c>
      <c r="W231" s="158"/>
      <c r="X231" s="158" t="s">
        <v>209</v>
      </c>
      <c r="Y231" s="148"/>
      <c r="Z231" s="148"/>
      <c r="AA231" s="148"/>
      <c r="AB231" s="148"/>
      <c r="AC231" s="148"/>
      <c r="AD231" s="148"/>
      <c r="AE231" s="148"/>
      <c r="AF231" s="148"/>
      <c r="AG231" s="148" t="s">
        <v>210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 x14ac:dyDescent="0.2">
      <c r="A232" s="155"/>
      <c r="B232" s="156"/>
      <c r="C232" s="184" t="s">
        <v>589</v>
      </c>
      <c r="D232" s="160"/>
      <c r="E232" s="161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48"/>
      <c r="Z232" s="148"/>
      <c r="AA232" s="148"/>
      <c r="AB232" s="148"/>
      <c r="AC232" s="148"/>
      <c r="AD232" s="148"/>
      <c r="AE232" s="148"/>
      <c r="AF232" s="148"/>
      <c r="AG232" s="148" t="s">
        <v>200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 x14ac:dyDescent="0.2">
      <c r="A233" s="155"/>
      <c r="B233" s="156"/>
      <c r="C233" s="184" t="s">
        <v>590</v>
      </c>
      <c r="D233" s="160"/>
      <c r="E233" s="161">
        <v>36</v>
      </c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48"/>
      <c r="Z233" s="148"/>
      <c r="AA233" s="148"/>
      <c r="AB233" s="148"/>
      <c r="AC233" s="148"/>
      <c r="AD233" s="148"/>
      <c r="AE233" s="148"/>
      <c r="AF233" s="148"/>
      <c r="AG233" s="148" t="s">
        <v>200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 x14ac:dyDescent="0.2">
      <c r="A234" s="155"/>
      <c r="B234" s="156"/>
      <c r="C234" s="184" t="s">
        <v>591</v>
      </c>
      <c r="D234" s="160"/>
      <c r="E234" s="161">
        <v>101.563</v>
      </c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48"/>
      <c r="Z234" s="148"/>
      <c r="AA234" s="148"/>
      <c r="AB234" s="148"/>
      <c r="AC234" s="148"/>
      <c r="AD234" s="148"/>
      <c r="AE234" s="148"/>
      <c r="AF234" s="148"/>
      <c r="AG234" s="148" t="s">
        <v>200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 x14ac:dyDescent="0.2">
      <c r="A235" s="155"/>
      <c r="B235" s="156"/>
      <c r="C235" s="184" t="s">
        <v>592</v>
      </c>
      <c r="D235" s="160"/>
      <c r="E235" s="161">
        <v>43.456000000000003</v>
      </c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48"/>
      <c r="Z235" s="148"/>
      <c r="AA235" s="148"/>
      <c r="AB235" s="148"/>
      <c r="AC235" s="148"/>
      <c r="AD235" s="148"/>
      <c r="AE235" s="148"/>
      <c r="AF235" s="148"/>
      <c r="AG235" s="148" t="s">
        <v>200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 x14ac:dyDescent="0.2">
      <c r="A236" s="169">
        <v>49</v>
      </c>
      <c r="B236" s="170" t="s">
        <v>593</v>
      </c>
      <c r="C236" s="183" t="s">
        <v>594</v>
      </c>
      <c r="D236" s="171" t="s">
        <v>204</v>
      </c>
      <c r="E236" s="172">
        <v>10.605</v>
      </c>
      <c r="F236" s="173"/>
      <c r="G236" s="174">
        <f>ROUND(E236*F236,2)</f>
        <v>0</v>
      </c>
      <c r="H236" s="159"/>
      <c r="I236" s="158">
        <f>ROUND(E236*H236,2)</f>
        <v>0</v>
      </c>
      <c r="J236" s="159"/>
      <c r="K236" s="158">
        <f>ROUND(E236*J236,2)</f>
        <v>0</v>
      </c>
      <c r="L236" s="158">
        <v>15</v>
      </c>
      <c r="M236" s="158">
        <f>G236*(1+L236/100)</f>
        <v>0</v>
      </c>
      <c r="N236" s="158">
        <v>1.81E-3</v>
      </c>
      <c r="O236" s="158">
        <f>ROUND(E236*N236,2)</f>
        <v>0.02</v>
      </c>
      <c r="P236" s="158">
        <v>0</v>
      </c>
      <c r="Q236" s="158">
        <f>ROUND(E236*P236,2)</f>
        <v>0</v>
      </c>
      <c r="R236" s="158"/>
      <c r="S236" s="158" t="s">
        <v>595</v>
      </c>
      <c r="T236" s="158" t="s">
        <v>196</v>
      </c>
      <c r="U236" s="158">
        <v>0.02</v>
      </c>
      <c r="V236" s="158">
        <f>ROUND(E236*U236,2)</f>
        <v>0.21</v>
      </c>
      <c r="W236" s="158"/>
      <c r="X236" s="158" t="s">
        <v>209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210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1" x14ac:dyDescent="0.2">
      <c r="A237" s="155"/>
      <c r="B237" s="156"/>
      <c r="C237" s="184" t="s">
        <v>596</v>
      </c>
      <c r="D237" s="160"/>
      <c r="E237" s="161">
        <v>10.605</v>
      </c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48"/>
      <c r="Z237" s="148"/>
      <c r="AA237" s="148"/>
      <c r="AB237" s="148"/>
      <c r="AC237" s="148"/>
      <c r="AD237" s="148"/>
      <c r="AE237" s="148"/>
      <c r="AF237" s="148"/>
      <c r="AG237" s="148" t="s">
        <v>200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 x14ac:dyDescent="0.2">
      <c r="A238" s="169">
        <v>50</v>
      </c>
      <c r="B238" s="170" t="s">
        <v>597</v>
      </c>
      <c r="C238" s="183" t="s">
        <v>598</v>
      </c>
      <c r="D238" s="171" t="s">
        <v>238</v>
      </c>
      <c r="E238" s="172">
        <v>111.9</v>
      </c>
      <c r="F238" s="173"/>
      <c r="G238" s="174">
        <f>ROUND(E238*F238,2)</f>
        <v>0</v>
      </c>
      <c r="H238" s="159"/>
      <c r="I238" s="158">
        <f>ROUND(E238*H238,2)</f>
        <v>0</v>
      </c>
      <c r="J238" s="159"/>
      <c r="K238" s="158">
        <f>ROUND(E238*J238,2)</f>
        <v>0</v>
      </c>
      <c r="L238" s="158">
        <v>15</v>
      </c>
      <c r="M238" s="158">
        <f>G238*(1+L238/100)</f>
        <v>0</v>
      </c>
      <c r="N238" s="158">
        <v>3.5580000000000001E-2</v>
      </c>
      <c r="O238" s="158">
        <f>ROUND(E238*N238,2)</f>
        <v>3.98</v>
      </c>
      <c r="P238" s="158">
        <v>0</v>
      </c>
      <c r="Q238" s="158">
        <f>ROUND(E238*P238,2)</f>
        <v>0</v>
      </c>
      <c r="R238" s="158"/>
      <c r="S238" s="158" t="s">
        <v>595</v>
      </c>
      <c r="T238" s="158" t="s">
        <v>599</v>
      </c>
      <c r="U238" s="158">
        <v>0.4</v>
      </c>
      <c r="V238" s="158">
        <f>ROUND(E238*U238,2)</f>
        <v>44.76</v>
      </c>
      <c r="W238" s="158"/>
      <c r="X238" s="158" t="s">
        <v>209</v>
      </c>
      <c r="Y238" s="148"/>
      <c r="Z238" s="148"/>
      <c r="AA238" s="148"/>
      <c r="AB238" s="148"/>
      <c r="AC238" s="148"/>
      <c r="AD238" s="148"/>
      <c r="AE238" s="148"/>
      <c r="AF238" s="148"/>
      <c r="AG238" s="148" t="s">
        <v>210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 x14ac:dyDescent="0.2">
      <c r="A239" s="155"/>
      <c r="B239" s="156"/>
      <c r="C239" s="184" t="s">
        <v>548</v>
      </c>
      <c r="D239" s="160"/>
      <c r="E239" s="161">
        <v>7.6</v>
      </c>
      <c r="F239" s="158"/>
      <c r="G239" s="158"/>
      <c r="H239" s="158"/>
      <c r="I239" s="158"/>
      <c r="J239" s="158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158"/>
      <c r="V239" s="158"/>
      <c r="W239" s="158"/>
      <c r="X239" s="158"/>
      <c r="Y239" s="148"/>
      <c r="Z239" s="148"/>
      <c r="AA239" s="148"/>
      <c r="AB239" s="148"/>
      <c r="AC239" s="148"/>
      <c r="AD239" s="148"/>
      <c r="AE239" s="148"/>
      <c r="AF239" s="148"/>
      <c r="AG239" s="148" t="s">
        <v>200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 x14ac:dyDescent="0.2">
      <c r="A240" s="155"/>
      <c r="B240" s="156"/>
      <c r="C240" s="184" t="s">
        <v>571</v>
      </c>
      <c r="D240" s="160"/>
      <c r="E240" s="161">
        <v>6.7</v>
      </c>
      <c r="F240" s="158"/>
      <c r="G240" s="158"/>
      <c r="H240" s="158"/>
      <c r="I240" s="158"/>
      <c r="J240" s="158"/>
      <c r="K240" s="158"/>
      <c r="L240" s="158"/>
      <c r="M240" s="158"/>
      <c r="N240" s="158"/>
      <c r="O240" s="158"/>
      <c r="P240" s="158"/>
      <c r="Q240" s="158"/>
      <c r="R240" s="158"/>
      <c r="S240" s="158"/>
      <c r="T240" s="158"/>
      <c r="U240" s="158"/>
      <c r="V240" s="158"/>
      <c r="W240" s="158"/>
      <c r="X240" s="158"/>
      <c r="Y240" s="148"/>
      <c r="Z240" s="148"/>
      <c r="AA240" s="148"/>
      <c r="AB240" s="148"/>
      <c r="AC240" s="148"/>
      <c r="AD240" s="148"/>
      <c r="AE240" s="148"/>
      <c r="AF240" s="148"/>
      <c r="AG240" s="148" t="s">
        <v>200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 x14ac:dyDescent="0.2">
      <c r="A241" s="155"/>
      <c r="B241" s="156"/>
      <c r="C241" s="184" t="s">
        <v>600</v>
      </c>
      <c r="D241" s="160"/>
      <c r="E241" s="161">
        <v>97.6</v>
      </c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158"/>
      <c r="V241" s="158"/>
      <c r="W241" s="158"/>
      <c r="X241" s="158"/>
      <c r="Y241" s="148"/>
      <c r="Z241" s="148"/>
      <c r="AA241" s="148"/>
      <c r="AB241" s="148"/>
      <c r="AC241" s="148"/>
      <c r="AD241" s="148"/>
      <c r="AE241" s="148"/>
      <c r="AF241" s="148"/>
      <c r="AG241" s="148" t="s">
        <v>200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1" x14ac:dyDescent="0.2">
      <c r="A242" s="175">
        <v>51</v>
      </c>
      <c r="B242" s="176" t="s">
        <v>601</v>
      </c>
      <c r="C242" s="185" t="s">
        <v>602</v>
      </c>
      <c r="D242" s="177" t="s">
        <v>603</v>
      </c>
      <c r="E242" s="178">
        <v>1</v>
      </c>
      <c r="F242" s="179"/>
      <c r="G242" s="180">
        <f>ROUND(E242*F242,2)</f>
        <v>0</v>
      </c>
      <c r="H242" s="159"/>
      <c r="I242" s="158">
        <f>ROUND(E242*H242,2)</f>
        <v>0</v>
      </c>
      <c r="J242" s="159"/>
      <c r="K242" s="158">
        <f>ROUND(E242*J242,2)</f>
        <v>0</v>
      </c>
      <c r="L242" s="158">
        <v>15</v>
      </c>
      <c r="M242" s="158">
        <f>G242*(1+L242/100)</f>
        <v>0</v>
      </c>
      <c r="N242" s="158">
        <v>0</v>
      </c>
      <c r="O242" s="158">
        <f>ROUND(E242*N242,2)</f>
        <v>0</v>
      </c>
      <c r="P242" s="158">
        <v>0</v>
      </c>
      <c r="Q242" s="158">
        <f>ROUND(E242*P242,2)</f>
        <v>0</v>
      </c>
      <c r="R242" s="158"/>
      <c r="S242" s="158" t="s">
        <v>595</v>
      </c>
      <c r="T242" s="158" t="s">
        <v>599</v>
      </c>
      <c r="U242" s="158">
        <v>0</v>
      </c>
      <c r="V242" s="158">
        <f>ROUND(E242*U242,2)</f>
        <v>0</v>
      </c>
      <c r="W242" s="158"/>
      <c r="X242" s="158" t="s">
        <v>209</v>
      </c>
      <c r="Y242" s="148"/>
      <c r="Z242" s="148"/>
      <c r="AA242" s="148"/>
      <c r="AB242" s="148"/>
      <c r="AC242" s="148"/>
      <c r="AD242" s="148"/>
      <c r="AE242" s="148"/>
      <c r="AF242" s="148"/>
      <c r="AG242" s="148" t="s">
        <v>210</v>
      </c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x14ac:dyDescent="0.2">
      <c r="A243" s="163" t="s">
        <v>190</v>
      </c>
      <c r="B243" s="164" t="s">
        <v>86</v>
      </c>
      <c r="C243" s="182" t="s">
        <v>87</v>
      </c>
      <c r="D243" s="165"/>
      <c r="E243" s="166"/>
      <c r="F243" s="167"/>
      <c r="G243" s="168">
        <f>SUMIF(AG244:AG247,"&lt;&gt;NOR",G244:G247)</f>
        <v>0</v>
      </c>
      <c r="H243" s="162"/>
      <c r="I243" s="162">
        <f>SUM(I244:I247)</f>
        <v>0</v>
      </c>
      <c r="J243" s="162"/>
      <c r="K243" s="162">
        <f>SUM(K244:K247)</f>
        <v>0</v>
      </c>
      <c r="L243" s="162"/>
      <c r="M243" s="162">
        <f>SUM(M244:M247)</f>
        <v>0</v>
      </c>
      <c r="N243" s="162"/>
      <c r="O243" s="162">
        <f>SUM(O244:O247)</f>
        <v>10.44</v>
      </c>
      <c r="P243" s="162"/>
      <c r="Q243" s="162">
        <f>SUM(Q244:Q247)</f>
        <v>0</v>
      </c>
      <c r="R243" s="162"/>
      <c r="S243" s="162"/>
      <c r="T243" s="162"/>
      <c r="U243" s="162"/>
      <c r="V243" s="162">
        <f>SUM(V244:V247)</f>
        <v>0.72</v>
      </c>
      <c r="W243" s="162"/>
      <c r="X243" s="162"/>
      <c r="AG243" t="s">
        <v>191</v>
      </c>
    </row>
    <row r="244" spans="1:60" ht="22.5" outlineLevel="1" x14ac:dyDescent="0.2">
      <c r="A244" s="169">
        <v>52</v>
      </c>
      <c r="B244" s="170" t="s">
        <v>604</v>
      </c>
      <c r="C244" s="183" t="s">
        <v>605</v>
      </c>
      <c r="D244" s="171" t="s">
        <v>204</v>
      </c>
      <c r="E244" s="172">
        <v>27.62</v>
      </c>
      <c r="F244" s="173"/>
      <c r="G244" s="174">
        <f>ROUND(E244*F244,2)</f>
        <v>0</v>
      </c>
      <c r="H244" s="159"/>
      <c r="I244" s="158">
        <f>ROUND(E244*H244,2)</f>
        <v>0</v>
      </c>
      <c r="J244" s="159"/>
      <c r="K244" s="158">
        <f>ROUND(E244*J244,2)</f>
        <v>0</v>
      </c>
      <c r="L244" s="158">
        <v>15</v>
      </c>
      <c r="M244" s="158">
        <f>G244*(1+L244/100)</f>
        <v>0</v>
      </c>
      <c r="N244" s="158">
        <v>0.378</v>
      </c>
      <c r="O244" s="158">
        <f>ROUND(E244*N244,2)</f>
        <v>10.44</v>
      </c>
      <c r="P244" s="158">
        <v>0</v>
      </c>
      <c r="Q244" s="158">
        <f>ROUND(E244*P244,2)</f>
        <v>0</v>
      </c>
      <c r="R244" s="158"/>
      <c r="S244" s="158" t="s">
        <v>195</v>
      </c>
      <c r="T244" s="158" t="s">
        <v>196</v>
      </c>
      <c r="U244" s="158">
        <v>2.5999999999999999E-2</v>
      </c>
      <c r="V244" s="158">
        <f>ROUND(E244*U244,2)</f>
        <v>0.72</v>
      </c>
      <c r="W244" s="158"/>
      <c r="X244" s="158" t="s">
        <v>209</v>
      </c>
      <c r="Y244" s="148"/>
      <c r="Z244" s="148"/>
      <c r="AA244" s="148"/>
      <c r="AB244" s="148"/>
      <c r="AC244" s="148"/>
      <c r="AD244" s="148"/>
      <c r="AE244" s="148"/>
      <c r="AF244" s="148"/>
      <c r="AG244" s="148" t="s">
        <v>210</v>
      </c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1" x14ac:dyDescent="0.2">
      <c r="A245" s="155"/>
      <c r="B245" s="156"/>
      <c r="C245" s="184" t="s">
        <v>521</v>
      </c>
      <c r="D245" s="160"/>
      <c r="E245" s="161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158"/>
      <c r="V245" s="158"/>
      <c r="W245" s="158"/>
      <c r="X245" s="158"/>
      <c r="Y245" s="148"/>
      <c r="Z245" s="148"/>
      <c r="AA245" s="148"/>
      <c r="AB245" s="148"/>
      <c r="AC245" s="148"/>
      <c r="AD245" s="148"/>
      <c r="AE245" s="148"/>
      <c r="AF245" s="148"/>
      <c r="AG245" s="148" t="s">
        <v>200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 x14ac:dyDescent="0.2">
      <c r="A246" s="155"/>
      <c r="B246" s="156"/>
      <c r="C246" s="184" t="s">
        <v>606</v>
      </c>
      <c r="D246" s="160"/>
      <c r="E246" s="161">
        <v>15.55</v>
      </c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158"/>
      <c r="V246" s="158"/>
      <c r="W246" s="158"/>
      <c r="X246" s="158"/>
      <c r="Y246" s="148"/>
      <c r="Z246" s="148"/>
      <c r="AA246" s="148"/>
      <c r="AB246" s="148"/>
      <c r="AC246" s="148"/>
      <c r="AD246" s="148"/>
      <c r="AE246" s="148"/>
      <c r="AF246" s="148"/>
      <c r="AG246" s="148" t="s">
        <v>200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 x14ac:dyDescent="0.2">
      <c r="A247" s="155"/>
      <c r="B247" s="156"/>
      <c r="C247" s="184" t="s">
        <v>607</v>
      </c>
      <c r="D247" s="160"/>
      <c r="E247" s="161">
        <v>12.07</v>
      </c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48"/>
      <c r="Z247" s="148"/>
      <c r="AA247" s="148"/>
      <c r="AB247" s="148"/>
      <c r="AC247" s="148"/>
      <c r="AD247" s="148"/>
      <c r="AE247" s="148"/>
      <c r="AF247" s="148"/>
      <c r="AG247" s="148" t="s">
        <v>200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x14ac:dyDescent="0.2">
      <c r="A248" s="163" t="s">
        <v>190</v>
      </c>
      <c r="B248" s="164" t="s">
        <v>88</v>
      </c>
      <c r="C248" s="182" t="s">
        <v>89</v>
      </c>
      <c r="D248" s="165"/>
      <c r="E248" s="166"/>
      <c r="F248" s="167"/>
      <c r="G248" s="168">
        <f>SUMIF(AG249:AG260,"&lt;&gt;NOR",G249:G260)</f>
        <v>0</v>
      </c>
      <c r="H248" s="162"/>
      <c r="I248" s="162">
        <f>SUM(I249:I260)</f>
        <v>0</v>
      </c>
      <c r="J248" s="162"/>
      <c r="K248" s="162">
        <f>SUM(K249:K260)</f>
        <v>0</v>
      </c>
      <c r="L248" s="162"/>
      <c r="M248" s="162">
        <f>SUM(M249:M260)</f>
        <v>0</v>
      </c>
      <c r="N248" s="162"/>
      <c r="O248" s="162">
        <f>SUM(O249:O260)</f>
        <v>1.82</v>
      </c>
      <c r="P248" s="162"/>
      <c r="Q248" s="162">
        <f>SUM(Q249:Q260)</f>
        <v>0</v>
      </c>
      <c r="R248" s="162"/>
      <c r="S248" s="162"/>
      <c r="T248" s="162"/>
      <c r="U248" s="162"/>
      <c r="V248" s="162">
        <f>SUM(V249:V260)</f>
        <v>38.619999999999997</v>
      </c>
      <c r="W248" s="162"/>
      <c r="X248" s="162"/>
      <c r="AG248" t="s">
        <v>191</v>
      </c>
    </row>
    <row r="249" spans="1:60" outlineLevel="1" x14ac:dyDescent="0.2">
      <c r="A249" s="169">
        <v>53</v>
      </c>
      <c r="B249" s="170" t="s">
        <v>608</v>
      </c>
      <c r="C249" s="183" t="s">
        <v>609</v>
      </c>
      <c r="D249" s="171" t="s">
        <v>204</v>
      </c>
      <c r="E249" s="172">
        <v>107.2754</v>
      </c>
      <c r="F249" s="173"/>
      <c r="G249" s="174">
        <f>ROUND(E249*F249,2)</f>
        <v>0</v>
      </c>
      <c r="H249" s="159"/>
      <c r="I249" s="158">
        <f>ROUND(E249*H249,2)</f>
        <v>0</v>
      </c>
      <c r="J249" s="159"/>
      <c r="K249" s="158">
        <f>ROUND(E249*J249,2)</f>
        <v>0</v>
      </c>
      <c r="L249" s="158">
        <v>15</v>
      </c>
      <c r="M249" s="158">
        <f>G249*(1+L249/100)</f>
        <v>0</v>
      </c>
      <c r="N249" s="158">
        <v>1.7000000000000001E-2</v>
      </c>
      <c r="O249" s="158">
        <f>ROUND(E249*N249,2)</f>
        <v>1.82</v>
      </c>
      <c r="P249" s="158">
        <v>0</v>
      </c>
      <c r="Q249" s="158">
        <f>ROUND(E249*P249,2)</f>
        <v>0</v>
      </c>
      <c r="R249" s="158"/>
      <c r="S249" s="158" t="s">
        <v>195</v>
      </c>
      <c r="T249" s="158" t="s">
        <v>196</v>
      </c>
      <c r="U249" s="158">
        <v>0.36</v>
      </c>
      <c r="V249" s="158">
        <f>ROUND(E249*U249,2)</f>
        <v>38.619999999999997</v>
      </c>
      <c r="W249" s="158"/>
      <c r="X249" s="158" t="s">
        <v>209</v>
      </c>
      <c r="Y249" s="148"/>
      <c r="Z249" s="148"/>
      <c r="AA249" s="148"/>
      <c r="AB249" s="148"/>
      <c r="AC249" s="148"/>
      <c r="AD249" s="148"/>
      <c r="AE249" s="148"/>
      <c r="AF249" s="148"/>
      <c r="AG249" s="148" t="s">
        <v>210</v>
      </c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1" x14ac:dyDescent="0.2">
      <c r="A250" s="155"/>
      <c r="B250" s="156"/>
      <c r="C250" s="184" t="s">
        <v>610</v>
      </c>
      <c r="D250" s="160"/>
      <c r="E250" s="161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58"/>
      <c r="Q250" s="158"/>
      <c r="R250" s="158"/>
      <c r="S250" s="158"/>
      <c r="T250" s="158"/>
      <c r="U250" s="158"/>
      <c r="V250" s="158"/>
      <c r="W250" s="158"/>
      <c r="X250" s="158"/>
      <c r="Y250" s="148"/>
      <c r="Z250" s="148"/>
      <c r="AA250" s="148"/>
      <c r="AB250" s="148"/>
      <c r="AC250" s="148"/>
      <c r="AD250" s="148"/>
      <c r="AE250" s="148"/>
      <c r="AF250" s="148"/>
      <c r="AG250" s="148" t="s">
        <v>200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1" x14ac:dyDescent="0.2">
      <c r="A251" s="155"/>
      <c r="B251" s="156"/>
      <c r="C251" s="184" t="s">
        <v>521</v>
      </c>
      <c r="D251" s="160"/>
      <c r="E251" s="161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  <c r="W251" s="158"/>
      <c r="X251" s="158"/>
      <c r="Y251" s="148"/>
      <c r="Z251" s="148"/>
      <c r="AA251" s="148"/>
      <c r="AB251" s="148"/>
      <c r="AC251" s="148"/>
      <c r="AD251" s="148"/>
      <c r="AE251" s="148"/>
      <c r="AF251" s="148"/>
      <c r="AG251" s="148" t="s">
        <v>200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1" x14ac:dyDescent="0.2">
      <c r="A252" s="155"/>
      <c r="B252" s="156"/>
      <c r="C252" s="184" t="s">
        <v>611</v>
      </c>
      <c r="D252" s="160"/>
      <c r="E252" s="161">
        <v>22.473600000000001</v>
      </c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58"/>
      <c r="Q252" s="158"/>
      <c r="R252" s="158"/>
      <c r="S252" s="158"/>
      <c r="T252" s="158"/>
      <c r="U252" s="158"/>
      <c r="V252" s="158"/>
      <c r="W252" s="158"/>
      <c r="X252" s="158"/>
      <c r="Y252" s="148"/>
      <c r="Z252" s="148"/>
      <c r="AA252" s="148"/>
      <c r="AB252" s="148"/>
      <c r="AC252" s="148"/>
      <c r="AD252" s="148"/>
      <c r="AE252" s="148"/>
      <c r="AF252" s="148"/>
      <c r="AG252" s="148" t="s">
        <v>200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1" x14ac:dyDescent="0.2">
      <c r="A253" s="155"/>
      <c r="B253" s="156"/>
      <c r="C253" s="184" t="s">
        <v>612</v>
      </c>
      <c r="D253" s="160"/>
      <c r="E253" s="161">
        <v>5.0999999999999996</v>
      </c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158"/>
      <c r="V253" s="158"/>
      <c r="W253" s="158"/>
      <c r="X253" s="158"/>
      <c r="Y253" s="148"/>
      <c r="Z253" s="148"/>
      <c r="AA253" s="148"/>
      <c r="AB253" s="148"/>
      <c r="AC253" s="148"/>
      <c r="AD253" s="148"/>
      <c r="AE253" s="148"/>
      <c r="AF253" s="148"/>
      <c r="AG253" s="148" t="s">
        <v>200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1" x14ac:dyDescent="0.2">
      <c r="A254" s="155"/>
      <c r="B254" s="156"/>
      <c r="C254" s="184" t="s">
        <v>613</v>
      </c>
      <c r="D254" s="160"/>
      <c r="E254" s="161">
        <v>7.2385999999999999</v>
      </c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48"/>
      <c r="Z254" s="148"/>
      <c r="AA254" s="148"/>
      <c r="AB254" s="148"/>
      <c r="AC254" s="148"/>
      <c r="AD254" s="148"/>
      <c r="AE254" s="148"/>
      <c r="AF254" s="148"/>
      <c r="AG254" s="148" t="s">
        <v>200</v>
      </c>
      <c r="AH254" s="148">
        <v>0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1" x14ac:dyDescent="0.2">
      <c r="A255" s="155"/>
      <c r="B255" s="156"/>
      <c r="C255" s="184" t="s">
        <v>614</v>
      </c>
      <c r="D255" s="160"/>
      <c r="E255" s="161">
        <v>20.517199999999999</v>
      </c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48"/>
      <c r="Z255" s="148"/>
      <c r="AA255" s="148"/>
      <c r="AB255" s="148"/>
      <c r="AC255" s="148"/>
      <c r="AD255" s="148"/>
      <c r="AE255" s="148"/>
      <c r="AF255" s="148"/>
      <c r="AG255" s="148" t="s">
        <v>200</v>
      </c>
      <c r="AH255" s="148">
        <v>0</v>
      </c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1" x14ac:dyDescent="0.2">
      <c r="A256" s="155"/>
      <c r="B256" s="156"/>
      <c r="C256" s="184" t="s">
        <v>615</v>
      </c>
      <c r="D256" s="160"/>
      <c r="E256" s="161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  <c r="W256" s="158"/>
      <c r="X256" s="158"/>
      <c r="Y256" s="148"/>
      <c r="Z256" s="148"/>
      <c r="AA256" s="148"/>
      <c r="AB256" s="148"/>
      <c r="AC256" s="148"/>
      <c r="AD256" s="148"/>
      <c r="AE256" s="148"/>
      <c r="AF256" s="148"/>
      <c r="AG256" s="148" t="s">
        <v>200</v>
      </c>
      <c r="AH256" s="148">
        <v>0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1" x14ac:dyDescent="0.2">
      <c r="A257" s="155"/>
      <c r="B257" s="156"/>
      <c r="C257" s="184" t="s">
        <v>616</v>
      </c>
      <c r="D257" s="160"/>
      <c r="E257" s="161">
        <v>15.353</v>
      </c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  <c r="Y257" s="148"/>
      <c r="Z257" s="148"/>
      <c r="AA257" s="148"/>
      <c r="AB257" s="148"/>
      <c r="AC257" s="148"/>
      <c r="AD257" s="148"/>
      <c r="AE257" s="148"/>
      <c r="AF257" s="148"/>
      <c r="AG257" s="148" t="s">
        <v>200</v>
      </c>
      <c r="AH257" s="148">
        <v>0</v>
      </c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1" x14ac:dyDescent="0.2">
      <c r="A258" s="155"/>
      <c r="B258" s="156"/>
      <c r="C258" s="184" t="s">
        <v>617</v>
      </c>
      <c r="D258" s="160"/>
      <c r="E258" s="161">
        <v>7.82</v>
      </c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  <c r="Y258" s="148"/>
      <c r="Z258" s="148"/>
      <c r="AA258" s="148"/>
      <c r="AB258" s="148"/>
      <c r="AC258" s="148"/>
      <c r="AD258" s="148"/>
      <c r="AE258" s="148"/>
      <c r="AF258" s="148"/>
      <c r="AG258" s="148" t="s">
        <v>200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1" x14ac:dyDescent="0.2">
      <c r="A259" s="155"/>
      <c r="B259" s="156"/>
      <c r="C259" s="184" t="s">
        <v>618</v>
      </c>
      <c r="D259" s="160"/>
      <c r="E259" s="161">
        <v>18.454000000000001</v>
      </c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  <c r="Y259" s="148"/>
      <c r="Z259" s="148"/>
      <c r="AA259" s="148"/>
      <c r="AB259" s="148"/>
      <c r="AC259" s="148"/>
      <c r="AD259" s="148"/>
      <c r="AE259" s="148"/>
      <c r="AF259" s="148"/>
      <c r="AG259" s="148" t="s">
        <v>200</v>
      </c>
      <c r="AH259" s="148">
        <v>0</v>
      </c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1" x14ac:dyDescent="0.2">
      <c r="A260" s="155"/>
      <c r="B260" s="156"/>
      <c r="C260" s="184" t="s">
        <v>619</v>
      </c>
      <c r="D260" s="160"/>
      <c r="E260" s="161">
        <v>10.319000000000001</v>
      </c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48"/>
      <c r="Z260" s="148"/>
      <c r="AA260" s="148"/>
      <c r="AB260" s="148"/>
      <c r="AC260" s="148"/>
      <c r="AD260" s="148"/>
      <c r="AE260" s="148"/>
      <c r="AF260" s="148"/>
      <c r="AG260" s="148" t="s">
        <v>200</v>
      </c>
      <c r="AH260" s="148">
        <v>0</v>
      </c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x14ac:dyDescent="0.2">
      <c r="A261" s="163" t="s">
        <v>190</v>
      </c>
      <c r="B261" s="164" t="s">
        <v>90</v>
      </c>
      <c r="C261" s="182" t="s">
        <v>91</v>
      </c>
      <c r="D261" s="165"/>
      <c r="E261" s="166"/>
      <c r="F261" s="167"/>
      <c r="G261" s="168">
        <f>SUMIF(AG262:AG347,"&lt;&gt;NOR",G262:G347)</f>
        <v>0</v>
      </c>
      <c r="H261" s="162"/>
      <c r="I261" s="162">
        <f>SUM(I262:I347)</f>
        <v>0</v>
      </c>
      <c r="J261" s="162"/>
      <c r="K261" s="162">
        <f>SUM(K262:K347)</f>
        <v>0</v>
      </c>
      <c r="L261" s="162"/>
      <c r="M261" s="162">
        <f>SUM(M262:M347)</f>
        <v>0</v>
      </c>
      <c r="N261" s="162"/>
      <c r="O261" s="162">
        <f>SUM(O262:O347)</f>
        <v>30.69</v>
      </c>
      <c r="P261" s="162"/>
      <c r="Q261" s="162">
        <f>SUM(Q262:Q347)</f>
        <v>0</v>
      </c>
      <c r="R261" s="162"/>
      <c r="S261" s="162"/>
      <c r="T261" s="162"/>
      <c r="U261" s="162"/>
      <c r="V261" s="162">
        <f>SUM(V262:V347)</f>
        <v>746.65000000000009</v>
      </c>
      <c r="W261" s="162"/>
      <c r="X261" s="162"/>
      <c r="AG261" t="s">
        <v>191</v>
      </c>
    </row>
    <row r="262" spans="1:60" outlineLevel="1" x14ac:dyDescent="0.2">
      <c r="A262" s="169">
        <v>54</v>
      </c>
      <c r="B262" s="170" t="s">
        <v>620</v>
      </c>
      <c r="C262" s="183" t="s">
        <v>621</v>
      </c>
      <c r="D262" s="171" t="s">
        <v>204</v>
      </c>
      <c r="E262" s="172">
        <v>729.48519999999996</v>
      </c>
      <c r="F262" s="173"/>
      <c r="G262" s="174">
        <f>ROUND(E262*F262,2)</f>
        <v>0</v>
      </c>
      <c r="H262" s="159"/>
      <c r="I262" s="158">
        <f>ROUND(E262*H262,2)</f>
        <v>0</v>
      </c>
      <c r="J262" s="159"/>
      <c r="K262" s="158">
        <f>ROUND(E262*J262,2)</f>
        <v>0</v>
      </c>
      <c r="L262" s="158">
        <v>15</v>
      </c>
      <c r="M262" s="158">
        <f>G262*(1+L262/100)</f>
        <v>0</v>
      </c>
      <c r="N262" s="158">
        <v>1.3390000000000001E-2</v>
      </c>
      <c r="O262" s="158">
        <f>ROUND(E262*N262,2)</f>
        <v>9.77</v>
      </c>
      <c r="P262" s="158">
        <v>0</v>
      </c>
      <c r="Q262" s="158">
        <f>ROUND(E262*P262,2)</f>
        <v>0</v>
      </c>
      <c r="R262" s="158"/>
      <c r="S262" s="158" t="s">
        <v>195</v>
      </c>
      <c r="T262" s="158" t="s">
        <v>196</v>
      </c>
      <c r="U262" s="158">
        <v>8.831E-2</v>
      </c>
      <c r="V262" s="158">
        <f>ROUND(E262*U262,2)</f>
        <v>64.42</v>
      </c>
      <c r="W262" s="158"/>
      <c r="X262" s="158" t="s">
        <v>209</v>
      </c>
      <c r="Y262" s="148"/>
      <c r="Z262" s="148"/>
      <c r="AA262" s="148"/>
      <c r="AB262" s="148"/>
      <c r="AC262" s="148"/>
      <c r="AD262" s="148"/>
      <c r="AE262" s="148"/>
      <c r="AF262" s="148"/>
      <c r="AG262" s="148" t="s">
        <v>210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ht="22.5" outlineLevel="1" x14ac:dyDescent="0.2">
      <c r="A263" s="155"/>
      <c r="B263" s="156"/>
      <c r="C263" s="184" t="s">
        <v>622</v>
      </c>
      <c r="D263" s="160"/>
      <c r="E263" s="161">
        <v>77.703599999999994</v>
      </c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48"/>
      <c r="Z263" s="148"/>
      <c r="AA263" s="148"/>
      <c r="AB263" s="148"/>
      <c r="AC263" s="148"/>
      <c r="AD263" s="148"/>
      <c r="AE263" s="148"/>
      <c r="AF263" s="148"/>
      <c r="AG263" s="148" t="s">
        <v>200</v>
      </c>
      <c r="AH263" s="148">
        <v>0</v>
      </c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1" x14ac:dyDescent="0.2">
      <c r="A264" s="155"/>
      <c r="B264" s="156"/>
      <c r="C264" s="184" t="s">
        <v>623</v>
      </c>
      <c r="D264" s="160"/>
      <c r="E264" s="161">
        <v>62.97</v>
      </c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48"/>
      <c r="Z264" s="148"/>
      <c r="AA264" s="148"/>
      <c r="AB264" s="148"/>
      <c r="AC264" s="148"/>
      <c r="AD264" s="148"/>
      <c r="AE264" s="148"/>
      <c r="AF264" s="148"/>
      <c r="AG264" s="148" t="s">
        <v>200</v>
      </c>
      <c r="AH264" s="148">
        <v>0</v>
      </c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1" x14ac:dyDescent="0.2">
      <c r="A265" s="155"/>
      <c r="B265" s="156"/>
      <c r="C265" s="184" t="s">
        <v>624</v>
      </c>
      <c r="D265" s="160"/>
      <c r="E265" s="161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48"/>
      <c r="Z265" s="148"/>
      <c r="AA265" s="148"/>
      <c r="AB265" s="148"/>
      <c r="AC265" s="148"/>
      <c r="AD265" s="148"/>
      <c r="AE265" s="148"/>
      <c r="AF265" s="148"/>
      <c r="AG265" s="148" t="s">
        <v>200</v>
      </c>
      <c r="AH265" s="148">
        <v>0</v>
      </c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ht="22.5" outlineLevel="1" x14ac:dyDescent="0.2">
      <c r="A266" s="155"/>
      <c r="B266" s="156"/>
      <c r="C266" s="184" t="s">
        <v>625</v>
      </c>
      <c r="D266" s="160"/>
      <c r="E266" s="161">
        <v>33.76</v>
      </c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158"/>
      <c r="V266" s="158"/>
      <c r="W266" s="158"/>
      <c r="X266" s="158"/>
      <c r="Y266" s="148"/>
      <c r="Z266" s="148"/>
      <c r="AA266" s="148"/>
      <c r="AB266" s="148"/>
      <c r="AC266" s="148"/>
      <c r="AD266" s="148"/>
      <c r="AE266" s="148"/>
      <c r="AF266" s="148"/>
      <c r="AG266" s="148" t="s">
        <v>200</v>
      </c>
      <c r="AH266" s="148">
        <v>0</v>
      </c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1" x14ac:dyDescent="0.2">
      <c r="A267" s="155"/>
      <c r="B267" s="156"/>
      <c r="C267" s="184" t="s">
        <v>626</v>
      </c>
      <c r="D267" s="160"/>
      <c r="E267" s="161">
        <v>17.231999999999999</v>
      </c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48"/>
      <c r="Z267" s="148"/>
      <c r="AA267" s="148"/>
      <c r="AB267" s="148"/>
      <c r="AC267" s="148"/>
      <c r="AD267" s="148"/>
      <c r="AE267" s="148"/>
      <c r="AF267" s="148"/>
      <c r="AG267" s="148" t="s">
        <v>200</v>
      </c>
      <c r="AH267" s="148">
        <v>0</v>
      </c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1" x14ac:dyDescent="0.2">
      <c r="A268" s="155"/>
      <c r="B268" s="156"/>
      <c r="C268" s="184" t="s">
        <v>627</v>
      </c>
      <c r="D268" s="160"/>
      <c r="E268" s="161">
        <v>59.712000000000003</v>
      </c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48"/>
      <c r="Z268" s="148"/>
      <c r="AA268" s="148"/>
      <c r="AB268" s="148"/>
      <c r="AC268" s="148"/>
      <c r="AD268" s="148"/>
      <c r="AE268" s="148"/>
      <c r="AF268" s="148"/>
      <c r="AG268" s="148" t="s">
        <v>200</v>
      </c>
      <c r="AH268" s="148">
        <v>0</v>
      </c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1" x14ac:dyDescent="0.2">
      <c r="A269" s="155"/>
      <c r="B269" s="156"/>
      <c r="C269" s="184" t="s">
        <v>628</v>
      </c>
      <c r="D269" s="160"/>
      <c r="E269" s="161">
        <v>15.6</v>
      </c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48"/>
      <c r="Z269" s="148"/>
      <c r="AA269" s="148"/>
      <c r="AB269" s="148"/>
      <c r="AC269" s="148"/>
      <c r="AD269" s="148"/>
      <c r="AE269" s="148"/>
      <c r="AF269" s="148"/>
      <c r="AG269" s="148" t="s">
        <v>200</v>
      </c>
      <c r="AH269" s="148">
        <v>0</v>
      </c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1" x14ac:dyDescent="0.2">
      <c r="A270" s="155"/>
      <c r="B270" s="156"/>
      <c r="C270" s="184" t="s">
        <v>629</v>
      </c>
      <c r="D270" s="160"/>
      <c r="E270" s="161">
        <v>66.528000000000006</v>
      </c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48"/>
      <c r="Z270" s="148"/>
      <c r="AA270" s="148"/>
      <c r="AB270" s="148"/>
      <c r="AC270" s="148"/>
      <c r="AD270" s="148"/>
      <c r="AE270" s="148"/>
      <c r="AF270" s="148"/>
      <c r="AG270" s="148" t="s">
        <v>200</v>
      </c>
      <c r="AH270" s="148">
        <v>0</v>
      </c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1" x14ac:dyDescent="0.2">
      <c r="A271" s="155"/>
      <c r="B271" s="156"/>
      <c r="C271" s="184" t="s">
        <v>630</v>
      </c>
      <c r="D271" s="160"/>
      <c r="E271" s="161">
        <v>-5.6070000000000002</v>
      </c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48"/>
      <c r="Z271" s="148"/>
      <c r="AA271" s="148"/>
      <c r="AB271" s="148"/>
      <c r="AC271" s="148"/>
      <c r="AD271" s="148"/>
      <c r="AE271" s="148"/>
      <c r="AF271" s="148"/>
      <c r="AG271" s="148" t="s">
        <v>200</v>
      </c>
      <c r="AH271" s="148">
        <v>0</v>
      </c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outlineLevel="1" x14ac:dyDescent="0.2">
      <c r="A272" s="155"/>
      <c r="B272" s="156"/>
      <c r="C272" s="184" t="s">
        <v>631</v>
      </c>
      <c r="D272" s="160"/>
      <c r="E272" s="161">
        <v>22.474</v>
      </c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48"/>
      <c r="Z272" s="148"/>
      <c r="AA272" s="148"/>
      <c r="AB272" s="148"/>
      <c r="AC272" s="148"/>
      <c r="AD272" s="148"/>
      <c r="AE272" s="148"/>
      <c r="AF272" s="148"/>
      <c r="AG272" s="148" t="s">
        <v>200</v>
      </c>
      <c r="AH272" s="148">
        <v>0</v>
      </c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outlineLevel="1" x14ac:dyDescent="0.2">
      <c r="A273" s="155"/>
      <c r="B273" s="156"/>
      <c r="C273" s="184" t="s">
        <v>632</v>
      </c>
      <c r="D273" s="160"/>
      <c r="E273" s="161">
        <v>26.594999999999999</v>
      </c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48"/>
      <c r="Z273" s="148"/>
      <c r="AA273" s="148"/>
      <c r="AB273" s="148"/>
      <c r="AC273" s="148"/>
      <c r="AD273" s="148"/>
      <c r="AE273" s="148"/>
      <c r="AF273" s="148"/>
      <c r="AG273" s="148" t="s">
        <v>200</v>
      </c>
      <c r="AH273" s="148">
        <v>0</v>
      </c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1" x14ac:dyDescent="0.2">
      <c r="A274" s="155"/>
      <c r="B274" s="156"/>
      <c r="C274" s="184" t="s">
        <v>633</v>
      </c>
      <c r="D274" s="160"/>
      <c r="E274" s="161">
        <v>36.466000000000001</v>
      </c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48"/>
      <c r="Z274" s="148"/>
      <c r="AA274" s="148"/>
      <c r="AB274" s="148"/>
      <c r="AC274" s="148"/>
      <c r="AD274" s="148"/>
      <c r="AE274" s="148"/>
      <c r="AF274" s="148"/>
      <c r="AG274" s="148" t="s">
        <v>200</v>
      </c>
      <c r="AH274" s="148">
        <v>0</v>
      </c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1" x14ac:dyDescent="0.2">
      <c r="A275" s="155"/>
      <c r="B275" s="156"/>
      <c r="C275" s="184" t="s">
        <v>634</v>
      </c>
      <c r="D275" s="160"/>
      <c r="E275" s="161">
        <v>-4.3289999999999997</v>
      </c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48"/>
      <c r="Z275" s="148"/>
      <c r="AA275" s="148"/>
      <c r="AB275" s="148"/>
      <c r="AC275" s="148"/>
      <c r="AD275" s="148"/>
      <c r="AE275" s="148"/>
      <c r="AF275" s="148"/>
      <c r="AG275" s="148" t="s">
        <v>200</v>
      </c>
      <c r="AH275" s="148">
        <v>0</v>
      </c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1" x14ac:dyDescent="0.2">
      <c r="A276" s="155"/>
      <c r="B276" s="156"/>
      <c r="C276" s="184" t="s">
        <v>635</v>
      </c>
      <c r="D276" s="160"/>
      <c r="E276" s="161">
        <v>24.788499999999999</v>
      </c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48"/>
      <c r="Z276" s="148"/>
      <c r="AA276" s="148"/>
      <c r="AB276" s="148"/>
      <c r="AC276" s="148"/>
      <c r="AD276" s="148"/>
      <c r="AE276" s="148"/>
      <c r="AF276" s="148"/>
      <c r="AG276" s="148" t="s">
        <v>200</v>
      </c>
      <c r="AH276" s="148">
        <v>0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1" x14ac:dyDescent="0.2">
      <c r="A277" s="155"/>
      <c r="B277" s="156"/>
      <c r="C277" s="184" t="s">
        <v>636</v>
      </c>
      <c r="D277" s="160"/>
      <c r="E277" s="161">
        <v>69.394000000000005</v>
      </c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48"/>
      <c r="Z277" s="148"/>
      <c r="AA277" s="148"/>
      <c r="AB277" s="148"/>
      <c r="AC277" s="148"/>
      <c r="AD277" s="148"/>
      <c r="AE277" s="148"/>
      <c r="AF277" s="148"/>
      <c r="AG277" s="148" t="s">
        <v>200</v>
      </c>
      <c r="AH277" s="148">
        <v>0</v>
      </c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1" x14ac:dyDescent="0.2">
      <c r="A278" s="155"/>
      <c r="B278" s="156"/>
      <c r="C278" s="184" t="s">
        <v>637</v>
      </c>
      <c r="D278" s="160"/>
      <c r="E278" s="161">
        <v>-6.5179999999999998</v>
      </c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48"/>
      <c r="Z278" s="148"/>
      <c r="AA278" s="148"/>
      <c r="AB278" s="148"/>
      <c r="AC278" s="148"/>
      <c r="AD278" s="148"/>
      <c r="AE278" s="148"/>
      <c r="AF278" s="148"/>
      <c r="AG278" s="148" t="s">
        <v>200</v>
      </c>
      <c r="AH278" s="148">
        <v>0</v>
      </c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1" x14ac:dyDescent="0.2">
      <c r="A279" s="155"/>
      <c r="B279" s="156"/>
      <c r="C279" s="184" t="s">
        <v>638</v>
      </c>
      <c r="D279" s="160"/>
      <c r="E279" s="161">
        <v>35.741</v>
      </c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48"/>
      <c r="Z279" s="148"/>
      <c r="AA279" s="148"/>
      <c r="AB279" s="148"/>
      <c r="AC279" s="148"/>
      <c r="AD279" s="148"/>
      <c r="AE279" s="148"/>
      <c r="AF279" s="148"/>
      <c r="AG279" s="148" t="s">
        <v>200</v>
      </c>
      <c r="AH279" s="148">
        <v>0</v>
      </c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ht="22.5" outlineLevel="1" x14ac:dyDescent="0.2">
      <c r="A280" s="155"/>
      <c r="B280" s="156"/>
      <c r="C280" s="184" t="s">
        <v>639</v>
      </c>
      <c r="D280" s="160"/>
      <c r="E280" s="161">
        <v>24.304500000000001</v>
      </c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48"/>
      <c r="Z280" s="148"/>
      <c r="AA280" s="148"/>
      <c r="AB280" s="148"/>
      <c r="AC280" s="148"/>
      <c r="AD280" s="148"/>
      <c r="AE280" s="148"/>
      <c r="AF280" s="148"/>
      <c r="AG280" s="148" t="s">
        <v>200</v>
      </c>
      <c r="AH280" s="148">
        <v>0</v>
      </c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ht="22.5" outlineLevel="1" x14ac:dyDescent="0.2">
      <c r="A281" s="155"/>
      <c r="B281" s="156"/>
      <c r="C281" s="184" t="s">
        <v>640</v>
      </c>
      <c r="D281" s="160"/>
      <c r="E281" s="161">
        <v>24.440999999999999</v>
      </c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48"/>
      <c r="Z281" s="148"/>
      <c r="AA281" s="148"/>
      <c r="AB281" s="148"/>
      <c r="AC281" s="148"/>
      <c r="AD281" s="148"/>
      <c r="AE281" s="148"/>
      <c r="AF281" s="148"/>
      <c r="AG281" s="148" t="s">
        <v>200</v>
      </c>
      <c r="AH281" s="148">
        <v>0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ht="22.5" outlineLevel="1" x14ac:dyDescent="0.2">
      <c r="A282" s="155"/>
      <c r="B282" s="156"/>
      <c r="C282" s="184" t="s">
        <v>641</v>
      </c>
      <c r="D282" s="160"/>
      <c r="E282" s="161">
        <v>25.818000000000001</v>
      </c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48"/>
      <c r="Z282" s="148"/>
      <c r="AA282" s="148"/>
      <c r="AB282" s="148"/>
      <c r="AC282" s="148"/>
      <c r="AD282" s="148"/>
      <c r="AE282" s="148"/>
      <c r="AF282" s="148"/>
      <c r="AG282" s="148" t="s">
        <v>200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 ht="22.5" outlineLevel="1" x14ac:dyDescent="0.2">
      <c r="A283" s="155"/>
      <c r="B283" s="156"/>
      <c r="C283" s="184" t="s">
        <v>642</v>
      </c>
      <c r="D283" s="160"/>
      <c r="E283" s="161">
        <v>43.011000000000003</v>
      </c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48"/>
      <c r="Z283" s="148"/>
      <c r="AA283" s="148"/>
      <c r="AB283" s="148"/>
      <c r="AC283" s="148"/>
      <c r="AD283" s="148"/>
      <c r="AE283" s="148"/>
      <c r="AF283" s="148"/>
      <c r="AG283" s="148" t="s">
        <v>200</v>
      </c>
      <c r="AH283" s="148">
        <v>0</v>
      </c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ht="22.5" outlineLevel="1" x14ac:dyDescent="0.2">
      <c r="A284" s="155"/>
      <c r="B284" s="156"/>
      <c r="C284" s="184" t="s">
        <v>643</v>
      </c>
      <c r="D284" s="160"/>
      <c r="E284" s="161">
        <v>59.445</v>
      </c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48"/>
      <c r="Z284" s="148"/>
      <c r="AA284" s="148"/>
      <c r="AB284" s="148"/>
      <c r="AC284" s="148"/>
      <c r="AD284" s="148"/>
      <c r="AE284" s="148"/>
      <c r="AF284" s="148"/>
      <c r="AG284" s="148" t="s">
        <v>200</v>
      </c>
      <c r="AH284" s="148">
        <v>0</v>
      </c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ht="22.5" outlineLevel="1" x14ac:dyDescent="0.2">
      <c r="A285" s="155"/>
      <c r="B285" s="156"/>
      <c r="C285" s="184" t="s">
        <v>644</v>
      </c>
      <c r="D285" s="160"/>
      <c r="E285" s="161">
        <v>29.648</v>
      </c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48"/>
      <c r="Z285" s="148"/>
      <c r="AA285" s="148"/>
      <c r="AB285" s="148"/>
      <c r="AC285" s="148"/>
      <c r="AD285" s="148"/>
      <c r="AE285" s="148"/>
      <c r="AF285" s="148"/>
      <c r="AG285" s="148" t="s">
        <v>200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 x14ac:dyDescent="0.2">
      <c r="A286" s="155"/>
      <c r="B286" s="156"/>
      <c r="C286" s="184" t="s">
        <v>645</v>
      </c>
      <c r="D286" s="160"/>
      <c r="E286" s="161">
        <v>44.055</v>
      </c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48"/>
      <c r="Z286" s="148"/>
      <c r="AA286" s="148"/>
      <c r="AB286" s="148"/>
      <c r="AC286" s="148"/>
      <c r="AD286" s="148"/>
      <c r="AE286" s="148"/>
      <c r="AF286" s="148"/>
      <c r="AG286" s="148" t="s">
        <v>200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1" x14ac:dyDescent="0.2">
      <c r="A287" s="155"/>
      <c r="B287" s="156"/>
      <c r="C287" s="184" t="s">
        <v>646</v>
      </c>
      <c r="D287" s="160"/>
      <c r="E287" s="161">
        <v>-3.1520000000000001</v>
      </c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48"/>
      <c r="Z287" s="148"/>
      <c r="AA287" s="148"/>
      <c r="AB287" s="148"/>
      <c r="AC287" s="148"/>
      <c r="AD287" s="148"/>
      <c r="AE287" s="148"/>
      <c r="AF287" s="148"/>
      <c r="AG287" s="148" t="s">
        <v>200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1" x14ac:dyDescent="0.2">
      <c r="A288" s="155"/>
      <c r="B288" s="156"/>
      <c r="C288" s="184" t="s">
        <v>647</v>
      </c>
      <c r="D288" s="160"/>
      <c r="E288" s="161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48"/>
      <c r="Z288" s="148"/>
      <c r="AA288" s="148"/>
      <c r="AB288" s="148"/>
      <c r="AC288" s="148"/>
      <c r="AD288" s="148"/>
      <c r="AE288" s="148"/>
      <c r="AF288" s="148"/>
      <c r="AG288" s="148" t="s">
        <v>200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 x14ac:dyDescent="0.2">
      <c r="A289" s="155"/>
      <c r="B289" s="156"/>
      <c r="C289" s="192" t="s">
        <v>429</v>
      </c>
      <c r="D289" s="189"/>
      <c r="E289" s="190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48"/>
      <c r="Z289" s="148"/>
      <c r="AA289" s="148"/>
      <c r="AB289" s="148"/>
      <c r="AC289" s="148"/>
      <c r="AD289" s="148"/>
      <c r="AE289" s="148"/>
      <c r="AF289" s="148"/>
      <c r="AG289" s="148" t="s">
        <v>200</v>
      </c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1" x14ac:dyDescent="0.2">
      <c r="A290" s="155"/>
      <c r="B290" s="156"/>
      <c r="C290" s="193" t="s">
        <v>648</v>
      </c>
      <c r="D290" s="189"/>
      <c r="E290" s="190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48"/>
      <c r="Z290" s="148"/>
      <c r="AA290" s="148"/>
      <c r="AB290" s="148"/>
      <c r="AC290" s="148"/>
      <c r="AD290" s="148"/>
      <c r="AE290" s="148"/>
      <c r="AF290" s="148"/>
      <c r="AG290" s="148" t="s">
        <v>200</v>
      </c>
      <c r="AH290" s="148">
        <v>2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ht="22.5" outlineLevel="1" x14ac:dyDescent="0.2">
      <c r="A291" s="155"/>
      <c r="B291" s="156"/>
      <c r="C291" s="193" t="s">
        <v>649</v>
      </c>
      <c r="D291" s="189"/>
      <c r="E291" s="190">
        <v>22.473600000000001</v>
      </c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48"/>
      <c r="Z291" s="148"/>
      <c r="AA291" s="148"/>
      <c r="AB291" s="148"/>
      <c r="AC291" s="148"/>
      <c r="AD291" s="148"/>
      <c r="AE291" s="148"/>
      <c r="AF291" s="148"/>
      <c r="AG291" s="148" t="s">
        <v>200</v>
      </c>
      <c r="AH291" s="148">
        <v>2</v>
      </c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1" x14ac:dyDescent="0.2">
      <c r="A292" s="155"/>
      <c r="B292" s="156"/>
      <c r="C292" s="193" t="s">
        <v>650</v>
      </c>
      <c r="D292" s="189"/>
      <c r="E292" s="190">
        <v>5.0999999999999996</v>
      </c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  <c r="S292" s="158"/>
      <c r="T292" s="158"/>
      <c r="U292" s="158"/>
      <c r="V292" s="158"/>
      <c r="W292" s="158"/>
      <c r="X292" s="158"/>
      <c r="Y292" s="148"/>
      <c r="Z292" s="148"/>
      <c r="AA292" s="148"/>
      <c r="AB292" s="148"/>
      <c r="AC292" s="148"/>
      <c r="AD292" s="148"/>
      <c r="AE292" s="148"/>
      <c r="AF292" s="148"/>
      <c r="AG292" s="148" t="s">
        <v>200</v>
      </c>
      <c r="AH292" s="148">
        <v>2</v>
      </c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 x14ac:dyDescent="0.2">
      <c r="A293" s="155"/>
      <c r="B293" s="156"/>
      <c r="C293" s="193" t="s">
        <v>651</v>
      </c>
      <c r="D293" s="189"/>
      <c r="E293" s="190">
        <v>7.2385999999999999</v>
      </c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48"/>
      <c r="Z293" s="148"/>
      <c r="AA293" s="148"/>
      <c r="AB293" s="148"/>
      <c r="AC293" s="148"/>
      <c r="AD293" s="148"/>
      <c r="AE293" s="148"/>
      <c r="AF293" s="148"/>
      <c r="AG293" s="148" t="s">
        <v>200</v>
      </c>
      <c r="AH293" s="148">
        <v>2</v>
      </c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 x14ac:dyDescent="0.2">
      <c r="A294" s="155"/>
      <c r="B294" s="156"/>
      <c r="C294" s="193" t="s">
        <v>652</v>
      </c>
      <c r="D294" s="189"/>
      <c r="E294" s="190">
        <v>20.517199999999999</v>
      </c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48"/>
      <c r="Z294" s="148"/>
      <c r="AA294" s="148"/>
      <c r="AB294" s="148"/>
      <c r="AC294" s="148"/>
      <c r="AD294" s="148"/>
      <c r="AE294" s="148"/>
      <c r="AF294" s="148"/>
      <c r="AG294" s="148" t="s">
        <v>200</v>
      </c>
      <c r="AH294" s="148">
        <v>2</v>
      </c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 x14ac:dyDescent="0.2">
      <c r="A295" s="155"/>
      <c r="B295" s="156"/>
      <c r="C295" s="193" t="s">
        <v>653</v>
      </c>
      <c r="D295" s="189"/>
      <c r="E295" s="190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48"/>
      <c r="Z295" s="148"/>
      <c r="AA295" s="148"/>
      <c r="AB295" s="148"/>
      <c r="AC295" s="148"/>
      <c r="AD295" s="148"/>
      <c r="AE295" s="148"/>
      <c r="AF295" s="148"/>
      <c r="AG295" s="148" t="s">
        <v>200</v>
      </c>
      <c r="AH295" s="148">
        <v>2</v>
      </c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1" x14ac:dyDescent="0.2">
      <c r="A296" s="155"/>
      <c r="B296" s="156"/>
      <c r="C296" s="193" t="s">
        <v>654</v>
      </c>
      <c r="D296" s="189"/>
      <c r="E296" s="190">
        <v>15.353</v>
      </c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48"/>
      <c r="Z296" s="148"/>
      <c r="AA296" s="148"/>
      <c r="AB296" s="148"/>
      <c r="AC296" s="148"/>
      <c r="AD296" s="148"/>
      <c r="AE296" s="148"/>
      <c r="AF296" s="148"/>
      <c r="AG296" s="148" t="s">
        <v>200</v>
      </c>
      <c r="AH296" s="148">
        <v>2</v>
      </c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 x14ac:dyDescent="0.2">
      <c r="A297" s="155"/>
      <c r="B297" s="156"/>
      <c r="C297" s="193" t="s">
        <v>655</v>
      </c>
      <c r="D297" s="189"/>
      <c r="E297" s="190">
        <v>7.82</v>
      </c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48"/>
      <c r="Z297" s="148"/>
      <c r="AA297" s="148"/>
      <c r="AB297" s="148"/>
      <c r="AC297" s="148"/>
      <c r="AD297" s="148"/>
      <c r="AE297" s="148"/>
      <c r="AF297" s="148"/>
      <c r="AG297" s="148" t="s">
        <v>200</v>
      </c>
      <c r="AH297" s="148">
        <v>2</v>
      </c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1" x14ac:dyDescent="0.2">
      <c r="A298" s="155"/>
      <c r="B298" s="156"/>
      <c r="C298" s="193" t="s">
        <v>656</v>
      </c>
      <c r="D298" s="189"/>
      <c r="E298" s="190">
        <v>18.454000000000001</v>
      </c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48"/>
      <c r="Z298" s="148"/>
      <c r="AA298" s="148"/>
      <c r="AB298" s="148"/>
      <c r="AC298" s="148"/>
      <c r="AD298" s="148"/>
      <c r="AE298" s="148"/>
      <c r="AF298" s="148"/>
      <c r="AG298" s="148" t="s">
        <v>200</v>
      </c>
      <c r="AH298" s="148">
        <v>2</v>
      </c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1" x14ac:dyDescent="0.2">
      <c r="A299" s="155"/>
      <c r="B299" s="156"/>
      <c r="C299" s="193" t="s">
        <v>657</v>
      </c>
      <c r="D299" s="189"/>
      <c r="E299" s="190">
        <v>10.319000000000001</v>
      </c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48"/>
      <c r="Z299" s="148"/>
      <c r="AA299" s="148"/>
      <c r="AB299" s="148"/>
      <c r="AC299" s="148"/>
      <c r="AD299" s="148"/>
      <c r="AE299" s="148"/>
      <c r="AF299" s="148"/>
      <c r="AG299" s="148" t="s">
        <v>200</v>
      </c>
      <c r="AH299" s="148">
        <v>2</v>
      </c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outlineLevel="1" x14ac:dyDescent="0.2">
      <c r="A300" s="155"/>
      <c r="B300" s="156"/>
      <c r="C300" s="192" t="s">
        <v>438</v>
      </c>
      <c r="D300" s="189"/>
      <c r="E300" s="190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48"/>
      <c r="Z300" s="148"/>
      <c r="AA300" s="148"/>
      <c r="AB300" s="148"/>
      <c r="AC300" s="148"/>
      <c r="AD300" s="148"/>
      <c r="AE300" s="148"/>
      <c r="AF300" s="148"/>
      <c r="AG300" s="148" t="s">
        <v>200</v>
      </c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</row>
    <row r="301" spans="1:60" outlineLevel="1" x14ac:dyDescent="0.2">
      <c r="A301" s="155"/>
      <c r="B301" s="156"/>
      <c r="C301" s="184" t="s">
        <v>658</v>
      </c>
      <c r="D301" s="160"/>
      <c r="E301" s="161">
        <v>-107.2754</v>
      </c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48"/>
      <c r="Z301" s="148"/>
      <c r="AA301" s="148"/>
      <c r="AB301" s="148"/>
      <c r="AC301" s="148"/>
      <c r="AD301" s="148"/>
      <c r="AE301" s="148"/>
      <c r="AF301" s="148"/>
      <c r="AG301" s="148" t="s">
        <v>200</v>
      </c>
      <c r="AH301" s="148">
        <v>0</v>
      </c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outlineLevel="1" x14ac:dyDescent="0.2">
      <c r="A302" s="155"/>
      <c r="B302" s="156"/>
      <c r="C302" s="184" t="s">
        <v>393</v>
      </c>
      <c r="D302" s="160"/>
      <c r="E302" s="161">
        <v>14.78</v>
      </c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48"/>
      <c r="Z302" s="148"/>
      <c r="AA302" s="148"/>
      <c r="AB302" s="148"/>
      <c r="AC302" s="148"/>
      <c r="AD302" s="148"/>
      <c r="AE302" s="148"/>
      <c r="AF302" s="148"/>
      <c r="AG302" s="148" t="s">
        <v>200</v>
      </c>
      <c r="AH302" s="148">
        <v>0</v>
      </c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outlineLevel="1" x14ac:dyDescent="0.2">
      <c r="A303" s="155"/>
      <c r="B303" s="156"/>
      <c r="C303" s="184" t="s">
        <v>394</v>
      </c>
      <c r="D303" s="160"/>
      <c r="E303" s="161">
        <v>11.9</v>
      </c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48"/>
      <c r="Z303" s="148"/>
      <c r="AA303" s="148"/>
      <c r="AB303" s="148"/>
      <c r="AC303" s="148"/>
      <c r="AD303" s="148"/>
      <c r="AE303" s="148"/>
      <c r="AF303" s="148"/>
      <c r="AG303" s="148" t="s">
        <v>200</v>
      </c>
      <c r="AH303" s="148">
        <v>0</v>
      </c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outlineLevel="1" x14ac:dyDescent="0.2">
      <c r="A304" s="155"/>
      <c r="B304" s="156"/>
      <c r="C304" s="184" t="s">
        <v>659</v>
      </c>
      <c r="D304" s="160"/>
      <c r="E304" s="161">
        <v>30</v>
      </c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48"/>
      <c r="Z304" s="148"/>
      <c r="AA304" s="148"/>
      <c r="AB304" s="148"/>
      <c r="AC304" s="148"/>
      <c r="AD304" s="148"/>
      <c r="AE304" s="148"/>
      <c r="AF304" s="148"/>
      <c r="AG304" s="148" t="s">
        <v>200</v>
      </c>
      <c r="AH304" s="148">
        <v>0</v>
      </c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ht="22.5" outlineLevel="1" x14ac:dyDescent="0.2">
      <c r="A305" s="169">
        <v>55</v>
      </c>
      <c r="B305" s="170" t="s">
        <v>660</v>
      </c>
      <c r="C305" s="183" t="s">
        <v>661</v>
      </c>
      <c r="D305" s="171" t="s">
        <v>204</v>
      </c>
      <c r="E305" s="172">
        <v>140.67359999999999</v>
      </c>
      <c r="F305" s="173"/>
      <c r="G305" s="174">
        <f>ROUND(E305*F305,2)</f>
        <v>0</v>
      </c>
      <c r="H305" s="159"/>
      <c r="I305" s="158">
        <f>ROUND(E305*H305,2)</f>
        <v>0</v>
      </c>
      <c r="J305" s="159"/>
      <c r="K305" s="158">
        <f>ROUND(E305*J305,2)</f>
        <v>0</v>
      </c>
      <c r="L305" s="158">
        <v>15</v>
      </c>
      <c r="M305" s="158">
        <f>G305*(1+L305/100)</f>
        <v>0</v>
      </c>
      <c r="N305" s="158">
        <v>3.3369999999999997E-2</v>
      </c>
      <c r="O305" s="158">
        <f>ROUND(E305*N305,2)</f>
        <v>4.6900000000000004</v>
      </c>
      <c r="P305" s="158">
        <v>0</v>
      </c>
      <c r="Q305" s="158">
        <f>ROUND(E305*P305,2)</f>
        <v>0</v>
      </c>
      <c r="R305" s="158"/>
      <c r="S305" s="158" t="s">
        <v>195</v>
      </c>
      <c r="T305" s="158" t="s">
        <v>196</v>
      </c>
      <c r="U305" s="158">
        <v>1.08487</v>
      </c>
      <c r="V305" s="158">
        <f>ROUND(E305*U305,2)</f>
        <v>152.61000000000001</v>
      </c>
      <c r="W305" s="158"/>
      <c r="X305" s="158" t="s">
        <v>209</v>
      </c>
      <c r="Y305" s="148"/>
      <c r="Z305" s="148"/>
      <c r="AA305" s="148"/>
      <c r="AB305" s="148"/>
      <c r="AC305" s="148"/>
      <c r="AD305" s="148"/>
      <c r="AE305" s="148"/>
      <c r="AF305" s="148"/>
      <c r="AG305" s="148" t="s">
        <v>210</v>
      </c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</row>
    <row r="306" spans="1:60" ht="22.5" outlineLevel="1" x14ac:dyDescent="0.2">
      <c r="A306" s="155"/>
      <c r="B306" s="156"/>
      <c r="C306" s="184" t="s">
        <v>622</v>
      </c>
      <c r="D306" s="160"/>
      <c r="E306" s="161">
        <v>77.703599999999994</v>
      </c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48"/>
      <c r="Z306" s="148"/>
      <c r="AA306" s="148"/>
      <c r="AB306" s="148"/>
      <c r="AC306" s="148"/>
      <c r="AD306" s="148"/>
      <c r="AE306" s="148"/>
      <c r="AF306" s="148"/>
      <c r="AG306" s="148" t="s">
        <v>200</v>
      </c>
      <c r="AH306" s="148">
        <v>0</v>
      </c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outlineLevel="1" x14ac:dyDescent="0.2">
      <c r="A307" s="155"/>
      <c r="B307" s="156"/>
      <c r="C307" s="184" t="s">
        <v>623</v>
      </c>
      <c r="D307" s="160"/>
      <c r="E307" s="161">
        <v>62.97</v>
      </c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48"/>
      <c r="Z307" s="148"/>
      <c r="AA307" s="148"/>
      <c r="AB307" s="148"/>
      <c r="AC307" s="148"/>
      <c r="AD307" s="148"/>
      <c r="AE307" s="148"/>
      <c r="AF307" s="148"/>
      <c r="AG307" s="148" t="s">
        <v>200</v>
      </c>
      <c r="AH307" s="148">
        <v>0</v>
      </c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ht="22.5" outlineLevel="1" x14ac:dyDescent="0.2">
      <c r="A308" s="169">
        <v>56</v>
      </c>
      <c r="B308" s="170" t="s">
        <v>662</v>
      </c>
      <c r="C308" s="183" t="s">
        <v>663</v>
      </c>
      <c r="D308" s="171" t="s">
        <v>204</v>
      </c>
      <c r="E308" s="172">
        <v>649.04060000000004</v>
      </c>
      <c r="F308" s="173"/>
      <c r="G308" s="174">
        <f>ROUND(E308*F308,2)</f>
        <v>0</v>
      </c>
      <c r="H308" s="159"/>
      <c r="I308" s="158">
        <f>ROUND(E308*H308,2)</f>
        <v>0</v>
      </c>
      <c r="J308" s="159"/>
      <c r="K308" s="158">
        <f>ROUND(E308*J308,2)</f>
        <v>0</v>
      </c>
      <c r="L308" s="158">
        <v>15</v>
      </c>
      <c r="M308" s="158">
        <f>G308*(1+L308/100)</f>
        <v>0</v>
      </c>
      <c r="N308" s="158">
        <v>2.5000000000000001E-2</v>
      </c>
      <c r="O308" s="158">
        <f>ROUND(E308*N308,2)</f>
        <v>16.23</v>
      </c>
      <c r="P308" s="158">
        <v>0</v>
      </c>
      <c r="Q308" s="158">
        <f>ROUND(E308*P308,2)</f>
        <v>0</v>
      </c>
      <c r="R308" s="158"/>
      <c r="S308" s="158" t="s">
        <v>195</v>
      </c>
      <c r="T308" s="158" t="s">
        <v>196</v>
      </c>
      <c r="U308" s="158">
        <v>0.81599999999999995</v>
      </c>
      <c r="V308" s="158">
        <f>ROUND(E308*U308,2)</f>
        <v>529.62</v>
      </c>
      <c r="W308" s="158"/>
      <c r="X308" s="158" t="s">
        <v>209</v>
      </c>
      <c r="Y308" s="148"/>
      <c r="Z308" s="148"/>
      <c r="AA308" s="148"/>
      <c r="AB308" s="148"/>
      <c r="AC308" s="148"/>
      <c r="AD308" s="148"/>
      <c r="AE308" s="148"/>
      <c r="AF308" s="148"/>
      <c r="AG308" s="148" t="s">
        <v>210</v>
      </c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ht="22.5" outlineLevel="1" x14ac:dyDescent="0.2">
      <c r="A309" s="155"/>
      <c r="B309" s="156"/>
      <c r="C309" s="184" t="s">
        <v>625</v>
      </c>
      <c r="D309" s="160"/>
      <c r="E309" s="161">
        <v>33.76</v>
      </c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48"/>
      <c r="Z309" s="148"/>
      <c r="AA309" s="148"/>
      <c r="AB309" s="148"/>
      <c r="AC309" s="148"/>
      <c r="AD309" s="148"/>
      <c r="AE309" s="148"/>
      <c r="AF309" s="148"/>
      <c r="AG309" s="148" t="s">
        <v>200</v>
      </c>
      <c r="AH309" s="148">
        <v>0</v>
      </c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outlineLevel="1" x14ac:dyDescent="0.2">
      <c r="A310" s="155"/>
      <c r="B310" s="156"/>
      <c r="C310" s="184" t="s">
        <v>626</v>
      </c>
      <c r="D310" s="160"/>
      <c r="E310" s="161">
        <v>17.231999999999999</v>
      </c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48"/>
      <c r="Z310" s="148"/>
      <c r="AA310" s="148"/>
      <c r="AB310" s="148"/>
      <c r="AC310" s="148"/>
      <c r="AD310" s="148"/>
      <c r="AE310" s="148"/>
      <c r="AF310" s="148"/>
      <c r="AG310" s="148" t="s">
        <v>200</v>
      </c>
      <c r="AH310" s="148">
        <v>0</v>
      </c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outlineLevel="1" x14ac:dyDescent="0.2">
      <c r="A311" s="155"/>
      <c r="B311" s="156"/>
      <c r="C311" s="184" t="s">
        <v>627</v>
      </c>
      <c r="D311" s="160"/>
      <c r="E311" s="161">
        <v>59.712000000000003</v>
      </c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48"/>
      <c r="Z311" s="148"/>
      <c r="AA311" s="148"/>
      <c r="AB311" s="148"/>
      <c r="AC311" s="148"/>
      <c r="AD311" s="148"/>
      <c r="AE311" s="148"/>
      <c r="AF311" s="148"/>
      <c r="AG311" s="148" t="s">
        <v>200</v>
      </c>
      <c r="AH311" s="148">
        <v>0</v>
      </c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</row>
    <row r="312" spans="1:60" outlineLevel="1" x14ac:dyDescent="0.2">
      <c r="A312" s="155"/>
      <c r="B312" s="156"/>
      <c r="C312" s="184" t="s">
        <v>628</v>
      </c>
      <c r="D312" s="160"/>
      <c r="E312" s="161">
        <v>15.6</v>
      </c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48"/>
      <c r="Z312" s="148"/>
      <c r="AA312" s="148"/>
      <c r="AB312" s="148"/>
      <c r="AC312" s="148"/>
      <c r="AD312" s="148"/>
      <c r="AE312" s="148"/>
      <c r="AF312" s="148"/>
      <c r="AG312" s="148" t="s">
        <v>200</v>
      </c>
      <c r="AH312" s="148">
        <v>0</v>
      </c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outlineLevel="1" x14ac:dyDescent="0.2">
      <c r="A313" s="155"/>
      <c r="B313" s="156"/>
      <c r="C313" s="184" t="s">
        <v>629</v>
      </c>
      <c r="D313" s="160"/>
      <c r="E313" s="161">
        <v>66.528000000000006</v>
      </c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48"/>
      <c r="Z313" s="148"/>
      <c r="AA313" s="148"/>
      <c r="AB313" s="148"/>
      <c r="AC313" s="148"/>
      <c r="AD313" s="148"/>
      <c r="AE313" s="148"/>
      <c r="AF313" s="148"/>
      <c r="AG313" s="148" t="s">
        <v>200</v>
      </c>
      <c r="AH313" s="148">
        <v>0</v>
      </c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1" x14ac:dyDescent="0.2">
      <c r="A314" s="155"/>
      <c r="B314" s="156"/>
      <c r="C314" s="184" t="s">
        <v>630</v>
      </c>
      <c r="D314" s="160"/>
      <c r="E314" s="161">
        <v>-5.6070000000000002</v>
      </c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48"/>
      <c r="Z314" s="148"/>
      <c r="AA314" s="148"/>
      <c r="AB314" s="148"/>
      <c r="AC314" s="148"/>
      <c r="AD314" s="148"/>
      <c r="AE314" s="148"/>
      <c r="AF314" s="148"/>
      <c r="AG314" s="148" t="s">
        <v>200</v>
      </c>
      <c r="AH314" s="148">
        <v>0</v>
      </c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outlineLevel="1" x14ac:dyDescent="0.2">
      <c r="A315" s="155"/>
      <c r="B315" s="156"/>
      <c r="C315" s="184" t="s">
        <v>664</v>
      </c>
      <c r="D315" s="160"/>
      <c r="E315" s="161">
        <v>58.473999999999997</v>
      </c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48"/>
      <c r="Z315" s="148"/>
      <c r="AA315" s="148"/>
      <c r="AB315" s="148"/>
      <c r="AC315" s="148"/>
      <c r="AD315" s="148"/>
      <c r="AE315" s="148"/>
      <c r="AF315" s="148"/>
      <c r="AG315" s="148" t="s">
        <v>200</v>
      </c>
      <c r="AH315" s="148">
        <v>0</v>
      </c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</row>
    <row r="316" spans="1:60" outlineLevel="1" x14ac:dyDescent="0.2">
      <c r="A316" s="155"/>
      <c r="B316" s="156"/>
      <c r="C316" s="184" t="s">
        <v>632</v>
      </c>
      <c r="D316" s="160"/>
      <c r="E316" s="161">
        <v>26.594999999999999</v>
      </c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48"/>
      <c r="Z316" s="148"/>
      <c r="AA316" s="148"/>
      <c r="AB316" s="148"/>
      <c r="AC316" s="148"/>
      <c r="AD316" s="148"/>
      <c r="AE316" s="148"/>
      <c r="AF316" s="148"/>
      <c r="AG316" s="148" t="s">
        <v>200</v>
      </c>
      <c r="AH316" s="148">
        <v>0</v>
      </c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</row>
    <row r="317" spans="1:60" outlineLevel="1" x14ac:dyDescent="0.2">
      <c r="A317" s="155"/>
      <c r="B317" s="156"/>
      <c r="C317" s="184" t="s">
        <v>633</v>
      </c>
      <c r="D317" s="160"/>
      <c r="E317" s="161">
        <v>36.466000000000001</v>
      </c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48"/>
      <c r="Z317" s="148"/>
      <c r="AA317" s="148"/>
      <c r="AB317" s="148"/>
      <c r="AC317" s="148"/>
      <c r="AD317" s="148"/>
      <c r="AE317" s="148"/>
      <c r="AF317" s="148"/>
      <c r="AG317" s="148" t="s">
        <v>200</v>
      </c>
      <c r="AH317" s="148">
        <v>0</v>
      </c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outlineLevel="1" x14ac:dyDescent="0.2">
      <c r="A318" s="155"/>
      <c r="B318" s="156"/>
      <c r="C318" s="184" t="s">
        <v>665</v>
      </c>
      <c r="D318" s="160"/>
      <c r="E318" s="161">
        <v>19.899999999999999</v>
      </c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48"/>
      <c r="Z318" s="148"/>
      <c r="AA318" s="148"/>
      <c r="AB318" s="148"/>
      <c r="AC318" s="148"/>
      <c r="AD318" s="148"/>
      <c r="AE318" s="148"/>
      <c r="AF318" s="148"/>
      <c r="AG318" s="148" t="s">
        <v>200</v>
      </c>
      <c r="AH318" s="148">
        <v>0</v>
      </c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outlineLevel="1" x14ac:dyDescent="0.2">
      <c r="A319" s="155"/>
      <c r="B319" s="156"/>
      <c r="C319" s="184" t="s">
        <v>666</v>
      </c>
      <c r="D319" s="160"/>
      <c r="E319" s="161">
        <v>24.788499999999999</v>
      </c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48"/>
      <c r="Z319" s="148"/>
      <c r="AA319" s="148"/>
      <c r="AB319" s="148"/>
      <c r="AC319" s="148"/>
      <c r="AD319" s="148"/>
      <c r="AE319" s="148"/>
      <c r="AF319" s="148"/>
      <c r="AG319" s="148" t="s">
        <v>200</v>
      </c>
      <c r="AH319" s="148">
        <v>0</v>
      </c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outlineLevel="1" x14ac:dyDescent="0.2">
      <c r="A320" s="155"/>
      <c r="B320" s="156"/>
      <c r="C320" s="184" t="s">
        <v>667</v>
      </c>
      <c r="D320" s="160"/>
      <c r="E320" s="161">
        <v>69.394000000000005</v>
      </c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48"/>
      <c r="Z320" s="148"/>
      <c r="AA320" s="148"/>
      <c r="AB320" s="148"/>
      <c r="AC320" s="148"/>
      <c r="AD320" s="148"/>
      <c r="AE320" s="148"/>
      <c r="AF320" s="148"/>
      <c r="AG320" s="148" t="s">
        <v>200</v>
      </c>
      <c r="AH320" s="148">
        <v>0</v>
      </c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</row>
    <row r="321" spans="1:60" outlineLevel="1" x14ac:dyDescent="0.2">
      <c r="A321" s="155"/>
      <c r="B321" s="156"/>
      <c r="C321" s="184" t="s">
        <v>637</v>
      </c>
      <c r="D321" s="160"/>
      <c r="E321" s="161">
        <v>-6.5179999999999998</v>
      </c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48"/>
      <c r="Z321" s="148"/>
      <c r="AA321" s="148"/>
      <c r="AB321" s="148"/>
      <c r="AC321" s="148"/>
      <c r="AD321" s="148"/>
      <c r="AE321" s="148"/>
      <c r="AF321" s="148"/>
      <c r="AG321" s="148" t="s">
        <v>200</v>
      </c>
      <c r="AH321" s="148">
        <v>0</v>
      </c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</row>
    <row r="322" spans="1:60" outlineLevel="1" x14ac:dyDescent="0.2">
      <c r="A322" s="155"/>
      <c r="B322" s="156"/>
      <c r="C322" s="184" t="s">
        <v>668</v>
      </c>
      <c r="D322" s="160"/>
      <c r="E322" s="161">
        <v>35.741</v>
      </c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48"/>
      <c r="Z322" s="148"/>
      <c r="AA322" s="148"/>
      <c r="AB322" s="148"/>
      <c r="AC322" s="148"/>
      <c r="AD322" s="148"/>
      <c r="AE322" s="148"/>
      <c r="AF322" s="148"/>
      <c r="AG322" s="148" t="s">
        <v>200</v>
      </c>
      <c r="AH322" s="148">
        <v>0</v>
      </c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outlineLevel="1" x14ac:dyDescent="0.2">
      <c r="A323" s="155"/>
      <c r="B323" s="156"/>
      <c r="C323" s="184" t="s">
        <v>669</v>
      </c>
      <c r="D323" s="160"/>
      <c r="E323" s="161">
        <v>24.304500000000001</v>
      </c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48"/>
      <c r="Z323" s="148"/>
      <c r="AA323" s="148"/>
      <c r="AB323" s="148"/>
      <c r="AC323" s="148"/>
      <c r="AD323" s="148"/>
      <c r="AE323" s="148"/>
      <c r="AF323" s="148"/>
      <c r="AG323" s="148" t="s">
        <v>200</v>
      </c>
      <c r="AH323" s="148">
        <v>0</v>
      </c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</row>
    <row r="324" spans="1:60" outlineLevel="1" x14ac:dyDescent="0.2">
      <c r="A324" s="155"/>
      <c r="B324" s="156"/>
      <c r="C324" s="184" t="s">
        <v>670</v>
      </c>
      <c r="D324" s="160"/>
      <c r="E324" s="161">
        <v>24.440999999999999</v>
      </c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48"/>
      <c r="Z324" s="148"/>
      <c r="AA324" s="148"/>
      <c r="AB324" s="148"/>
      <c r="AC324" s="148"/>
      <c r="AD324" s="148"/>
      <c r="AE324" s="148"/>
      <c r="AF324" s="148"/>
      <c r="AG324" s="148" t="s">
        <v>200</v>
      </c>
      <c r="AH324" s="148">
        <v>0</v>
      </c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outlineLevel="1" x14ac:dyDescent="0.2">
      <c r="A325" s="155"/>
      <c r="B325" s="156"/>
      <c r="C325" s="184" t="s">
        <v>671</v>
      </c>
      <c r="D325" s="160"/>
      <c r="E325" s="161">
        <v>25.818000000000001</v>
      </c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48"/>
      <c r="Z325" s="148"/>
      <c r="AA325" s="148"/>
      <c r="AB325" s="148"/>
      <c r="AC325" s="148"/>
      <c r="AD325" s="148"/>
      <c r="AE325" s="148"/>
      <c r="AF325" s="148"/>
      <c r="AG325" s="148" t="s">
        <v>200</v>
      </c>
      <c r="AH325" s="148">
        <v>0</v>
      </c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ht="22.5" outlineLevel="1" x14ac:dyDescent="0.2">
      <c r="A326" s="155"/>
      <c r="B326" s="156"/>
      <c r="C326" s="184" t="s">
        <v>672</v>
      </c>
      <c r="D326" s="160"/>
      <c r="E326" s="161">
        <v>43.011000000000003</v>
      </c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48"/>
      <c r="Z326" s="148"/>
      <c r="AA326" s="148"/>
      <c r="AB326" s="148"/>
      <c r="AC326" s="148"/>
      <c r="AD326" s="148"/>
      <c r="AE326" s="148"/>
      <c r="AF326" s="148"/>
      <c r="AG326" s="148" t="s">
        <v>200</v>
      </c>
      <c r="AH326" s="148">
        <v>0</v>
      </c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ht="22.5" outlineLevel="1" x14ac:dyDescent="0.2">
      <c r="A327" s="155"/>
      <c r="B327" s="156"/>
      <c r="C327" s="184" t="s">
        <v>673</v>
      </c>
      <c r="D327" s="160"/>
      <c r="E327" s="161">
        <v>59.445</v>
      </c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48"/>
      <c r="Z327" s="148"/>
      <c r="AA327" s="148"/>
      <c r="AB327" s="148"/>
      <c r="AC327" s="148"/>
      <c r="AD327" s="148"/>
      <c r="AE327" s="148"/>
      <c r="AF327" s="148"/>
      <c r="AG327" s="148" t="s">
        <v>200</v>
      </c>
      <c r="AH327" s="148">
        <v>0</v>
      </c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outlineLevel="1" x14ac:dyDescent="0.2">
      <c r="A328" s="155"/>
      <c r="B328" s="156"/>
      <c r="C328" s="184" t="s">
        <v>674</v>
      </c>
      <c r="D328" s="160"/>
      <c r="E328" s="161">
        <v>29.648</v>
      </c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48"/>
      <c r="Z328" s="148"/>
      <c r="AA328" s="148"/>
      <c r="AB328" s="148"/>
      <c r="AC328" s="148"/>
      <c r="AD328" s="148"/>
      <c r="AE328" s="148"/>
      <c r="AF328" s="148"/>
      <c r="AG328" s="148" t="s">
        <v>200</v>
      </c>
      <c r="AH328" s="148">
        <v>0</v>
      </c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outlineLevel="1" x14ac:dyDescent="0.2">
      <c r="A329" s="155"/>
      <c r="B329" s="156"/>
      <c r="C329" s="184" t="s">
        <v>645</v>
      </c>
      <c r="D329" s="160"/>
      <c r="E329" s="161">
        <v>44.055</v>
      </c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48"/>
      <c r="Z329" s="148"/>
      <c r="AA329" s="148"/>
      <c r="AB329" s="148"/>
      <c r="AC329" s="148"/>
      <c r="AD329" s="148"/>
      <c r="AE329" s="148"/>
      <c r="AF329" s="148"/>
      <c r="AG329" s="148" t="s">
        <v>200</v>
      </c>
      <c r="AH329" s="148">
        <v>0</v>
      </c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outlineLevel="1" x14ac:dyDescent="0.2">
      <c r="A330" s="155"/>
      <c r="B330" s="156"/>
      <c r="C330" s="184" t="s">
        <v>646</v>
      </c>
      <c r="D330" s="160"/>
      <c r="E330" s="161">
        <v>-3.1520000000000001</v>
      </c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48"/>
      <c r="Z330" s="148"/>
      <c r="AA330" s="148"/>
      <c r="AB330" s="148"/>
      <c r="AC330" s="148"/>
      <c r="AD330" s="148"/>
      <c r="AE330" s="148"/>
      <c r="AF330" s="148"/>
      <c r="AG330" s="148" t="s">
        <v>200</v>
      </c>
      <c r="AH330" s="148">
        <v>0</v>
      </c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</row>
    <row r="331" spans="1:60" outlineLevel="1" x14ac:dyDescent="0.2">
      <c r="A331" s="155"/>
      <c r="B331" s="156"/>
      <c r="C331" s="184" t="s">
        <v>647</v>
      </c>
      <c r="D331" s="160"/>
      <c r="E331" s="161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48"/>
      <c r="Z331" s="148"/>
      <c r="AA331" s="148"/>
      <c r="AB331" s="148"/>
      <c r="AC331" s="148"/>
      <c r="AD331" s="148"/>
      <c r="AE331" s="148"/>
      <c r="AF331" s="148"/>
      <c r="AG331" s="148" t="s">
        <v>200</v>
      </c>
      <c r="AH331" s="148">
        <v>0</v>
      </c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</row>
    <row r="332" spans="1:60" outlineLevel="1" x14ac:dyDescent="0.2">
      <c r="A332" s="155"/>
      <c r="B332" s="156"/>
      <c r="C332" s="192" t="s">
        <v>429</v>
      </c>
      <c r="D332" s="189"/>
      <c r="E332" s="190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48"/>
      <c r="Z332" s="148"/>
      <c r="AA332" s="148"/>
      <c r="AB332" s="148"/>
      <c r="AC332" s="148"/>
      <c r="AD332" s="148"/>
      <c r="AE332" s="148"/>
      <c r="AF332" s="148"/>
      <c r="AG332" s="148" t="s">
        <v>200</v>
      </c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</row>
    <row r="333" spans="1:60" outlineLevel="1" x14ac:dyDescent="0.2">
      <c r="A333" s="155"/>
      <c r="B333" s="156"/>
      <c r="C333" s="193" t="s">
        <v>648</v>
      </c>
      <c r="D333" s="189"/>
      <c r="E333" s="190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48"/>
      <c r="Z333" s="148"/>
      <c r="AA333" s="148"/>
      <c r="AB333" s="148"/>
      <c r="AC333" s="148"/>
      <c r="AD333" s="148"/>
      <c r="AE333" s="148"/>
      <c r="AF333" s="148"/>
      <c r="AG333" s="148" t="s">
        <v>200</v>
      </c>
      <c r="AH333" s="148">
        <v>2</v>
      </c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</row>
    <row r="334" spans="1:60" ht="22.5" outlineLevel="1" x14ac:dyDescent="0.2">
      <c r="A334" s="155"/>
      <c r="B334" s="156"/>
      <c r="C334" s="193" t="s">
        <v>649</v>
      </c>
      <c r="D334" s="189"/>
      <c r="E334" s="190">
        <v>22.473600000000001</v>
      </c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48"/>
      <c r="Z334" s="148"/>
      <c r="AA334" s="148"/>
      <c r="AB334" s="148"/>
      <c r="AC334" s="148"/>
      <c r="AD334" s="148"/>
      <c r="AE334" s="148"/>
      <c r="AF334" s="148"/>
      <c r="AG334" s="148" t="s">
        <v>200</v>
      </c>
      <c r="AH334" s="148">
        <v>2</v>
      </c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outlineLevel="1" x14ac:dyDescent="0.2">
      <c r="A335" s="155"/>
      <c r="B335" s="156"/>
      <c r="C335" s="193" t="s">
        <v>650</v>
      </c>
      <c r="D335" s="189"/>
      <c r="E335" s="190">
        <v>5.0999999999999996</v>
      </c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48"/>
      <c r="Z335" s="148"/>
      <c r="AA335" s="148"/>
      <c r="AB335" s="148"/>
      <c r="AC335" s="148"/>
      <c r="AD335" s="148"/>
      <c r="AE335" s="148"/>
      <c r="AF335" s="148"/>
      <c r="AG335" s="148" t="s">
        <v>200</v>
      </c>
      <c r="AH335" s="148">
        <v>2</v>
      </c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</row>
    <row r="336" spans="1:60" outlineLevel="1" x14ac:dyDescent="0.2">
      <c r="A336" s="155"/>
      <c r="B336" s="156"/>
      <c r="C336" s="193" t="s">
        <v>651</v>
      </c>
      <c r="D336" s="189"/>
      <c r="E336" s="190">
        <v>7.2385999999999999</v>
      </c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48"/>
      <c r="Z336" s="148"/>
      <c r="AA336" s="148"/>
      <c r="AB336" s="148"/>
      <c r="AC336" s="148"/>
      <c r="AD336" s="148"/>
      <c r="AE336" s="148"/>
      <c r="AF336" s="148"/>
      <c r="AG336" s="148" t="s">
        <v>200</v>
      </c>
      <c r="AH336" s="148">
        <v>2</v>
      </c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outlineLevel="1" x14ac:dyDescent="0.2">
      <c r="A337" s="155"/>
      <c r="B337" s="156"/>
      <c r="C337" s="193" t="s">
        <v>652</v>
      </c>
      <c r="D337" s="189"/>
      <c r="E337" s="190">
        <v>20.517199999999999</v>
      </c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48"/>
      <c r="Z337" s="148"/>
      <c r="AA337" s="148"/>
      <c r="AB337" s="148"/>
      <c r="AC337" s="148"/>
      <c r="AD337" s="148"/>
      <c r="AE337" s="148"/>
      <c r="AF337" s="148"/>
      <c r="AG337" s="148" t="s">
        <v>200</v>
      </c>
      <c r="AH337" s="148">
        <v>2</v>
      </c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</row>
    <row r="338" spans="1:60" outlineLevel="1" x14ac:dyDescent="0.2">
      <c r="A338" s="155"/>
      <c r="B338" s="156"/>
      <c r="C338" s="193" t="s">
        <v>653</v>
      </c>
      <c r="D338" s="189"/>
      <c r="E338" s="190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48"/>
      <c r="Z338" s="148"/>
      <c r="AA338" s="148"/>
      <c r="AB338" s="148"/>
      <c r="AC338" s="148"/>
      <c r="AD338" s="148"/>
      <c r="AE338" s="148"/>
      <c r="AF338" s="148"/>
      <c r="AG338" s="148" t="s">
        <v>200</v>
      </c>
      <c r="AH338" s="148">
        <v>2</v>
      </c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</row>
    <row r="339" spans="1:60" outlineLevel="1" x14ac:dyDescent="0.2">
      <c r="A339" s="155"/>
      <c r="B339" s="156"/>
      <c r="C339" s="193" t="s">
        <v>654</v>
      </c>
      <c r="D339" s="189"/>
      <c r="E339" s="190">
        <v>15.353</v>
      </c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48"/>
      <c r="Z339" s="148"/>
      <c r="AA339" s="148"/>
      <c r="AB339" s="148"/>
      <c r="AC339" s="148"/>
      <c r="AD339" s="148"/>
      <c r="AE339" s="148"/>
      <c r="AF339" s="148"/>
      <c r="AG339" s="148" t="s">
        <v>200</v>
      </c>
      <c r="AH339" s="148">
        <v>2</v>
      </c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1" x14ac:dyDescent="0.2">
      <c r="A340" s="155"/>
      <c r="B340" s="156"/>
      <c r="C340" s="193" t="s">
        <v>655</v>
      </c>
      <c r="D340" s="189"/>
      <c r="E340" s="190">
        <v>7.82</v>
      </c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48"/>
      <c r="Z340" s="148"/>
      <c r="AA340" s="148"/>
      <c r="AB340" s="148"/>
      <c r="AC340" s="148"/>
      <c r="AD340" s="148"/>
      <c r="AE340" s="148"/>
      <c r="AF340" s="148"/>
      <c r="AG340" s="148" t="s">
        <v>200</v>
      </c>
      <c r="AH340" s="148">
        <v>2</v>
      </c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outlineLevel="1" x14ac:dyDescent="0.2">
      <c r="A341" s="155"/>
      <c r="B341" s="156"/>
      <c r="C341" s="193" t="s">
        <v>656</v>
      </c>
      <c r="D341" s="189"/>
      <c r="E341" s="190">
        <v>18.454000000000001</v>
      </c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48"/>
      <c r="Z341" s="148"/>
      <c r="AA341" s="148"/>
      <c r="AB341" s="148"/>
      <c r="AC341" s="148"/>
      <c r="AD341" s="148"/>
      <c r="AE341" s="148"/>
      <c r="AF341" s="148"/>
      <c r="AG341" s="148" t="s">
        <v>200</v>
      </c>
      <c r="AH341" s="148">
        <v>2</v>
      </c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</row>
    <row r="342" spans="1:60" outlineLevel="1" x14ac:dyDescent="0.2">
      <c r="A342" s="155"/>
      <c r="B342" s="156"/>
      <c r="C342" s="193" t="s">
        <v>657</v>
      </c>
      <c r="D342" s="189"/>
      <c r="E342" s="190">
        <v>10.319000000000001</v>
      </c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48"/>
      <c r="Z342" s="148"/>
      <c r="AA342" s="148"/>
      <c r="AB342" s="148"/>
      <c r="AC342" s="148"/>
      <c r="AD342" s="148"/>
      <c r="AE342" s="148"/>
      <c r="AF342" s="148"/>
      <c r="AG342" s="148" t="s">
        <v>200</v>
      </c>
      <c r="AH342" s="148">
        <v>2</v>
      </c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1" x14ac:dyDescent="0.2">
      <c r="A343" s="155"/>
      <c r="B343" s="156"/>
      <c r="C343" s="192" t="s">
        <v>438</v>
      </c>
      <c r="D343" s="189"/>
      <c r="E343" s="190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48"/>
      <c r="Z343" s="148"/>
      <c r="AA343" s="148"/>
      <c r="AB343" s="148"/>
      <c r="AC343" s="148"/>
      <c r="AD343" s="148"/>
      <c r="AE343" s="148"/>
      <c r="AF343" s="148"/>
      <c r="AG343" s="148" t="s">
        <v>200</v>
      </c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1" x14ac:dyDescent="0.2">
      <c r="A344" s="155"/>
      <c r="B344" s="156"/>
      <c r="C344" s="184" t="s">
        <v>658</v>
      </c>
      <c r="D344" s="160"/>
      <c r="E344" s="161">
        <v>-107.2754</v>
      </c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48"/>
      <c r="Z344" s="148"/>
      <c r="AA344" s="148"/>
      <c r="AB344" s="148"/>
      <c r="AC344" s="148"/>
      <c r="AD344" s="148"/>
      <c r="AE344" s="148"/>
      <c r="AF344" s="148"/>
      <c r="AG344" s="148" t="s">
        <v>200</v>
      </c>
      <c r="AH344" s="148">
        <v>0</v>
      </c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1" x14ac:dyDescent="0.2">
      <c r="A345" s="155"/>
      <c r="B345" s="156"/>
      <c r="C345" s="184" t="s">
        <v>393</v>
      </c>
      <c r="D345" s="160"/>
      <c r="E345" s="161">
        <v>14.78</v>
      </c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48"/>
      <c r="Z345" s="148"/>
      <c r="AA345" s="148"/>
      <c r="AB345" s="148"/>
      <c r="AC345" s="148"/>
      <c r="AD345" s="148"/>
      <c r="AE345" s="148"/>
      <c r="AF345" s="148"/>
      <c r="AG345" s="148" t="s">
        <v>200</v>
      </c>
      <c r="AH345" s="148">
        <v>0</v>
      </c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outlineLevel="1" x14ac:dyDescent="0.2">
      <c r="A346" s="155"/>
      <c r="B346" s="156"/>
      <c r="C346" s="184" t="s">
        <v>394</v>
      </c>
      <c r="D346" s="160"/>
      <c r="E346" s="161">
        <v>11.9</v>
      </c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48"/>
      <c r="Z346" s="148"/>
      <c r="AA346" s="148"/>
      <c r="AB346" s="148"/>
      <c r="AC346" s="148"/>
      <c r="AD346" s="148"/>
      <c r="AE346" s="148"/>
      <c r="AF346" s="148"/>
      <c r="AG346" s="148" t="s">
        <v>200</v>
      </c>
      <c r="AH346" s="148">
        <v>0</v>
      </c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1" x14ac:dyDescent="0.2">
      <c r="A347" s="155"/>
      <c r="B347" s="156"/>
      <c r="C347" s="184" t="s">
        <v>659</v>
      </c>
      <c r="D347" s="160"/>
      <c r="E347" s="161">
        <v>30</v>
      </c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48"/>
      <c r="Z347" s="148"/>
      <c r="AA347" s="148"/>
      <c r="AB347" s="148"/>
      <c r="AC347" s="148"/>
      <c r="AD347" s="148"/>
      <c r="AE347" s="148"/>
      <c r="AF347" s="148"/>
      <c r="AG347" s="148" t="s">
        <v>200</v>
      </c>
      <c r="AH347" s="148">
        <v>0</v>
      </c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x14ac:dyDescent="0.2">
      <c r="A348" s="163" t="s">
        <v>190</v>
      </c>
      <c r="B348" s="164" t="s">
        <v>92</v>
      </c>
      <c r="C348" s="182" t="s">
        <v>93</v>
      </c>
      <c r="D348" s="165"/>
      <c r="E348" s="166"/>
      <c r="F348" s="167"/>
      <c r="G348" s="168">
        <f>SUMIF(AG349:AG435,"&lt;&gt;NOR",G349:G435)</f>
        <v>0</v>
      </c>
      <c r="H348" s="162"/>
      <c r="I348" s="162">
        <f>SUM(I349:I435)</f>
        <v>0</v>
      </c>
      <c r="J348" s="162"/>
      <c r="K348" s="162">
        <f>SUM(K349:K435)</f>
        <v>0</v>
      </c>
      <c r="L348" s="162"/>
      <c r="M348" s="162">
        <f>SUM(M349:M435)</f>
        <v>0</v>
      </c>
      <c r="N348" s="162"/>
      <c r="O348" s="162">
        <f>SUM(O349:O435)</f>
        <v>13.59</v>
      </c>
      <c r="P348" s="162"/>
      <c r="Q348" s="162">
        <f>SUM(Q349:Q435)</f>
        <v>0</v>
      </c>
      <c r="R348" s="162"/>
      <c r="S348" s="162"/>
      <c r="T348" s="162"/>
      <c r="U348" s="162"/>
      <c r="V348" s="162">
        <f>SUM(V349:V435)</f>
        <v>933.42</v>
      </c>
      <c r="W348" s="162"/>
      <c r="X348" s="162"/>
      <c r="AG348" t="s">
        <v>191</v>
      </c>
    </row>
    <row r="349" spans="1:60" outlineLevel="1" x14ac:dyDescent="0.2">
      <c r="A349" s="169">
        <v>57</v>
      </c>
      <c r="B349" s="170" t="s">
        <v>675</v>
      </c>
      <c r="C349" s="183" t="s">
        <v>676</v>
      </c>
      <c r="D349" s="171" t="s">
        <v>238</v>
      </c>
      <c r="E349" s="172">
        <v>110.06</v>
      </c>
      <c r="F349" s="173"/>
      <c r="G349" s="174">
        <f>ROUND(E349*F349,2)</f>
        <v>0</v>
      </c>
      <c r="H349" s="159"/>
      <c r="I349" s="158">
        <f>ROUND(E349*H349,2)</f>
        <v>0</v>
      </c>
      <c r="J349" s="159"/>
      <c r="K349" s="158">
        <f>ROUND(E349*J349,2)</f>
        <v>0</v>
      </c>
      <c r="L349" s="158">
        <v>15</v>
      </c>
      <c r="M349" s="158">
        <f>G349*(1+L349/100)</f>
        <v>0</v>
      </c>
      <c r="N349" s="158">
        <v>1.2E-4</v>
      </c>
      <c r="O349" s="158">
        <f>ROUND(E349*N349,2)</f>
        <v>0.01</v>
      </c>
      <c r="P349" s="158">
        <v>0</v>
      </c>
      <c r="Q349" s="158">
        <f>ROUND(E349*P349,2)</f>
        <v>0</v>
      </c>
      <c r="R349" s="158"/>
      <c r="S349" s="158" t="s">
        <v>195</v>
      </c>
      <c r="T349" s="158" t="s">
        <v>196</v>
      </c>
      <c r="U349" s="158">
        <v>0.05</v>
      </c>
      <c r="V349" s="158">
        <f>ROUND(E349*U349,2)</f>
        <v>5.5</v>
      </c>
      <c r="W349" s="158"/>
      <c r="X349" s="158" t="s">
        <v>209</v>
      </c>
      <c r="Y349" s="148"/>
      <c r="Z349" s="148"/>
      <c r="AA349" s="148"/>
      <c r="AB349" s="148"/>
      <c r="AC349" s="148"/>
      <c r="AD349" s="148"/>
      <c r="AE349" s="148"/>
      <c r="AF349" s="148"/>
      <c r="AG349" s="148" t="s">
        <v>210</v>
      </c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</row>
    <row r="350" spans="1:60" outlineLevel="1" x14ac:dyDescent="0.2">
      <c r="A350" s="155"/>
      <c r="B350" s="156"/>
      <c r="C350" s="184" t="s">
        <v>677</v>
      </c>
      <c r="D350" s="160"/>
      <c r="E350" s="161">
        <v>8.2799999999999994</v>
      </c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48"/>
      <c r="Z350" s="148"/>
      <c r="AA350" s="148"/>
      <c r="AB350" s="148"/>
      <c r="AC350" s="148"/>
      <c r="AD350" s="148"/>
      <c r="AE350" s="148"/>
      <c r="AF350" s="148"/>
      <c r="AG350" s="148" t="s">
        <v>200</v>
      </c>
      <c r="AH350" s="148">
        <v>0</v>
      </c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</row>
    <row r="351" spans="1:60" outlineLevel="1" x14ac:dyDescent="0.2">
      <c r="A351" s="155"/>
      <c r="B351" s="156"/>
      <c r="C351" s="184" t="s">
        <v>678</v>
      </c>
      <c r="D351" s="160"/>
      <c r="E351" s="161">
        <v>33.659999999999997</v>
      </c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48"/>
      <c r="Z351" s="148"/>
      <c r="AA351" s="148"/>
      <c r="AB351" s="148"/>
      <c r="AC351" s="148"/>
      <c r="AD351" s="148"/>
      <c r="AE351" s="148"/>
      <c r="AF351" s="148"/>
      <c r="AG351" s="148" t="s">
        <v>200</v>
      </c>
      <c r="AH351" s="148">
        <v>0</v>
      </c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</row>
    <row r="352" spans="1:60" outlineLevel="1" x14ac:dyDescent="0.2">
      <c r="A352" s="155"/>
      <c r="B352" s="156"/>
      <c r="C352" s="184" t="s">
        <v>679</v>
      </c>
      <c r="D352" s="160"/>
      <c r="E352" s="161">
        <v>2.2000000000000002</v>
      </c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48"/>
      <c r="Z352" s="148"/>
      <c r="AA352" s="148"/>
      <c r="AB352" s="148"/>
      <c r="AC352" s="148"/>
      <c r="AD352" s="148"/>
      <c r="AE352" s="148"/>
      <c r="AF352" s="148"/>
      <c r="AG352" s="148" t="s">
        <v>200</v>
      </c>
      <c r="AH352" s="148">
        <v>0</v>
      </c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</row>
    <row r="353" spans="1:60" outlineLevel="1" x14ac:dyDescent="0.2">
      <c r="A353" s="155"/>
      <c r="B353" s="156"/>
      <c r="C353" s="184" t="s">
        <v>680</v>
      </c>
      <c r="D353" s="160"/>
      <c r="E353" s="161">
        <v>51.04</v>
      </c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48"/>
      <c r="Z353" s="148"/>
      <c r="AA353" s="148"/>
      <c r="AB353" s="148"/>
      <c r="AC353" s="148"/>
      <c r="AD353" s="148"/>
      <c r="AE353" s="148"/>
      <c r="AF353" s="148"/>
      <c r="AG353" s="148" t="s">
        <v>200</v>
      </c>
      <c r="AH353" s="148">
        <v>0</v>
      </c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</row>
    <row r="354" spans="1:60" outlineLevel="1" x14ac:dyDescent="0.2">
      <c r="A354" s="155"/>
      <c r="B354" s="156"/>
      <c r="C354" s="184" t="s">
        <v>681</v>
      </c>
      <c r="D354" s="160"/>
      <c r="E354" s="161">
        <v>2.88</v>
      </c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48"/>
      <c r="Z354" s="148"/>
      <c r="AA354" s="148"/>
      <c r="AB354" s="148"/>
      <c r="AC354" s="148"/>
      <c r="AD354" s="148"/>
      <c r="AE354" s="148"/>
      <c r="AF354" s="148"/>
      <c r="AG354" s="148" t="s">
        <v>200</v>
      </c>
      <c r="AH354" s="148">
        <v>0</v>
      </c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</row>
    <row r="355" spans="1:60" outlineLevel="1" x14ac:dyDescent="0.2">
      <c r="A355" s="155"/>
      <c r="B355" s="156"/>
      <c r="C355" s="184" t="s">
        <v>682</v>
      </c>
      <c r="D355" s="160"/>
      <c r="E355" s="161">
        <v>12</v>
      </c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48"/>
      <c r="Z355" s="148"/>
      <c r="AA355" s="148"/>
      <c r="AB355" s="148"/>
      <c r="AC355" s="148"/>
      <c r="AD355" s="148"/>
      <c r="AE355" s="148"/>
      <c r="AF355" s="148"/>
      <c r="AG355" s="148" t="s">
        <v>200</v>
      </c>
      <c r="AH355" s="148">
        <v>0</v>
      </c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</row>
    <row r="356" spans="1:60" outlineLevel="1" x14ac:dyDescent="0.2">
      <c r="A356" s="169">
        <v>58</v>
      </c>
      <c r="B356" s="170" t="s">
        <v>683</v>
      </c>
      <c r="C356" s="183" t="s">
        <v>684</v>
      </c>
      <c r="D356" s="171" t="s">
        <v>204</v>
      </c>
      <c r="E356" s="172">
        <v>422.517</v>
      </c>
      <c r="F356" s="173"/>
      <c r="G356" s="174">
        <f>ROUND(E356*F356,2)</f>
        <v>0</v>
      </c>
      <c r="H356" s="159"/>
      <c r="I356" s="158">
        <f>ROUND(E356*H356,2)</f>
        <v>0</v>
      </c>
      <c r="J356" s="159"/>
      <c r="K356" s="158">
        <f>ROUND(E356*J356,2)</f>
        <v>0</v>
      </c>
      <c r="L356" s="158">
        <v>15</v>
      </c>
      <c r="M356" s="158">
        <f>G356*(1+L356/100)</f>
        <v>0</v>
      </c>
      <c r="N356" s="158">
        <v>3.5E-4</v>
      </c>
      <c r="O356" s="158">
        <f>ROUND(E356*N356,2)</f>
        <v>0.15</v>
      </c>
      <c r="P356" s="158">
        <v>0</v>
      </c>
      <c r="Q356" s="158">
        <f>ROUND(E356*P356,2)</f>
        <v>0</v>
      </c>
      <c r="R356" s="158"/>
      <c r="S356" s="158" t="s">
        <v>195</v>
      </c>
      <c r="T356" s="158" t="s">
        <v>196</v>
      </c>
      <c r="U356" s="158">
        <v>7.0000000000000007E-2</v>
      </c>
      <c r="V356" s="158">
        <f>ROUND(E356*U356,2)</f>
        <v>29.58</v>
      </c>
      <c r="W356" s="158"/>
      <c r="X356" s="158" t="s">
        <v>209</v>
      </c>
      <c r="Y356" s="148"/>
      <c r="Z356" s="148"/>
      <c r="AA356" s="148"/>
      <c r="AB356" s="148"/>
      <c r="AC356" s="148"/>
      <c r="AD356" s="148"/>
      <c r="AE356" s="148"/>
      <c r="AF356" s="148"/>
      <c r="AG356" s="148" t="s">
        <v>210</v>
      </c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</row>
    <row r="357" spans="1:60" outlineLevel="1" x14ac:dyDescent="0.2">
      <c r="A357" s="155"/>
      <c r="B357" s="156"/>
      <c r="C357" s="184" t="s">
        <v>685</v>
      </c>
      <c r="D357" s="160"/>
      <c r="E357" s="161">
        <v>52.539000000000001</v>
      </c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48"/>
      <c r="Z357" s="148"/>
      <c r="AA357" s="148"/>
      <c r="AB357" s="148"/>
      <c r="AC357" s="148"/>
      <c r="AD357" s="148"/>
      <c r="AE357" s="148"/>
      <c r="AF357" s="148"/>
      <c r="AG357" s="148" t="s">
        <v>200</v>
      </c>
      <c r="AH357" s="148">
        <v>0</v>
      </c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</row>
    <row r="358" spans="1:60" outlineLevel="1" x14ac:dyDescent="0.2">
      <c r="A358" s="155"/>
      <c r="B358" s="156"/>
      <c r="C358" s="184" t="s">
        <v>686</v>
      </c>
      <c r="D358" s="160"/>
      <c r="E358" s="161">
        <v>300.59399999999999</v>
      </c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48"/>
      <c r="Z358" s="148"/>
      <c r="AA358" s="148"/>
      <c r="AB358" s="148"/>
      <c r="AC358" s="148"/>
      <c r="AD358" s="148"/>
      <c r="AE358" s="148"/>
      <c r="AF358" s="148"/>
      <c r="AG358" s="148" t="s">
        <v>200</v>
      </c>
      <c r="AH358" s="148">
        <v>0</v>
      </c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</row>
    <row r="359" spans="1:60" outlineLevel="1" x14ac:dyDescent="0.2">
      <c r="A359" s="155"/>
      <c r="B359" s="156"/>
      <c r="C359" s="184" t="s">
        <v>687</v>
      </c>
      <c r="D359" s="160"/>
      <c r="E359" s="161">
        <v>69.384</v>
      </c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48"/>
      <c r="Z359" s="148"/>
      <c r="AA359" s="148"/>
      <c r="AB359" s="148"/>
      <c r="AC359" s="148"/>
      <c r="AD359" s="148"/>
      <c r="AE359" s="148"/>
      <c r="AF359" s="148"/>
      <c r="AG359" s="148" t="s">
        <v>200</v>
      </c>
      <c r="AH359" s="148">
        <v>0</v>
      </c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</row>
    <row r="360" spans="1:60" outlineLevel="1" x14ac:dyDescent="0.2">
      <c r="A360" s="169">
        <v>59</v>
      </c>
      <c r="B360" s="170" t="s">
        <v>688</v>
      </c>
      <c r="C360" s="183" t="s">
        <v>689</v>
      </c>
      <c r="D360" s="171" t="s">
        <v>204</v>
      </c>
      <c r="E360" s="172">
        <v>52.539000000000001</v>
      </c>
      <c r="F360" s="173"/>
      <c r="G360" s="174">
        <f>ROUND(E360*F360,2)</f>
        <v>0</v>
      </c>
      <c r="H360" s="159"/>
      <c r="I360" s="158">
        <f>ROUND(E360*H360,2)</f>
        <v>0</v>
      </c>
      <c r="J360" s="159"/>
      <c r="K360" s="158">
        <f>ROUND(E360*J360,2)</f>
        <v>0</v>
      </c>
      <c r="L360" s="158">
        <v>15</v>
      </c>
      <c r="M360" s="158">
        <f>G360*(1+L360/100)</f>
        <v>0</v>
      </c>
      <c r="N360" s="158">
        <v>8.0700000000000008E-3</v>
      </c>
      <c r="O360" s="158">
        <f>ROUND(E360*N360,2)</f>
        <v>0.42</v>
      </c>
      <c r="P360" s="158">
        <v>0</v>
      </c>
      <c r="Q360" s="158">
        <f>ROUND(E360*P360,2)</f>
        <v>0</v>
      </c>
      <c r="R360" s="158"/>
      <c r="S360" s="158" t="s">
        <v>195</v>
      </c>
      <c r="T360" s="158" t="s">
        <v>196</v>
      </c>
      <c r="U360" s="158">
        <v>0.49299999999999999</v>
      </c>
      <c r="V360" s="158">
        <f>ROUND(E360*U360,2)</f>
        <v>25.9</v>
      </c>
      <c r="W360" s="158"/>
      <c r="X360" s="158" t="s">
        <v>209</v>
      </c>
      <c r="Y360" s="148"/>
      <c r="Z360" s="148"/>
      <c r="AA360" s="148"/>
      <c r="AB360" s="148"/>
      <c r="AC360" s="148"/>
      <c r="AD360" s="148"/>
      <c r="AE360" s="148"/>
      <c r="AF360" s="148"/>
      <c r="AG360" s="148" t="s">
        <v>210</v>
      </c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</row>
    <row r="361" spans="1:60" outlineLevel="1" x14ac:dyDescent="0.2">
      <c r="A361" s="155"/>
      <c r="B361" s="156"/>
      <c r="C361" s="184" t="s">
        <v>690</v>
      </c>
      <c r="D361" s="160"/>
      <c r="E361" s="161">
        <v>17.495999999999999</v>
      </c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48"/>
      <c r="Z361" s="148"/>
      <c r="AA361" s="148"/>
      <c r="AB361" s="148"/>
      <c r="AC361" s="148"/>
      <c r="AD361" s="148"/>
      <c r="AE361" s="148"/>
      <c r="AF361" s="148"/>
      <c r="AG361" s="148" t="s">
        <v>200</v>
      </c>
      <c r="AH361" s="148">
        <v>0</v>
      </c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</row>
    <row r="362" spans="1:60" outlineLevel="1" x14ac:dyDescent="0.2">
      <c r="A362" s="155"/>
      <c r="B362" s="156"/>
      <c r="C362" s="184" t="s">
        <v>691</v>
      </c>
      <c r="D362" s="160"/>
      <c r="E362" s="161">
        <v>5.8319999999999999</v>
      </c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48"/>
      <c r="Z362" s="148"/>
      <c r="AA362" s="148"/>
      <c r="AB362" s="148"/>
      <c r="AC362" s="148"/>
      <c r="AD362" s="148"/>
      <c r="AE362" s="148"/>
      <c r="AF362" s="148"/>
      <c r="AG362" s="148" t="s">
        <v>200</v>
      </c>
      <c r="AH362" s="148">
        <v>0</v>
      </c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</row>
    <row r="363" spans="1:60" outlineLevel="1" x14ac:dyDescent="0.2">
      <c r="A363" s="155"/>
      <c r="B363" s="156"/>
      <c r="C363" s="184" t="s">
        <v>692</v>
      </c>
      <c r="D363" s="160"/>
      <c r="E363" s="161">
        <v>19.474</v>
      </c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48"/>
      <c r="Z363" s="148"/>
      <c r="AA363" s="148"/>
      <c r="AB363" s="148"/>
      <c r="AC363" s="148"/>
      <c r="AD363" s="148"/>
      <c r="AE363" s="148"/>
      <c r="AF363" s="148"/>
      <c r="AG363" s="148" t="s">
        <v>200</v>
      </c>
      <c r="AH363" s="148">
        <v>0</v>
      </c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</row>
    <row r="364" spans="1:60" outlineLevel="1" x14ac:dyDescent="0.2">
      <c r="A364" s="155"/>
      <c r="B364" s="156"/>
      <c r="C364" s="184" t="s">
        <v>693</v>
      </c>
      <c r="D364" s="160"/>
      <c r="E364" s="161">
        <v>9.7370000000000001</v>
      </c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48"/>
      <c r="Z364" s="148"/>
      <c r="AA364" s="148"/>
      <c r="AB364" s="148"/>
      <c r="AC364" s="148"/>
      <c r="AD364" s="148"/>
      <c r="AE364" s="148"/>
      <c r="AF364" s="148"/>
      <c r="AG364" s="148" t="s">
        <v>200</v>
      </c>
      <c r="AH364" s="148">
        <v>0</v>
      </c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</row>
    <row r="365" spans="1:60" outlineLevel="1" x14ac:dyDescent="0.2">
      <c r="A365" s="169">
        <v>60</v>
      </c>
      <c r="B365" s="170" t="s">
        <v>694</v>
      </c>
      <c r="C365" s="183" t="s">
        <v>695</v>
      </c>
      <c r="D365" s="171" t="s">
        <v>204</v>
      </c>
      <c r="E365" s="172">
        <v>2.6040000000000001</v>
      </c>
      <c r="F365" s="173"/>
      <c r="G365" s="174">
        <f>ROUND(E365*F365,2)</f>
        <v>0</v>
      </c>
      <c r="H365" s="159"/>
      <c r="I365" s="158">
        <f>ROUND(E365*H365,2)</f>
        <v>0</v>
      </c>
      <c r="J365" s="159"/>
      <c r="K365" s="158">
        <f>ROUND(E365*J365,2)</f>
        <v>0</v>
      </c>
      <c r="L365" s="158">
        <v>15</v>
      </c>
      <c r="M365" s="158">
        <f>G365*(1+L365/100)</f>
        <v>0</v>
      </c>
      <c r="N365" s="158">
        <v>9.4999999999999998E-3</v>
      </c>
      <c r="O365" s="158">
        <f>ROUND(E365*N365,2)</f>
        <v>0.02</v>
      </c>
      <c r="P365" s="158">
        <v>0</v>
      </c>
      <c r="Q365" s="158">
        <f>ROUND(E365*P365,2)</f>
        <v>0</v>
      </c>
      <c r="R365" s="158"/>
      <c r="S365" s="158" t="s">
        <v>195</v>
      </c>
      <c r="T365" s="158" t="s">
        <v>196</v>
      </c>
      <c r="U365" s="158">
        <v>0.49299999999999999</v>
      </c>
      <c r="V365" s="158">
        <f>ROUND(E365*U365,2)</f>
        <v>1.28</v>
      </c>
      <c r="W365" s="158"/>
      <c r="X365" s="158" t="s">
        <v>209</v>
      </c>
      <c r="Y365" s="148"/>
      <c r="Z365" s="148"/>
      <c r="AA365" s="148"/>
      <c r="AB365" s="148"/>
      <c r="AC365" s="148"/>
      <c r="AD365" s="148"/>
      <c r="AE365" s="148"/>
      <c r="AF365" s="148"/>
      <c r="AG365" s="148" t="s">
        <v>210</v>
      </c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</row>
    <row r="366" spans="1:60" outlineLevel="1" x14ac:dyDescent="0.2">
      <c r="A366" s="155"/>
      <c r="B366" s="156"/>
      <c r="C366" s="184" t="s">
        <v>696</v>
      </c>
      <c r="D366" s="160"/>
      <c r="E366" s="161">
        <v>0.36</v>
      </c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48"/>
      <c r="Z366" s="148"/>
      <c r="AA366" s="148"/>
      <c r="AB366" s="148"/>
      <c r="AC366" s="148"/>
      <c r="AD366" s="148"/>
      <c r="AE366" s="148"/>
      <c r="AF366" s="148"/>
      <c r="AG366" s="148" t="s">
        <v>200</v>
      </c>
      <c r="AH366" s="148">
        <v>0</v>
      </c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</row>
    <row r="367" spans="1:60" outlineLevel="1" x14ac:dyDescent="0.2">
      <c r="A367" s="155"/>
      <c r="B367" s="156"/>
      <c r="C367" s="184" t="s">
        <v>697</v>
      </c>
      <c r="D367" s="160"/>
      <c r="E367" s="161">
        <v>2.2440000000000002</v>
      </c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48"/>
      <c r="Z367" s="148"/>
      <c r="AA367" s="148"/>
      <c r="AB367" s="148"/>
      <c r="AC367" s="148"/>
      <c r="AD367" s="148"/>
      <c r="AE367" s="148"/>
      <c r="AF367" s="148"/>
      <c r="AG367" s="148" t="s">
        <v>200</v>
      </c>
      <c r="AH367" s="148">
        <v>0</v>
      </c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</row>
    <row r="368" spans="1:60" ht="22.5" outlineLevel="1" x14ac:dyDescent="0.2">
      <c r="A368" s="169">
        <v>61</v>
      </c>
      <c r="B368" s="170" t="s">
        <v>698</v>
      </c>
      <c r="C368" s="183" t="s">
        <v>699</v>
      </c>
      <c r="D368" s="171" t="s">
        <v>204</v>
      </c>
      <c r="E368" s="172">
        <v>300.59399999999999</v>
      </c>
      <c r="F368" s="173"/>
      <c r="G368" s="174">
        <f>ROUND(E368*F368,2)</f>
        <v>0</v>
      </c>
      <c r="H368" s="159"/>
      <c r="I368" s="158">
        <f>ROUND(E368*H368,2)</f>
        <v>0</v>
      </c>
      <c r="J368" s="159"/>
      <c r="K368" s="158">
        <f>ROUND(E368*J368,2)</f>
        <v>0</v>
      </c>
      <c r="L368" s="158">
        <v>15</v>
      </c>
      <c r="M368" s="158">
        <f>G368*(1+L368/100)</f>
        <v>0</v>
      </c>
      <c r="N368" s="158">
        <v>3.61E-2</v>
      </c>
      <c r="O368" s="158">
        <f>ROUND(E368*N368,2)</f>
        <v>10.85</v>
      </c>
      <c r="P368" s="158">
        <v>0</v>
      </c>
      <c r="Q368" s="158">
        <f>ROUND(E368*P368,2)</f>
        <v>0</v>
      </c>
      <c r="R368" s="158"/>
      <c r="S368" s="158" t="s">
        <v>195</v>
      </c>
      <c r="T368" s="158" t="s">
        <v>196</v>
      </c>
      <c r="U368" s="158">
        <v>1.4157999999999999</v>
      </c>
      <c r="V368" s="158">
        <f>ROUND(E368*U368,2)</f>
        <v>425.58</v>
      </c>
      <c r="W368" s="158"/>
      <c r="X368" s="158" t="s">
        <v>209</v>
      </c>
      <c r="Y368" s="148"/>
      <c r="Z368" s="148"/>
      <c r="AA368" s="148"/>
      <c r="AB368" s="148"/>
      <c r="AC368" s="148"/>
      <c r="AD368" s="148"/>
      <c r="AE368" s="148"/>
      <c r="AF368" s="148"/>
      <c r="AG368" s="148" t="s">
        <v>210</v>
      </c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</row>
    <row r="369" spans="1:60" outlineLevel="1" x14ac:dyDescent="0.2">
      <c r="A369" s="155"/>
      <c r="B369" s="156"/>
      <c r="C369" s="184" t="s">
        <v>700</v>
      </c>
      <c r="D369" s="160"/>
      <c r="E369" s="161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48"/>
      <c r="Z369" s="148"/>
      <c r="AA369" s="148"/>
      <c r="AB369" s="148"/>
      <c r="AC369" s="148"/>
      <c r="AD369" s="148"/>
      <c r="AE369" s="148"/>
      <c r="AF369" s="148"/>
      <c r="AG369" s="148" t="s">
        <v>200</v>
      </c>
      <c r="AH369" s="148">
        <v>0</v>
      </c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</row>
    <row r="370" spans="1:60" outlineLevel="1" x14ac:dyDescent="0.2">
      <c r="A370" s="155"/>
      <c r="B370" s="156"/>
      <c r="C370" s="184" t="s">
        <v>701</v>
      </c>
      <c r="D370" s="160"/>
      <c r="E370" s="161">
        <v>339.48599999999999</v>
      </c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48"/>
      <c r="Z370" s="148"/>
      <c r="AA370" s="148"/>
      <c r="AB370" s="148"/>
      <c r="AC370" s="148"/>
      <c r="AD370" s="148"/>
      <c r="AE370" s="148"/>
      <c r="AF370" s="148"/>
      <c r="AG370" s="148" t="s">
        <v>200</v>
      </c>
      <c r="AH370" s="148">
        <v>0</v>
      </c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</row>
    <row r="371" spans="1:60" outlineLevel="1" x14ac:dyDescent="0.2">
      <c r="A371" s="155"/>
      <c r="B371" s="156"/>
      <c r="C371" s="184" t="s">
        <v>702</v>
      </c>
      <c r="D371" s="160"/>
      <c r="E371" s="161">
        <v>-3.6920000000000002</v>
      </c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48"/>
      <c r="Z371" s="148"/>
      <c r="AA371" s="148"/>
      <c r="AB371" s="148"/>
      <c r="AC371" s="148"/>
      <c r="AD371" s="148"/>
      <c r="AE371" s="148"/>
      <c r="AF371" s="148"/>
      <c r="AG371" s="148" t="s">
        <v>200</v>
      </c>
      <c r="AH371" s="148">
        <v>0</v>
      </c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</row>
    <row r="372" spans="1:60" outlineLevel="1" x14ac:dyDescent="0.2">
      <c r="A372" s="155"/>
      <c r="B372" s="156"/>
      <c r="C372" s="184" t="s">
        <v>703</v>
      </c>
      <c r="D372" s="160"/>
      <c r="E372" s="161">
        <v>-11.502000000000001</v>
      </c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48"/>
      <c r="Z372" s="148"/>
      <c r="AA372" s="148"/>
      <c r="AB372" s="148"/>
      <c r="AC372" s="148"/>
      <c r="AD372" s="148"/>
      <c r="AE372" s="148"/>
      <c r="AF372" s="148"/>
      <c r="AG372" s="148" t="s">
        <v>200</v>
      </c>
      <c r="AH372" s="148">
        <v>0</v>
      </c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</row>
    <row r="373" spans="1:60" outlineLevel="1" x14ac:dyDescent="0.2">
      <c r="A373" s="155"/>
      <c r="B373" s="156"/>
      <c r="C373" s="184" t="s">
        <v>704</v>
      </c>
      <c r="D373" s="160"/>
      <c r="E373" s="161">
        <v>-0.58499999999999996</v>
      </c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48"/>
      <c r="Z373" s="148"/>
      <c r="AA373" s="148"/>
      <c r="AB373" s="148"/>
      <c r="AC373" s="148"/>
      <c r="AD373" s="148"/>
      <c r="AE373" s="148"/>
      <c r="AF373" s="148"/>
      <c r="AG373" s="148" t="s">
        <v>200</v>
      </c>
      <c r="AH373" s="148">
        <v>0</v>
      </c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</row>
    <row r="374" spans="1:60" outlineLevel="1" x14ac:dyDescent="0.2">
      <c r="A374" s="155"/>
      <c r="B374" s="156"/>
      <c r="C374" s="184" t="s">
        <v>705</v>
      </c>
      <c r="D374" s="160"/>
      <c r="E374" s="161">
        <v>-18.513000000000002</v>
      </c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48"/>
      <c r="Z374" s="148"/>
      <c r="AA374" s="148"/>
      <c r="AB374" s="148"/>
      <c r="AC374" s="148"/>
      <c r="AD374" s="148"/>
      <c r="AE374" s="148"/>
      <c r="AF374" s="148"/>
      <c r="AG374" s="148" t="s">
        <v>200</v>
      </c>
      <c r="AH374" s="148">
        <v>0</v>
      </c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</row>
    <row r="375" spans="1:60" outlineLevel="1" x14ac:dyDescent="0.2">
      <c r="A375" s="155"/>
      <c r="B375" s="156"/>
      <c r="C375" s="184" t="s">
        <v>706</v>
      </c>
      <c r="D375" s="160"/>
      <c r="E375" s="161">
        <v>-4.5999999999999996</v>
      </c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48"/>
      <c r="Z375" s="148"/>
      <c r="AA375" s="148"/>
      <c r="AB375" s="148"/>
      <c r="AC375" s="148"/>
      <c r="AD375" s="148"/>
      <c r="AE375" s="148"/>
      <c r="AF375" s="148"/>
      <c r="AG375" s="148" t="s">
        <v>200</v>
      </c>
      <c r="AH375" s="148">
        <v>0</v>
      </c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</row>
    <row r="376" spans="1:60" ht="22.5" outlineLevel="1" x14ac:dyDescent="0.2">
      <c r="A376" s="169">
        <v>62</v>
      </c>
      <c r="B376" s="170" t="s">
        <v>707</v>
      </c>
      <c r="C376" s="183" t="s">
        <v>708</v>
      </c>
      <c r="D376" s="171" t="s">
        <v>204</v>
      </c>
      <c r="E376" s="172">
        <v>27.515000000000001</v>
      </c>
      <c r="F376" s="173"/>
      <c r="G376" s="174">
        <f>ROUND(E376*F376,2)</f>
        <v>0</v>
      </c>
      <c r="H376" s="159"/>
      <c r="I376" s="158">
        <f>ROUND(E376*H376,2)</f>
        <v>0</v>
      </c>
      <c r="J376" s="159"/>
      <c r="K376" s="158">
        <f>ROUND(E376*J376,2)</f>
        <v>0</v>
      </c>
      <c r="L376" s="158">
        <v>15</v>
      </c>
      <c r="M376" s="158">
        <f>G376*(1+L376/100)</f>
        <v>0</v>
      </c>
      <c r="N376" s="158">
        <v>2.2780000000000002E-2</v>
      </c>
      <c r="O376" s="158">
        <f>ROUND(E376*N376,2)</f>
        <v>0.63</v>
      </c>
      <c r="P376" s="158">
        <v>0</v>
      </c>
      <c r="Q376" s="158">
        <f>ROUND(E376*P376,2)</f>
        <v>0</v>
      </c>
      <c r="R376" s="158"/>
      <c r="S376" s="158" t="s">
        <v>195</v>
      </c>
      <c r="T376" s="158" t="s">
        <v>196</v>
      </c>
      <c r="U376" s="158">
        <v>3.0419999999999998</v>
      </c>
      <c r="V376" s="158">
        <f>ROUND(E376*U376,2)</f>
        <v>83.7</v>
      </c>
      <c r="W376" s="158"/>
      <c r="X376" s="158" t="s">
        <v>209</v>
      </c>
      <c r="Y376" s="148"/>
      <c r="Z376" s="148"/>
      <c r="AA376" s="148"/>
      <c r="AB376" s="148"/>
      <c r="AC376" s="148"/>
      <c r="AD376" s="148"/>
      <c r="AE376" s="148"/>
      <c r="AF376" s="148"/>
      <c r="AG376" s="148" t="s">
        <v>210</v>
      </c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</row>
    <row r="377" spans="1:60" outlineLevel="1" x14ac:dyDescent="0.2">
      <c r="A377" s="155"/>
      <c r="B377" s="156"/>
      <c r="C377" s="192" t="s">
        <v>429</v>
      </c>
      <c r="D377" s="189"/>
      <c r="E377" s="190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48"/>
      <c r="Z377" s="148"/>
      <c r="AA377" s="148"/>
      <c r="AB377" s="148"/>
      <c r="AC377" s="148"/>
      <c r="AD377" s="148"/>
      <c r="AE377" s="148"/>
      <c r="AF377" s="148"/>
      <c r="AG377" s="148" t="s">
        <v>200</v>
      </c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</row>
    <row r="378" spans="1:60" outlineLevel="1" x14ac:dyDescent="0.2">
      <c r="A378" s="155"/>
      <c r="B378" s="156"/>
      <c r="C378" s="193" t="s">
        <v>709</v>
      </c>
      <c r="D378" s="189"/>
      <c r="E378" s="190">
        <v>8.2799999999999994</v>
      </c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48"/>
      <c r="Z378" s="148"/>
      <c r="AA378" s="148"/>
      <c r="AB378" s="148"/>
      <c r="AC378" s="148"/>
      <c r="AD378" s="148"/>
      <c r="AE378" s="148"/>
      <c r="AF378" s="148"/>
      <c r="AG378" s="148" t="s">
        <v>200</v>
      </c>
      <c r="AH378" s="148">
        <v>2</v>
      </c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</row>
    <row r="379" spans="1:60" outlineLevel="1" x14ac:dyDescent="0.2">
      <c r="A379" s="155"/>
      <c r="B379" s="156"/>
      <c r="C379" s="193" t="s">
        <v>710</v>
      </c>
      <c r="D379" s="189"/>
      <c r="E379" s="190">
        <v>33.659999999999997</v>
      </c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48"/>
      <c r="Z379" s="148"/>
      <c r="AA379" s="148"/>
      <c r="AB379" s="148"/>
      <c r="AC379" s="148"/>
      <c r="AD379" s="148"/>
      <c r="AE379" s="148"/>
      <c r="AF379" s="148"/>
      <c r="AG379" s="148" t="s">
        <v>200</v>
      </c>
      <c r="AH379" s="148">
        <v>2</v>
      </c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</row>
    <row r="380" spans="1:60" outlineLevel="1" x14ac:dyDescent="0.2">
      <c r="A380" s="155"/>
      <c r="B380" s="156"/>
      <c r="C380" s="193" t="s">
        <v>711</v>
      </c>
      <c r="D380" s="189"/>
      <c r="E380" s="190">
        <v>2.2000000000000002</v>
      </c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48"/>
      <c r="Z380" s="148"/>
      <c r="AA380" s="148"/>
      <c r="AB380" s="148"/>
      <c r="AC380" s="148"/>
      <c r="AD380" s="148"/>
      <c r="AE380" s="148"/>
      <c r="AF380" s="148"/>
      <c r="AG380" s="148" t="s">
        <v>200</v>
      </c>
      <c r="AH380" s="148">
        <v>2</v>
      </c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</row>
    <row r="381" spans="1:60" outlineLevel="1" x14ac:dyDescent="0.2">
      <c r="A381" s="155"/>
      <c r="B381" s="156"/>
      <c r="C381" s="193" t="s">
        <v>712</v>
      </c>
      <c r="D381" s="189"/>
      <c r="E381" s="190">
        <v>51.04</v>
      </c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48"/>
      <c r="Z381" s="148"/>
      <c r="AA381" s="148"/>
      <c r="AB381" s="148"/>
      <c r="AC381" s="148"/>
      <c r="AD381" s="148"/>
      <c r="AE381" s="148"/>
      <c r="AF381" s="148"/>
      <c r="AG381" s="148" t="s">
        <v>200</v>
      </c>
      <c r="AH381" s="148">
        <v>2</v>
      </c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</row>
    <row r="382" spans="1:60" outlineLevel="1" x14ac:dyDescent="0.2">
      <c r="A382" s="155"/>
      <c r="B382" s="156"/>
      <c r="C382" s="193" t="s">
        <v>713</v>
      </c>
      <c r="D382" s="189"/>
      <c r="E382" s="190">
        <v>2.88</v>
      </c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48"/>
      <c r="Z382" s="148"/>
      <c r="AA382" s="148"/>
      <c r="AB382" s="148"/>
      <c r="AC382" s="148"/>
      <c r="AD382" s="148"/>
      <c r="AE382" s="148"/>
      <c r="AF382" s="148"/>
      <c r="AG382" s="148" t="s">
        <v>200</v>
      </c>
      <c r="AH382" s="148">
        <v>2</v>
      </c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</row>
    <row r="383" spans="1:60" outlineLevel="1" x14ac:dyDescent="0.2">
      <c r="A383" s="155"/>
      <c r="B383" s="156"/>
      <c r="C383" s="193" t="s">
        <v>714</v>
      </c>
      <c r="D383" s="189"/>
      <c r="E383" s="190">
        <v>12</v>
      </c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48"/>
      <c r="Z383" s="148"/>
      <c r="AA383" s="148"/>
      <c r="AB383" s="148"/>
      <c r="AC383" s="148"/>
      <c r="AD383" s="148"/>
      <c r="AE383" s="148"/>
      <c r="AF383" s="148"/>
      <c r="AG383" s="148" t="s">
        <v>200</v>
      </c>
      <c r="AH383" s="148">
        <v>2</v>
      </c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</row>
    <row r="384" spans="1:60" outlineLevel="1" x14ac:dyDescent="0.2">
      <c r="A384" s="155"/>
      <c r="B384" s="156"/>
      <c r="C384" s="192" t="s">
        <v>438</v>
      </c>
      <c r="D384" s="189"/>
      <c r="E384" s="190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48"/>
      <c r="Z384" s="148"/>
      <c r="AA384" s="148"/>
      <c r="AB384" s="148"/>
      <c r="AC384" s="148"/>
      <c r="AD384" s="148"/>
      <c r="AE384" s="148"/>
      <c r="AF384" s="148"/>
      <c r="AG384" s="148" t="s">
        <v>200</v>
      </c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</row>
    <row r="385" spans="1:60" outlineLevel="1" x14ac:dyDescent="0.2">
      <c r="A385" s="155"/>
      <c r="B385" s="156"/>
      <c r="C385" s="184" t="s">
        <v>715</v>
      </c>
      <c r="D385" s="160"/>
      <c r="E385" s="161">
        <v>27.515000000000001</v>
      </c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48"/>
      <c r="Z385" s="148"/>
      <c r="AA385" s="148"/>
      <c r="AB385" s="148"/>
      <c r="AC385" s="148"/>
      <c r="AD385" s="148"/>
      <c r="AE385" s="148"/>
      <c r="AF385" s="148"/>
      <c r="AG385" s="148" t="s">
        <v>200</v>
      </c>
      <c r="AH385" s="148">
        <v>0</v>
      </c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</row>
    <row r="386" spans="1:60" outlineLevel="1" x14ac:dyDescent="0.2">
      <c r="A386" s="169">
        <v>63</v>
      </c>
      <c r="B386" s="170" t="s">
        <v>716</v>
      </c>
      <c r="C386" s="183" t="s">
        <v>717</v>
      </c>
      <c r="D386" s="171" t="s">
        <v>238</v>
      </c>
      <c r="E386" s="172">
        <v>49.56</v>
      </c>
      <c r="F386" s="173"/>
      <c r="G386" s="174">
        <f>ROUND(E386*F386,2)</f>
        <v>0</v>
      </c>
      <c r="H386" s="159"/>
      <c r="I386" s="158">
        <f>ROUND(E386*H386,2)</f>
        <v>0</v>
      </c>
      <c r="J386" s="159"/>
      <c r="K386" s="158">
        <f>ROUND(E386*J386,2)</f>
        <v>0</v>
      </c>
      <c r="L386" s="158">
        <v>15</v>
      </c>
      <c r="M386" s="158">
        <f>G386*(1+L386/100)</f>
        <v>0</v>
      </c>
      <c r="N386" s="158">
        <v>4.4000000000000002E-4</v>
      </c>
      <c r="O386" s="158">
        <f>ROUND(E386*N386,2)</f>
        <v>0.02</v>
      </c>
      <c r="P386" s="158">
        <v>0</v>
      </c>
      <c r="Q386" s="158">
        <f>ROUND(E386*P386,2)</f>
        <v>0</v>
      </c>
      <c r="R386" s="158"/>
      <c r="S386" s="158" t="s">
        <v>195</v>
      </c>
      <c r="T386" s="158" t="s">
        <v>196</v>
      </c>
      <c r="U386" s="158">
        <v>0.32</v>
      </c>
      <c r="V386" s="158">
        <f>ROUND(E386*U386,2)</f>
        <v>15.86</v>
      </c>
      <c r="W386" s="158"/>
      <c r="X386" s="158" t="s">
        <v>209</v>
      </c>
      <c r="Y386" s="148"/>
      <c r="Z386" s="148"/>
      <c r="AA386" s="148"/>
      <c r="AB386" s="148"/>
      <c r="AC386" s="148"/>
      <c r="AD386" s="148"/>
      <c r="AE386" s="148"/>
      <c r="AF386" s="148"/>
      <c r="AG386" s="148" t="s">
        <v>210</v>
      </c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</row>
    <row r="387" spans="1:60" outlineLevel="1" x14ac:dyDescent="0.2">
      <c r="A387" s="155"/>
      <c r="B387" s="156"/>
      <c r="C387" s="184" t="s">
        <v>718</v>
      </c>
      <c r="D387" s="160"/>
      <c r="E387" s="161">
        <v>49.56</v>
      </c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48"/>
      <c r="Z387" s="148"/>
      <c r="AA387" s="148"/>
      <c r="AB387" s="148"/>
      <c r="AC387" s="148"/>
      <c r="AD387" s="148"/>
      <c r="AE387" s="148"/>
      <c r="AF387" s="148"/>
      <c r="AG387" s="148" t="s">
        <v>200</v>
      </c>
      <c r="AH387" s="148">
        <v>0</v>
      </c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</row>
    <row r="388" spans="1:60" ht="22.5" outlineLevel="1" x14ac:dyDescent="0.2">
      <c r="A388" s="169">
        <v>64</v>
      </c>
      <c r="B388" s="170" t="s">
        <v>719</v>
      </c>
      <c r="C388" s="183" t="s">
        <v>720</v>
      </c>
      <c r="D388" s="171" t="s">
        <v>238</v>
      </c>
      <c r="E388" s="172">
        <v>116.68</v>
      </c>
      <c r="F388" s="173"/>
      <c r="G388" s="174">
        <f>ROUND(E388*F388,2)</f>
        <v>0</v>
      </c>
      <c r="H388" s="159"/>
      <c r="I388" s="158">
        <f>ROUND(E388*H388,2)</f>
        <v>0</v>
      </c>
      <c r="J388" s="159"/>
      <c r="K388" s="158">
        <f>ROUND(E388*J388,2)</f>
        <v>0</v>
      </c>
      <c r="L388" s="158">
        <v>15</v>
      </c>
      <c r="M388" s="158">
        <f>G388*(1+L388/100)</f>
        <v>0</v>
      </c>
      <c r="N388" s="158">
        <v>2.8E-3</v>
      </c>
      <c r="O388" s="158">
        <f>ROUND(E388*N388,2)</f>
        <v>0.33</v>
      </c>
      <c r="P388" s="158">
        <v>0</v>
      </c>
      <c r="Q388" s="158">
        <f>ROUND(E388*P388,2)</f>
        <v>0</v>
      </c>
      <c r="R388" s="158"/>
      <c r="S388" s="158" t="s">
        <v>195</v>
      </c>
      <c r="T388" s="158" t="s">
        <v>196</v>
      </c>
      <c r="U388" s="158">
        <v>0.28000000000000003</v>
      </c>
      <c r="V388" s="158">
        <f>ROUND(E388*U388,2)</f>
        <v>32.67</v>
      </c>
      <c r="W388" s="158"/>
      <c r="X388" s="158" t="s">
        <v>209</v>
      </c>
      <c r="Y388" s="148"/>
      <c r="Z388" s="148"/>
      <c r="AA388" s="148"/>
      <c r="AB388" s="148"/>
      <c r="AC388" s="148"/>
      <c r="AD388" s="148"/>
      <c r="AE388" s="148"/>
      <c r="AF388" s="148"/>
      <c r="AG388" s="148" t="s">
        <v>210</v>
      </c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</row>
    <row r="389" spans="1:60" outlineLevel="1" x14ac:dyDescent="0.2">
      <c r="A389" s="155"/>
      <c r="B389" s="156"/>
      <c r="C389" s="184" t="s">
        <v>721</v>
      </c>
      <c r="D389" s="160"/>
      <c r="E389" s="161">
        <v>10.88</v>
      </c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48"/>
      <c r="Z389" s="148"/>
      <c r="AA389" s="148"/>
      <c r="AB389" s="148"/>
      <c r="AC389" s="148"/>
      <c r="AD389" s="148"/>
      <c r="AE389" s="148"/>
      <c r="AF389" s="148"/>
      <c r="AG389" s="148" t="s">
        <v>200</v>
      </c>
      <c r="AH389" s="148">
        <v>0</v>
      </c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</row>
    <row r="390" spans="1:60" outlineLevel="1" x14ac:dyDescent="0.2">
      <c r="A390" s="155"/>
      <c r="B390" s="156"/>
      <c r="C390" s="184" t="s">
        <v>722</v>
      </c>
      <c r="D390" s="160"/>
      <c r="E390" s="161">
        <v>41.76</v>
      </c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48"/>
      <c r="Z390" s="148"/>
      <c r="AA390" s="148"/>
      <c r="AB390" s="148"/>
      <c r="AC390" s="148"/>
      <c r="AD390" s="148"/>
      <c r="AE390" s="148"/>
      <c r="AF390" s="148"/>
      <c r="AG390" s="148" t="s">
        <v>200</v>
      </c>
      <c r="AH390" s="148">
        <v>0</v>
      </c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</row>
    <row r="391" spans="1:60" outlineLevel="1" x14ac:dyDescent="0.2">
      <c r="A391" s="155"/>
      <c r="B391" s="156"/>
      <c r="C391" s="184" t="s">
        <v>723</v>
      </c>
      <c r="D391" s="160"/>
      <c r="E391" s="161">
        <v>3.1</v>
      </c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48"/>
      <c r="Z391" s="148"/>
      <c r="AA391" s="148"/>
      <c r="AB391" s="148"/>
      <c r="AC391" s="148"/>
      <c r="AD391" s="148"/>
      <c r="AE391" s="148"/>
      <c r="AF391" s="148"/>
      <c r="AG391" s="148" t="s">
        <v>200</v>
      </c>
      <c r="AH391" s="148">
        <v>0</v>
      </c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</row>
    <row r="392" spans="1:60" outlineLevel="1" x14ac:dyDescent="0.2">
      <c r="A392" s="155"/>
      <c r="B392" s="156"/>
      <c r="C392" s="184" t="s">
        <v>724</v>
      </c>
      <c r="D392" s="160"/>
      <c r="E392" s="161">
        <v>60.94</v>
      </c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48"/>
      <c r="Z392" s="148"/>
      <c r="AA392" s="148"/>
      <c r="AB392" s="148"/>
      <c r="AC392" s="148"/>
      <c r="AD392" s="148"/>
      <c r="AE392" s="148"/>
      <c r="AF392" s="148"/>
      <c r="AG392" s="148" t="s">
        <v>200</v>
      </c>
      <c r="AH392" s="148">
        <v>0</v>
      </c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</row>
    <row r="393" spans="1:60" outlineLevel="1" x14ac:dyDescent="0.2">
      <c r="A393" s="169">
        <v>65</v>
      </c>
      <c r="B393" s="170" t="s">
        <v>725</v>
      </c>
      <c r="C393" s="183" t="s">
        <v>726</v>
      </c>
      <c r="D393" s="171" t="s">
        <v>204</v>
      </c>
      <c r="E393" s="172">
        <v>99.296000000000006</v>
      </c>
      <c r="F393" s="173"/>
      <c r="G393" s="174">
        <f>ROUND(E393*F393,2)</f>
        <v>0</v>
      </c>
      <c r="H393" s="159"/>
      <c r="I393" s="158">
        <f>ROUND(E393*H393,2)</f>
        <v>0</v>
      </c>
      <c r="J393" s="159"/>
      <c r="K393" s="158">
        <f>ROUND(E393*J393,2)</f>
        <v>0</v>
      </c>
      <c r="L393" s="158">
        <v>15</v>
      </c>
      <c r="M393" s="158">
        <f>G393*(1+L393/100)</f>
        <v>0</v>
      </c>
      <c r="N393" s="158">
        <v>5.2999999999999998E-4</v>
      </c>
      <c r="O393" s="158">
        <f>ROUND(E393*N393,2)</f>
        <v>0.05</v>
      </c>
      <c r="P393" s="158">
        <v>0</v>
      </c>
      <c r="Q393" s="158">
        <f>ROUND(E393*P393,2)</f>
        <v>0</v>
      </c>
      <c r="R393" s="158"/>
      <c r="S393" s="158" t="s">
        <v>195</v>
      </c>
      <c r="T393" s="158" t="s">
        <v>196</v>
      </c>
      <c r="U393" s="158">
        <v>0.21</v>
      </c>
      <c r="V393" s="158">
        <f>ROUND(E393*U393,2)</f>
        <v>20.85</v>
      </c>
      <c r="W393" s="158"/>
      <c r="X393" s="158" t="s">
        <v>209</v>
      </c>
      <c r="Y393" s="148"/>
      <c r="Z393" s="148"/>
      <c r="AA393" s="148"/>
      <c r="AB393" s="148"/>
      <c r="AC393" s="148"/>
      <c r="AD393" s="148"/>
      <c r="AE393" s="148"/>
      <c r="AF393" s="148"/>
      <c r="AG393" s="148" t="s">
        <v>210</v>
      </c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</row>
    <row r="394" spans="1:60" outlineLevel="1" x14ac:dyDescent="0.2">
      <c r="A394" s="155"/>
      <c r="B394" s="156"/>
      <c r="C394" s="184" t="s">
        <v>727</v>
      </c>
      <c r="D394" s="160"/>
      <c r="E394" s="161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48"/>
      <c r="Z394" s="148"/>
      <c r="AA394" s="148"/>
      <c r="AB394" s="148"/>
      <c r="AC394" s="148"/>
      <c r="AD394" s="148"/>
      <c r="AE394" s="148"/>
      <c r="AF394" s="148"/>
      <c r="AG394" s="148" t="s">
        <v>200</v>
      </c>
      <c r="AH394" s="148">
        <v>0</v>
      </c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</row>
    <row r="395" spans="1:60" outlineLevel="1" x14ac:dyDescent="0.2">
      <c r="A395" s="155"/>
      <c r="B395" s="156"/>
      <c r="C395" s="184" t="s">
        <v>728</v>
      </c>
      <c r="D395" s="160"/>
      <c r="E395" s="161">
        <v>26.4</v>
      </c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48"/>
      <c r="Z395" s="148"/>
      <c r="AA395" s="148"/>
      <c r="AB395" s="148"/>
      <c r="AC395" s="148"/>
      <c r="AD395" s="148"/>
      <c r="AE395" s="148"/>
      <c r="AF395" s="148"/>
      <c r="AG395" s="148" t="s">
        <v>200</v>
      </c>
      <c r="AH395" s="148">
        <v>0</v>
      </c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</row>
    <row r="396" spans="1:60" outlineLevel="1" x14ac:dyDescent="0.2">
      <c r="A396" s="155"/>
      <c r="B396" s="156"/>
      <c r="C396" s="184" t="s">
        <v>729</v>
      </c>
      <c r="D396" s="160"/>
      <c r="E396" s="161">
        <v>49.56</v>
      </c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48"/>
      <c r="Z396" s="148"/>
      <c r="AA396" s="148"/>
      <c r="AB396" s="148"/>
      <c r="AC396" s="148"/>
      <c r="AD396" s="148"/>
      <c r="AE396" s="148"/>
      <c r="AF396" s="148"/>
      <c r="AG396" s="148" t="s">
        <v>200</v>
      </c>
      <c r="AH396" s="148">
        <v>0</v>
      </c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</row>
    <row r="397" spans="1:60" outlineLevel="1" x14ac:dyDescent="0.2">
      <c r="A397" s="155"/>
      <c r="B397" s="156"/>
      <c r="C397" s="192" t="s">
        <v>429</v>
      </c>
      <c r="D397" s="189"/>
      <c r="E397" s="190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48"/>
      <c r="Z397" s="148"/>
      <c r="AA397" s="148"/>
      <c r="AB397" s="148"/>
      <c r="AC397" s="148"/>
      <c r="AD397" s="148"/>
      <c r="AE397" s="148"/>
      <c r="AF397" s="148"/>
      <c r="AG397" s="148" t="s">
        <v>200</v>
      </c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</row>
    <row r="398" spans="1:60" outlineLevel="1" x14ac:dyDescent="0.2">
      <c r="A398" s="155"/>
      <c r="B398" s="156"/>
      <c r="C398" s="193" t="s">
        <v>730</v>
      </c>
      <c r="D398" s="189"/>
      <c r="E398" s="190">
        <v>10.88</v>
      </c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48"/>
      <c r="Z398" s="148"/>
      <c r="AA398" s="148"/>
      <c r="AB398" s="148"/>
      <c r="AC398" s="148"/>
      <c r="AD398" s="148"/>
      <c r="AE398" s="148"/>
      <c r="AF398" s="148"/>
      <c r="AG398" s="148" t="s">
        <v>200</v>
      </c>
      <c r="AH398" s="148">
        <v>2</v>
      </c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</row>
    <row r="399" spans="1:60" outlineLevel="1" x14ac:dyDescent="0.2">
      <c r="A399" s="155"/>
      <c r="B399" s="156"/>
      <c r="C399" s="193" t="s">
        <v>731</v>
      </c>
      <c r="D399" s="189"/>
      <c r="E399" s="190">
        <v>41.76</v>
      </c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48"/>
      <c r="Z399" s="148"/>
      <c r="AA399" s="148"/>
      <c r="AB399" s="148"/>
      <c r="AC399" s="148"/>
      <c r="AD399" s="148"/>
      <c r="AE399" s="148"/>
      <c r="AF399" s="148"/>
      <c r="AG399" s="148" t="s">
        <v>200</v>
      </c>
      <c r="AH399" s="148">
        <v>2</v>
      </c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</row>
    <row r="400" spans="1:60" outlineLevel="1" x14ac:dyDescent="0.2">
      <c r="A400" s="155"/>
      <c r="B400" s="156"/>
      <c r="C400" s="193" t="s">
        <v>732</v>
      </c>
      <c r="D400" s="189"/>
      <c r="E400" s="190">
        <v>3.1</v>
      </c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48"/>
      <c r="Z400" s="148"/>
      <c r="AA400" s="148"/>
      <c r="AB400" s="148"/>
      <c r="AC400" s="148"/>
      <c r="AD400" s="148"/>
      <c r="AE400" s="148"/>
      <c r="AF400" s="148"/>
      <c r="AG400" s="148" t="s">
        <v>200</v>
      </c>
      <c r="AH400" s="148">
        <v>2</v>
      </c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</row>
    <row r="401" spans="1:60" outlineLevel="1" x14ac:dyDescent="0.2">
      <c r="A401" s="155"/>
      <c r="B401" s="156"/>
      <c r="C401" s="193" t="s">
        <v>733</v>
      </c>
      <c r="D401" s="189"/>
      <c r="E401" s="190">
        <v>60.94</v>
      </c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48"/>
      <c r="Z401" s="148"/>
      <c r="AA401" s="148"/>
      <c r="AB401" s="148"/>
      <c r="AC401" s="148"/>
      <c r="AD401" s="148"/>
      <c r="AE401" s="148"/>
      <c r="AF401" s="148"/>
      <c r="AG401" s="148" t="s">
        <v>200</v>
      </c>
      <c r="AH401" s="148">
        <v>2</v>
      </c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</row>
    <row r="402" spans="1:60" outlineLevel="1" x14ac:dyDescent="0.2">
      <c r="A402" s="155"/>
      <c r="B402" s="156"/>
      <c r="C402" s="192" t="s">
        <v>438</v>
      </c>
      <c r="D402" s="189"/>
      <c r="E402" s="190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48"/>
      <c r="Z402" s="148"/>
      <c r="AA402" s="148"/>
      <c r="AB402" s="148"/>
      <c r="AC402" s="148"/>
      <c r="AD402" s="148"/>
      <c r="AE402" s="148"/>
      <c r="AF402" s="148"/>
      <c r="AG402" s="148" t="s">
        <v>200</v>
      </c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</row>
    <row r="403" spans="1:60" outlineLevel="1" x14ac:dyDescent="0.2">
      <c r="A403" s="155"/>
      <c r="B403" s="156"/>
      <c r="C403" s="184" t="s">
        <v>734</v>
      </c>
      <c r="D403" s="160"/>
      <c r="E403" s="161">
        <v>23.335999999999999</v>
      </c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48"/>
      <c r="Z403" s="148"/>
      <c r="AA403" s="148"/>
      <c r="AB403" s="148"/>
      <c r="AC403" s="148"/>
      <c r="AD403" s="148"/>
      <c r="AE403" s="148"/>
      <c r="AF403" s="148"/>
      <c r="AG403" s="148" t="s">
        <v>200</v>
      </c>
      <c r="AH403" s="148">
        <v>0</v>
      </c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</row>
    <row r="404" spans="1:60" outlineLevel="1" x14ac:dyDescent="0.2">
      <c r="A404" s="169">
        <v>66</v>
      </c>
      <c r="B404" s="170" t="s">
        <v>735</v>
      </c>
      <c r="C404" s="183" t="s">
        <v>736</v>
      </c>
      <c r="D404" s="171" t="s">
        <v>238</v>
      </c>
      <c r="E404" s="172">
        <v>24.98</v>
      </c>
      <c r="F404" s="173"/>
      <c r="G404" s="174">
        <f>ROUND(E404*F404,2)</f>
        <v>0</v>
      </c>
      <c r="H404" s="159"/>
      <c r="I404" s="158">
        <f>ROUND(E404*H404,2)</f>
        <v>0</v>
      </c>
      <c r="J404" s="159"/>
      <c r="K404" s="158">
        <f>ROUND(E404*J404,2)</f>
        <v>0</v>
      </c>
      <c r="L404" s="158">
        <v>15</v>
      </c>
      <c r="M404" s="158">
        <f>G404*(1+L404/100)</f>
        <v>0</v>
      </c>
      <c r="N404" s="158">
        <v>2.0000000000000002E-5</v>
      </c>
      <c r="O404" s="158">
        <f>ROUND(E404*N404,2)</f>
        <v>0</v>
      </c>
      <c r="P404" s="158">
        <v>0</v>
      </c>
      <c r="Q404" s="158">
        <f>ROUND(E404*P404,2)</f>
        <v>0</v>
      </c>
      <c r="R404" s="158"/>
      <c r="S404" s="158" t="s">
        <v>195</v>
      </c>
      <c r="T404" s="158" t="s">
        <v>196</v>
      </c>
      <c r="U404" s="158">
        <v>0.16</v>
      </c>
      <c r="V404" s="158">
        <f>ROUND(E404*U404,2)</f>
        <v>4</v>
      </c>
      <c r="W404" s="158"/>
      <c r="X404" s="158" t="s">
        <v>209</v>
      </c>
      <c r="Y404" s="148"/>
      <c r="Z404" s="148"/>
      <c r="AA404" s="148"/>
      <c r="AB404" s="148"/>
      <c r="AC404" s="148"/>
      <c r="AD404" s="148"/>
      <c r="AE404" s="148"/>
      <c r="AF404" s="148"/>
      <c r="AG404" s="148" t="s">
        <v>210</v>
      </c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</row>
    <row r="405" spans="1:60" outlineLevel="1" x14ac:dyDescent="0.2">
      <c r="A405" s="155"/>
      <c r="B405" s="156"/>
      <c r="C405" s="184" t="s">
        <v>737</v>
      </c>
      <c r="D405" s="160"/>
      <c r="E405" s="161">
        <v>2.6</v>
      </c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48"/>
      <c r="Z405" s="148"/>
      <c r="AA405" s="148"/>
      <c r="AB405" s="148"/>
      <c r="AC405" s="148"/>
      <c r="AD405" s="148"/>
      <c r="AE405" s="148"/>
      <c r="AF405" s="148"/>
      <c r="AG405" s="148" t="s">
        <v>200</v>
      </c>
      <c r="AH405" s="148">
        <v>0</v>
      </c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</row>
    <row r="406" spans="1:60" outlineLevel="1" x14ac:dyDescent="0.2">
      <c r="A406" s="155"/>
      <c r="B406" s="156"/>
      <c r="C406" s="184" t="s">
        <v>738</v>
      </c>
      <c r="D406" s="160"/>
      <c r="E406" s="161">
        <v>8.1</v>
      </c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48"/>
      <c r="Z406" s="148"/>
      <c r="AA406" s="148"/>
      <c r="AB406" s="148"/>
      <c r="AC406" s="148"/>
      <c r="AD406" s="148"/>
      <c r="AE406" s="148"/>
      <c r="AF406" s="148"/>
      <c r="AG406" s="148" t="s">
        <v>200</v>
      </c>
      <c r="AH406" s="148">
        <v>0</v>
      </c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</row>
    <row r="407" spans="1:60" outlineLevel="1" x14ac:dyDescent="0.2">
      <c r="A407" s="155"/>
      <c r="B407" s="156"/>
      <c r="C407" s="184" t="s">
        <v>739</v>
      </c>
      <c r="D407" s="160"/>
      <c r="E407" s="161">
        <v>0.9</v>
      </c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48"/>
      <c r="Z407" s="148"/>
      <c r="AA407" s="148"/>
      <c r="AB407" s="148"/>
      <c r="AC407" s="148"/>
      <c r="AD407" s="148"/>
      <c r="AE407" s="148"/>
      <c r="AF407" s="148"/>
      <c r="AG407" s="148" t="s">
        <v>200</v>
      </c>
      <c r="AH407" s="148">
        <v>0</v>
      </c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</row>
    <row r="408" spans="1:60" outlineLevel="1" x14ac:dyDescent="0.2">
      <c r="A408" s="155"/>
      <c r="B408" s="156"/>
      <c r="C408" s="184" t="s">
        <v>740</v>
      </c>
      <c r="D408" s="160"/>
      <c r="E408" s="161">
        <v>9.9</v>
      </c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48"/>
      <c r="Z408" s="148"/>
      <c r="AA408" s="148"/>
      <c r="AB408" s="148"/>
      <c r="AC408" s="148"/>
      <c r="AD408" s="148"/>
      <c r="AE408" s="148"/>
      <c r="AF408" s="148"/>
      <c r="AG408" s="148" t="s">
        <v>200</v>
      </c>
      <c r="AH408" s="148">
        <v>0</v>
      </c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</row>
    <row r="409" spans="1:60" outlineLevel="1" x14ac:dyDescent="0.2">
      <c r="A409" s="155"/>
      <c r="B409" s="156"/>
      <c r="C409" s="184" t="s">
        <v>741</v>
      </c>
      <c r="D409" s="160"/>
      <c r="E409" s="161">
        <v>1.48</v>
      </c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48"/>
      <c r="Z409" s="148"/>
      <c r="AA409" s="148"/>
      <c r="AB409" s="148"/>
      <c r="AC409" s="148"/>
      <c r="AD409" s="148"/>
      <c r="AE409" s="148"/>
      <c r="AF409" s="148"/>
      <c r="AG409" s="148" t="s">
        <v>200</v>
      </c>
      <c r="AH409" s="148">
        <v>0</v>
      </c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</row>
    <row r="410" spans="1:60" outlineLevel="1" x14ac:dyDescent="0.2">
      <c r="A410" s="155"/>
      <c r="B410" s="156"/>
      <c r="C410" s="184" t="s">
        <v>742</v>
      </c>
      <c r="D410" s="160"/>
      <c r="E410" s="161">
        <v>2</v>
      </c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48"/>
      <c r="Z410" s="148"/>
      <c r="AA410" s="148"/>
      <c r="AB410" s="148"/>
      <c r="AC410" s="148"/>
      <c r="AD410" s="148"/>
      <c r="AE410" s="148"/>
      <c r="AF410" s="148"/>
      <c r="AG410" s="148" t="s">
        <v>200</v>
      </c>
      <c r="AH410" s="148">
        <v>0</v>
      </c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</row>
    <row r="411" spans="1:60" outlineLevel="1" x14ac:dyDescent="0.2">
      <c r="A411" s="169">
        <v>67</v>
      </c>
      <c r="B411" s="170" t="s">
        <v>743</v>
      </c>
      <c r="C411" s="183" t="s">
        <v>744</v>
      </c>
      <c r="D411" s="171" t="s">
        <v>238</v>
      </c>
      <c r="E411" s="172">
        <v>85.08</v>
      </c>
      <c r="F411" s="173"/>
      <c r="G411" s="174">
        <f>ROUND(E411*F411,2)</f>
        <v>0</v>
      </c>
      <c r="H411" s="159"/>
      <c r="I411" s="158">
        <f>ROUND(E411*H411,2)</f>
        <v>0</v>
      </c>
      <c r="J411" s="159"/>
      <c r="K411" s="158">
        <f>ROUND(E411*J411,2)</f>
        <v>0</v>
      </c>
      <c r="L411" s="158">
        <v>15</v>
      </c>
      <c r="M411" s="158">
        <f>G411*(1+L411/100)</f>
        <v>0</v>
      </c>
      <c r="N411" s="158">
        <v>1.1E-4</v>
      </c>
      <c r="O411" s="158">
        <f>ROUND(E411*N411,2)</f>
        <v>0.01</v>
      </c>
      <c r="P411" s="158">
        <v>0</v>
      </c>
      <c r="Q411" s="158">
        <f>ROUND(E411*P411,2)</f>
        <v>0</v>
      </c>
      <c r="R411" s="158"/>
      <c r="S411" s="158" t="s">
        <v>195</v>
      </c>
      <c r="T411" s="158" t="s">
        <v>196</v>
      </c>
      <c r="U411" s="158">
        <v>0.16</v>
      </c>
      <c r="V411" s="158">
        <f>ROUND(E411*U411,2)</f>
        <v>13.61</v>
      </c>
      <c r="W411" s="158"/>
      <c r="X411" s="158" t="s">
        <v>209</v>
      </c>
      <c r="Y411" s="148"/>
      <c r="Z411" s="148"/>
      <c r="AA411" s="148"/>
      <c r="AB411" s="148"/>
      <c r="AC411" s="148"/>
      <c r="AD411" s="148"/>
      <c r="AE411" s="148"/>
      <c r="AF411" s="148"/>
      <c r="AG411" s="148" t="s">
        <v>210</v>
      </c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</row>
    <row r="412" spans="1:60" outlineLevel="1" x14ac:dyDescent="0.2">
      <c r="A412" s="155"/>
      <c r="B412" s="156"/>
      <c r="C412" s="184" t="s">
        <v>745</v>
      </c>
      <c r="D412" s="160"/>
      <c r="E412" s="161">
        <v>5.68</v>
      </c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48"/>
      <c r="Z412" s="148"/>
      <c r="AA412" s="148"/>
      <c r="AB412" s="148"/>
      <c r="AC412" s="148"/>
      <c r="AD412" s="148"/>
      <c r="AE412" s="148"/>
      <c r="AF412" s="148"/>
      <c r="AG412" s="148" t="s">
        <v>200</v>
      </c>
      <c r="AH412" s="148">
        <v>0</v>
      </c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</row>
    <row r="413" spans="1:60" outlineLevel="1" x14ac:dyDescent="0.2">
      <c r="A413" s="155"/>
      <c r="B413" s="156"/>
      <c r="C413" s="184" t="s">
        <v>746</v>
      </c>
      <c r="D413" s="160"/>
      <c r="E413" s="161">
        <v>25.56</v>
      </c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48"/>
      <c r="Z413" s="148"/>
      <c r="AA413" s="148"/>
      <c r="AB413" s="148"/>
      <c r="AC413" s="148"/>
      <c r="AD413" s="148"/>
      <c r="AE413" s="148"/>
      <c r="AF413" s="148"/>
      <c r="AG413" s="148" t="s">
        <v>200</v>
      </c>
      <c r="AH413" s="148">
        <v>0</v>
      </c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</row>
    <row r="414" spans="1:60" outlineLevel="1" x14ac:dyDescent="0.2">
      <c r="A414" s="155"/>
      <c r="B414" s="156"/>
      <c r="C414" s="184" t="s">
        <v>747</v>
      </c>
      <c r="D414" s="160"/>
      <c r="E414" s="161">
        <v>1.3</v>
      </c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48"/>
      <c r="Z414" s="148"/>
      <c r="AA414" s="148"/>
      <c r="AB414" s="148"/>
      <c r="AC414" s="148"/>
      <c r="AD414" s="148"/>
      <c r="AE414" s="148"/>
      <c r="AF414" s="148"/>
      <c r="AG414" s="148" t="s">
        <v>200</v>
      </c>
      <c r="AH414" s="148">
        <v>0</v>
      </c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</row>
    <row r="415" spans="1:60" outlineLevel="1" x14ac:dyDescent="0.2">
      <c r="A415" s="155"/>
      <c r="B415" s="156"/>
      <c r="C415" s="184" t="s">
        <v>748</v>
      </c>
      <c r="D415" s="160"/>
      <c r="E415" s="161">
        <v>41.14</v>
      </c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48"/>
      <c r="Z415" s="148"/>
      <c r="AA415" s="148"/>
      <c r="AB415" s="148"/>
      <c r="AC415" s="148"/>
      <c r="AD415" s="148"/>
      <c r="AE415" s="148"/>
      <c r="AF415" s="148"/>
      <c r="AG415" s="148" t="s">
        <v>200</v>
      </c>
      <c r="AH415" s="148">
        <v>0</v>
      </c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</row>
    <row r="416" spans="1:60" outlineLevel="1" x14ac:dyDescent="0.2">
      <c r="A416" s="155"/>
      <c r="B416" s="156"/>
      <c r="C416" s="184" t="s">
        <v>749</v>
      </c>
      <c r="D416" s="160"/>
      <c r="E416" s="161">
        <v>1.4</v>
      </c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48"/>
      <c r="Z416" s="148"/>
      <c r="AA416" s="148"/>
      <c r="AB416" s="148"/>
      <c r="AC416" s="148"/>
      <c r="AD416" s="148"/>
      <c r="AE416" s="148"/>
      <c r="AF416" s="148"/>
      <c r="AG416" s="148" t="s">
        <v>200</v>
      </c>
      <c r="AH416" s="148">
        <v>0</v>
      </c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</row>
    <row r="417" spans="1:60" outlineLevel="1" x14ac:dyDescent="0.2">
      <c r="A417" s="155"/>
      <c r="B417" s="156"/>
      <c r="C417" s="184" t="s">
        <v>750</v>
      </c>
      <c r="D417" s="160"/>
      <c r="E417" s="161">
        <v>10</v>
      </c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48"/>
      <c r="Z417" s="148"/>
      <c r="AA417" s="148"/>
      <c r="AB417" s="148"/>
      <c r="AC417" s="148"/>
      <c r="AD417" s="148"/>
      <c r="AE417" s="148"/>
      <c r="AF417" s="148"/>
      <c r="AG417" s="148" t="s">
        <v>200</v>
      </c>
      <c r="AH417" s="148">
        <v>0</v>
      </c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</row>
    <row r="418" spans="1:60" outlineLevel="1" x14ac:dyDescent="0.2">
      <c r="A418" s="169">
        <v>68</v>
      </c>
      <c r="B418" s="170" t="s">
        <v>751</v>
      </c>
      <c r="C418" s="183" t="s">
        <v>752</v>
      </c>
      <c r="D418" s="171" t="s">
        <v>238</v>
      </c>
      <c r="E418" s="172">
        <v>49.56</v>
      </c>
      <c r="F418" s="173"/>
      <c r="G418" s="174">
        <f>ROUND(E418*F418,2)</f>
        <v>0</v>
      </c>
      <c r="H418" s="159"/>
      <c r="I418" s="158">
        <f>ROUND(E418*H418,2)</f>
        <v>0</v>
      </c>
      <c r="J418" s="159"/>
      <c r="K418" s="158">
        <f>ROUND(E418*J418,2)</f>
        <v>0</v>
      </c>
      <c r="L418" s="158">
        <v>15</v>
      </c>
      <c r="M418" s="158">
        <f>G418*(1+L418/100)</f>
        <v>0</v>
      </c>
      <c r="N418" s="158">
        <v>6.3000000000000003E-4</v>
      </c>
      <c r="O418" s="158">
        <f>ROUND(E418*N418,2)</f>
        <v>0.03</v>
      </c>
      <c r="P418" s="158">
        <v>0</v>
      </c>
      <c r="Q418" s="158">
        <f>ROUND(E418*P418,2)</f>
        <v>0</v>
      </c>
      <c r="R418" s="158"/>
      <c r="S418" s="158" t="s">
        <v>195</v>
      </c>
      <c r="T418" s="158" t="s">
        <v>196</v>
      </c>
      <c r="U418" s="158">
        <v>0.15</v>
      </c>
      <c r="V418" s="158">
        <f>ROUND(E418*U418,2)</f>
        <v>7.43</v>
      </c>
      <c r="W418" s="158"/>
      <c r="X418" s="158" t="s">
        <v>209</v>
      </c>
      <c r="Y418" s="148"/>
      <c r="Z418" s="148"/>
      <c r="AA418" s="148"/>
      <c r="AB418" s="148"/>
      <c r="AC418" s="148"/>
      <c r="AD418" s="148"/>
      <c r="AE418" s="148"/>
      <c r="AF418" s="148"/>
      <c r="AG418" s="148" t="s">
        <v>210</v>
      </c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</row>
    <row r="419" spans="1:60" outlineLevel="1" x14ac:dyDescent="0.2">
      <c r="A419" s="155"/>
      <c r="B419" s="156"/>
      <c r="C419" s="184" t="s">
        <v>718</v>
      </c>
      <c r="D419" s="160"/>
      <c r="E419" s="161">
        <v>49.56</v>
      </c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48"/>
      <c r="Z419" s="148"/>
      <c r="AA419" s="148"/>
      <c r="AB419" s="148"/>
      <c r="AC419" s="148"/>
      <c r="AD419" s="148"/>
      <c r="AE419" s="148"/>
      <c r="AF419" s="148"/>
      <c r="AG419" s="148" t="s">
        <v>200</v>
      </c>
      <c r="AH419" s="148">
        <v>0</v>
      </c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</row>
    <row r="420" spans="1:60" outlineLevel="1" x14ac:dyDescent="0.2">
      <c r="A420" s="169">
        <v>69</v>
      </c>
      <c r="B420" s="170" t="s">
        <v>753</v>
      </c>
      <c r="C420" s="183" t="s">
        <v>754</v>
      </c>
      <c r="D420" s="171" t="s">
        <v>238</v>
      </c>
      <c r="E420" s="172">
        <v>49.56</v>
      </c>
      <c r="F420" s="173"/>
      <c r="G420" s="174">
        <f>ROUND(E420*F420,2)</f>
        <v>0</v>
      </c>
      <c r="H420" s="159"/>
      <c r="I420" s="158">
        <f>ROUND(E420*H420,2)</f>
        <v>0</v>
      </c>
      <c r="J420" s="159"/>
      <c r="K420" s="158">
        <f>ROUND(E420*J420,2)</f>
        <v>0</v>
      </c>
      <c r="L420" s="158">
        <v>15</v>
      </c>
      <c r="M420" s="158">
        <f>G420*(1+L420/100)</f>
        <v>0</v>
      </c>
      <c r="N420" s="158">
        <v>9.5E-4</v>
      </c>
      <c r="O420" s="158">
        <f>ROUND(E420*N420,2)</f>
        <v>0.05</v>
      </c>
      <c r="P420" s="158">
        <v>0</v>
      </c>
      <c r="Q420" s="158">
        <f>ROUND(E420*P420,2)</f>
        <v>0</v>
      </c>
      <c r="R420" s="158"/>
      <c r="S420" s="158" t="s">
        <v>195</v>
      </c>
      <c r="T420" s="158" t="s">
        <v>196</v>
      </c>
      <c r="U420" s="158">
        <v>0.16</v>
      </c>
      <c r="V420" s="158">
        <f>ROUND(E420*U420,2)</f>
        <v>7.93</v>
      </c>
      <c r="W420" s="158"/>
      <c r="X420" s="158" t="s">
        <v>209</v>
      </c>
      <c r="Y420" s="148"/>
      <c r="Z420" s="148"/>
      <c r="AA420" s="148"/>
      <c r="AB420" s="148"/>
      <c r="AC420" s="148"/>
      <c r="AD420" s="148"/>
      <c r="AE420" s="148"/>
      <c r="AF420" s="148"/>
      <c r="AG420" s="148" t="s">
        <v>210</v>
      </c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</row>
    <row r="421" spans="1:60" outlineLevel="1" x14ac:dyDescent="0.2">
      <c r="A421" s="155"/>
      <c r="B421" s="156"/>
      <c r="C421" s="184" t="s">
        <v>718</v>
      </c>
      <c r="D421" s="160"/>
      <c r="E421" s="161">
        <v>49.56</v>
      </c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48"/>
      <c r="Z421" s="148"/>
      <c r="AA421" s="148"/>
      <c r="AB421" s="148"/>
      <c r="AC421" s="148"/>
      <c r="AD421" s="148"/>
      <c r="AE421" s="148"/>
      <c r="AF421" s="148"/>
      <c r="AG421" s="148" t="s">
        <v>200</v>
      </c>
      <c r="AH421" s="148">
        <v>0</v>
      </c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</row>
    <row r="422" spans="1:60" outlineLevel="1" x14ac:dyDescent="0.2">
      <c r="A422" s="169">
        <v>70</v>
      </c>
      <c r="B422" s="170" t="s">
        <v>755</v>
      </c>
      <c r="C422" s="183" t="s">
        <v>756</v>
      </c>
      <c r="D422" s="171" t="s">
        <v>204</v>
      </c>
      <c r="E422" s="172">
        <v>26</v>
      </c>
      <c r="F422" s="173"/>
      <c r="G422" s="174">
        <f>ROUND(E422*F422,2)</f>
        <v>0</v>
      </c>
      <c r="H422" s="159"/>
      <c r="I422" s="158">
        <f>ROUND(E422*H422,2)</f>
        <v>0</v>
      </c>
      <c r="J422" s="159"/>
      <c r="K422" s="158">
        <f>ROUND(E422*J422,2)</f>
        <v>0</v>
      </c>
      <c r="L422" s="158">
        <v>15</v>
      </c>
      <c r="M422" s="158">
        <f>G422*(1+L422/100)</f>
        <v>0</v>
      </c>
      <c r="N422" s="158">
        <v>3.2000000000000003E-4</v>
      </c>
      <c r="O422" s="158">
        <f>ROUND(E422*N422,2)</f>
        <v>0.01</v>
      </c>
      <c r="P422" s="158">
        <v>0</v>
      </c>
      <c r="Q422" s="158">
        <f>ROUND(E422*P422,2)</f>
        <v>0</v>
      </c>
      <c r="R422" s="158"/>
      <c r="S422" s="158" t="s">
        <v>195</v>
      </c>
      <c r="T422" s="158" t="s">
        <v>196</v>
      </c>
      <c r="U422" s="158">
        <v>0.45</v>
      </c>
      <c r="V422" s="158">
        <f>ROUND(E422*U422,2)</f>
        <v>11.7</v>
      </c>
      <c r="W422" s="158"/>
      <c r="X422" s="158" t="s">
        <v>209</v>
      </c>
      <c r="Y422" s="148"/>
      <c r="Z422" s="148"/>
      <c r="AA422" s="148"/>
      <c r="AB422" s="148"/>
      <c r="AC422" s="148"/>
      <c r="AD422" s="148"/>
      <c r="AE422" s="148"/>
      <c r="AF422" s="148"/>
      <c r="AG422" s="148" t="s">
        <v>210</v>
      </c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</row>
    <row r="423" spans="1:60" outlineLevel="1" x14ac:dyDescent="0.2">
      <c r="A423" s="155"/>
      <c r="B423" s="156"/>
      <c r="C423" s="184" t="s">
        <v>757</v>
      </c>
      <c r="D423" s="160"/>
      <c r="E423" s="161">
        <v>26</v>
      </c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48"/>
      <c r="Z423" s="148"/>
      <c r="AA423" s="148"/>
      <c r="AB423" s="148"/>
      <c r="AC423" s="148"/>
      <c r="AD423" s="148"/>
      <c r="AE423" s="148"/>
      <c r="AF423" s="148"/>
      <c r="AG423" s="148" t="s">
        <v>200</v>
      </c>
      <c r="AH423" s="148">
        <v>0</v>
      </c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</row>
    <row r="424" spans="1:60" outlineLevel="1" x14ac:dyDescent="0.2">
      <c r="A424" s="175">
        <v>71</v>
      </c>
      <c r="B424" s="176" t="s">
        <v>758</v>
      </c>
      <c r="C424" s="185" t="s">
        <v>759</v>
      </c>
      <c r="D424" s="177" t="s">
        <v>204</v>
      </c>
      <c r="E424" s="178">
        <v>422.517</v>
      </c>
      <c r="F424" s="179"/>
      <c r="G424" s="180">
        <f>ROUND(E424*F424,2)</f>
        <v>0</v>
      </c>
      <c r="H424" s="159"/>
      <c r="I424" s="158">
        <f>ROUND(E424*H424,2)</f>
        <v>0</v>
      </c>
      <c r="J424" s="159"/>
      <c r="K424" s="158">
        <f>ROUND(E424*J424,2)</f>
        <v>0</v>
      </c>
      <c r="L424" s="158">
        <v>15</v>
      </c>
      <c r="M424" s="158">
        <f>G424*(1+L424/100)</f>
        <v>0</v>
      </c>
      <c r="N424" s="158">
        <v>2.0000000000000002E-5</v>
      </c>
      <c r="O424" s="158">
        <f>ROUND(E424*N424,2)</f>
        <v>0.01</v>
      </c>
      <c r="P424" s="158">
        <v>0</v>
      </c>
      <c r="Q424" s="158">
        <f>ROUND(E424*P424,2)</f>
        <v>0</v>
      </c>
      <c r="R424" s="158"/>
      <c r="S424" s="158" t="s">
        <v>195</v>
      </c>
      <c r="T424" s="158" t="s">
        <v>196</v>
      </c>
      <c r="U424" s="158">
        <v>0.11</v>
      </c>
      <c r="V424" s="158">
        <f>ROUND(E424*U424,2)</f>
        <v>46.48</v>
      </c>
      <c r="W424" s="158"/>
      <c r="X424" s="158" t="s">
        <v>209</v>
      </c>
      <c r="Y424" s="148"/>
      <c r="Z424" s="148"/>
      <c r="AA424" s="148"/>
      <c r="AB424" s="148"/>
      <c r="AC424" s="148"/>
      <c r="AD424" s="148"/>
      <c r="AE424" s="148"/>
      <c r="AF424" s="148"/>
      <c r="AG424" s="148" t="s">
        <v>210</v>
      </c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</row>
    <row r="425" spans="1:60" outlineLevel="1" x14ac:dyDescent="0.2">
      <c r="A425" s="169">
        <v>72</v>
      </c>
      <c r="B425" s="170" t="s">
        <v>760</v>
      </c>
      <c r="C425" s="183" t="s">
        <v>761</v>
      </c>
      <c r="D425" s="171" t="s">
        <v>204</v>
      </c>
      <c r="E425" s="172">
        <v>69.384</v>
      </c>
      <c r="F425" s="173"/>
      <c r="G425" s="174">
        <f>ROUND(E425*F425,2)</f>
        <v>0</v>
      </c>
      <c r="H425" s="159"/>
      <c r="I425" s="158">
        <f>ROUND(E425*H425,2)</f>
        <v>0</v>
      </c>
      <c r="J425" s="159"/>
      <c r="K425" s="158">
        <f>ROUND(E425*J425,2)</f>
        <v>0</v>
      </c>
      <c r="L425" s="158">
        <v>15</v>
      </c>
      <c r="M425" s="158">
        <f>G425*(1+L425/100)</f>
        <v>0</v>
      </c>
      <c r="N425" s="158">
        <v>1.295E-2</v>
      </c>
      <c r="O425" s="158">
        <f>ROUND(E425*N425,2)</f>
        <v>0.9</v>
      </c>
      <c r="P425" s="158">
        <v>0</v>
      </c>
      <c r="Q425" s="158">
        <f>ROUND(E425*P425,2)</f>
        <v>0</v>
      </c>
      <c r="R425" s="158"/>
      <c r="S425" s="158" t="s">
        <v>595</v>
      </c>
      <c r="T425" s="158" t="s">
        <v>599</v>
      </c>
      <c r="U425" s="158">
        <v>2.9020000000000001</v>
      </c>
      <c r="V425" s="158">
        <f>ROUND(E425*U425,2)</f>
        <v>201.35</v>
      </c>
      <c r="W425" s="158"/>
      <c r="X425" s="158" t="s">
        <v>209</v>
      </c>
      <c r="Y425" s="148"/>
      <c r="Z425" s="148"/>
      <c r="AA425" s="148"/>
      <c r="AB425" s="148"/>
      <c r="AC425" s="148"/>
      <c r="AD425" s="148"/>
      <c r="AE425" s="148"/>
      <c r="AF425" s="148"/>
      <c r="AG425" s="148" t="s">
        <v>210</v>
      </c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</row>
    <row r="426" spans="1:60" outlineLevel="1" x14ac:dyDescent="0.2">
      <c r="A426" s="155"/>
      <c r="B426" s="156"/>
      <c r="C426" s="184" t="s">
        <v>687</v>
      </c>
      <c r="D426" s="160"/>
      <c r="E426" s="161">
        <v>69.384</v>
      </c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48"/>
      <c r="Z426" s="148"/>
      <c r="AA426" s="148"/>
      <c r="AB426" s="148"/>
      <c r="AC426" s="148"/>
      <c r="AD426" s="148"/>
      <c r="AE426" s="148"/>
      <c r="AF426" s="148"/>
      <c r="AG426" s="148" t="s">
        <v>200</v>
      </c>
      <c r="AH426" s="148">
        <v>0</v>
      </c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</row>
    <row r="427" spans="1:60" outlineLevel="1" x14ac:dyDescent="0.2">
      <c r="A427" s="169">
        <v>73</v>
      </c>
      <c r="B427" s="170" t="s">
        <v>762</v>
      </c>
      <c r="C427" s="183" t="s">
        <v>763</v>
      </c>
      <c r="D427" s="171" t="s">
        <v>238</v>
      </c>
      <c r="E427" s="172">
        <v>56.994</v>
      </c>
      <c r="F427" s="173"/>
      <c r="G427" s="174">
        <f>ROUND(E427*F427,2)</f>
        <v>0</v>
      </c>
      <c r="H427" s="159"/>
      <c r="I427" s="158">
        <f>ROUND(E427*H427,2)</f>
        <v>0</v>
      </c>
      <c r="J427" s="159"/>
      <c r="K427" s="158">
        <f>ROUND(E427*J427,2)</f>
        <v>0</v>
      </c>
      <c r="L427" s="158">
        <v>15</v>
      </c>
      <c r="M427" s="158">
        <f>G427*(1+L427/100)</f>
        <v>0</v>
      </c>
      <c r="N427" s="158">
        <v>1.4999999999999999E-4</v>
      </c>
      <c r="O427" s="158">
        <f>ROUND(E427*N427,2)</f>
        <v>0.01</v>
      </c>
      <c r="P427" s="158">
        <v>0</v>
      </c>
      <c r="Q427" s="158">
        <f>ROUND(E427*P427,2)</f>
        <v>0</v>
      </c>
      <c r="R427" s="158"/>
      <c r="S427" s="158" t="s">
        <v>595</v>
      </c>
      <c r="T427" s="158" t="s">
        <v>196</v>
      </c>
      <c r="U427" s="158">
        <v>0</v>
      </c>
      <c r="V427" s="158">
        <f>ROUND(E427*U427,2)</f>
        <v>0</v>
      </c>
      <c r="W427" s="158"/>
      <c r="X427" s="158" t="s">
        <v>764</v>
      </c>
      <c r="Y427" s="148"/>
      <c r="Z427" s="148"/>
      <c r="AA427" s="148"/>
      <c r="AB427" s="148"/>
      <c r="AC427" s="148"/>
      <c r="AD427" s="148"/>
      <c r="AE427" s="148"/>
      <c r="AF427" s="148"/>
      <c r="AG427" s="148" t="s">
        <v>765</v>
      </c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</row>
    <row r="428" spans="1:60" outlineLevel="1" x14ac:dyDescent="0.2">
      <c r="A428" s="155"/>
      <c r="B428" s="156"/>
      <c r="C428" s="184" t="s">
        <v>766</v>
      </c>
      <c r="D428" s="160"/>
      <c r="E428" s="161">
        <v>56.994</v>
      </c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48"/>
      <c r="Z428" s="148"/>
      <c r="AA428" s="148"/>
      <c r="AB428" s="148"/>
      <c r="AC428" s="148"/>
      <c r="AD428" s="148"/>
      <c r="AE428" s="148"/>
      <c r="AF428" s="148"/>
      <c r="AG428" s="148" t="s">
        <v>200</v>
      </c>
      <c r="AH428" s="148">
        <v>0</v>
      </c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</row>
    <row r="429" spans="1:60" ht="22.5" outlineLevel="1" x14ac:dyDescent="0.2">
      <c r="A429" s="169">
        <v>74</v>
      </c>
      <c r="B429" s="170" t="s">
        <v>767</v>
      </c>
      <c r="C429" s="183" t="s">
        <v>768</v>
      </c>
      <c r="D429" s="171" t="s">
        <v>238</v>
      </c>
      <c r="E429" s="172">
        <v>56.994</v>
      </c>
      <c r="F429" s="173"/>
      <c r="G429" s="174">
        <f>ROUND(E429*F429,2)</f>
        <v>0</v>
      </c>
      <c r="H429" s="159"/>
      <c r="I429" s="158">
        <f>ROUND(E429*H429,2)</f>
        <v>0</v>
      </c>
      <c r="J429" s="159"/>
      <c r="K429" s="158">
        <f>ROUND(E429*J429,2)</f>
        <v>0</v>
      </c>
      <c r="L429" s="158">
        <v>15</v>
      </c>
      <c r="M429" s="158">
        <f>G429*(1+L429/100)</f>
        <v>0</v>
      </c>
      <c r="N429" s="158">
        <v>1.4999999999999999E-4</v>
      </c>
      <c r="O429" s="158">
        <f>ROUND(E429*N429,2)</f>
        <v>0.01</v>
      </c>
      <c r="P429" s="158">
        <v>0</v>
      </c>
      <c r="Q429" s="158">
        <f>ROUND(E429*P429,2)</f>
        <v>0</v>
      </c>
      <c r="R429" s="158"/>
      <c r="S429" s="158" t="s">
        <v>595</v>
      </c>
      <c r="T429" s="158" t="s">
        <v>196</v>
      </c>
      <c r="U429" s="158">
        <v>0</v>
      </c>
      <c r="V429" s="158">
        <f>ROUND(E429*U429,2)</f>
        <v>0</v>
      </c>
      <c r="W429" s="158"/>
      <c r="X429" s="158" t="s">
        <v>764</v>
      </c>
      <c r="Y429" s="148"/>
      <c r="Z429" s="148"/>
      <c r="AA429" s="148"/>
      <c r="AB429" s="148"/>
      <c r="AC429" s="148"/>
      <c r="AD429" s="148"/>
      <c r="AE429" s="148"/>
      <c r="AF429" s="148"/>
      <c r="AG429" s="148" t="s">
        <v>765</v>
      </c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</row>
    <row r="430" spans="1:60" outlineLevel="1" x14ac:dyDescent="0.2">
      <c r="A430" s="155"/>
      <c r="B430" s="156"/>
      <c r="C430" s="184" t="s">
        <v>766</v>
      </c>
      <c r="D430" s="160"/>
      <c r="E430" s="161">
        <v>56.994</v>
      </c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48"/>
      <c r="Z430" s="148"/>
      <c r="AA430" s="148"/>
      <c r="AB430" s="148"/>
      <c r="AC430" s="148"/>
      <c r="AD430" s="148"/>
      <c r="AE430" s="148"/>
      <c r="AF430" s="148"/>
      <c r="AG430" s="148" t="s">
        <v>200</v>
      </c>
      <c r="AH430" s="148">
        <v>0</v>
      </c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</row>
    <row r="431" spans="1:60" outlineLevel="1" x14ac:dyDescent="0.2">
      <c r="A431" s="169">
        <v>75</v>
      </c>
      <c r="B431" s="170" t="s">
        <v>769</v>
      </c>
      <c r="C431" s="183" t="s">
        <v>770</v>
      </c>
      <c r="D431" s="171" t="s">
        <v>242</v>
      </c>
      <c r="E431" s="172">
        <v>200</v>
      </c>
      <c r="F431" s="173"/>
      <c r="G431" s="174">
        <f>ROUND(E431*F431,2)</f>
        <v>0</v>
      </c>
      <c r="H431" s="159"/>
      <c r="I431" s="158">
        <f>ROUND(E431*H431,2)</f>
        <v>0</v>
      </c>
      <c r="J431" s="159"/>
      <c r="K431" s="158">
        <f>ROUND(E431*J431,2)</f>
        <v>0</v>
      </c>
      <c r="L431" s="158">
        <v>15</v>
      </c>
      <c r="M431" s="158">
        <f>G431*(1+L431/100)</f>
        <v>0</v>
      </c>
      <c r="N431" s="158">
        <v>4.0000000000000002E-4</v>
      </c>
      <c r="O431" s="158">
        <f>ROUND(E431*N431,2)</f>
        <v>0.08</v>
      </c>
      <c r="P431" s="158">
        <v>0</v>
      </c>
      <c r="Q431" s="158">
        <f>ROUND(E431*P431,2)</f>
        <v>0</v>
      </c>
      <c r="R431" s="158" t="s">
        <v>771</v>
      </c>
      <c r="S431" s="158" t="s">
        <v>195</v>
      </c>
      <c r="T431" s="158" t="s">
        <v>196</v>
      </c>
      <c r="U431" s="158">
        <v>0</v>
      </c>
      <c r="V431" s="158">
        <f>ROUND(E431*U431,2)</f>
        <v>0</v>
      </c>
      <c r="W431" s="158"/>
      <c r="X431" s="158" t="s">
        <v>764</v>
      </c>
      <c r="Y431" s="148"/>
      <c r="Z431" s="148"/>
      <c r="AA431" s="148"/>
      <c r="AB431" s="148"/>
      <c r="AC431" s="148"/>
      <c r="AD431" s="148"/>
      <c r="AE431" s="148"/>
      <c r="AF431" s="148"/>
      <c r="AG431" s="148" t="s">
        <v>765</v>
      </c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</row>
    <row r="432" spans="1:60" outlineLevel="1" x14ac:dyDescent="0.2">
      <c r="A432" s="155"/>
      <c r="B432" s="156"/>
      <c r="C432" s="192" t="s">
        <v>429</v>
      </c>
      <c r="D432" s="189"/>
      <c r="E432" s="190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48"/>
      <c r="Z432" s="148"/>
      <c r="AA432" s="148"/>
      <c r="AB432" s="148"/>
      <c r="AC432" s="148"/>
      <c r="AD432" s="148"/>
      <c r="AE432" s="148"/>
      <c r="AF432" s="148"/>
      <c r="AG432" s="148" t="s">
        <v>200</v>
      </c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</row>
    <row r="433" spans="1:60" outlineLevel="1" x14ac:dyDescent="0.2">
      <c r="A433" s="155"/>
      <c r="B433" s="156"/>
      <c r="C433" s="193" t="s">
        <v>772</v>
      </c>
      <c r="D433" s="189"/>
      <c r="E433" s="190">
        <v>196.96969999999999</v>
      </c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48"/>
      <c r="Z433" s="148"/>
      <c r="AA433" s="148"/>
      <c r="AB433" s="148"/>
      <c r="AC433" s="148"/>
      <c r="AD433" s="148"/>
      <c r="AE433" s="148"/>
      <c r="AF433" s="148"/>
      <c r="AG433" s="148" t="s">
        <v>200</v>
      </c>
      <c r="AH433" s="148">
        <v>2</v>
      </c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</row>
    <row r="434" spans="1:60" outlineLevel="1" x14ac:dyDescent="0.2">
      <c r="A434" s="155"/>
      <c r="B434" s="156"/>
      <c r="C434" s="192" t="s">
        <v>438</v>
      </c>
      <c r="D434" s="189"/>
      <c r="E434" s="190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48"/>
      <c r="Z434" s="148"/>
      <c r="AA434" s="148"/>
      <c r="AB434" s="148"/>
      <c r="AC434" s="148"/>
      <c r="AD434" s="148"/>
      <c r="AE434" s="148"/>
      <c r="AF434" s="148"/>
      <c r="AG434" s="148" t="s">
        <v>200</v>
      </c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</row>
    <row r="435" spans="1:60" outlineLevel="1" x14ac:dyDescent="0.2">
      <c r="A435" s="155"/>
      <c r="B435" s="156"/>
      <c r="C435" s="184" t="s">
        <v>773</v>
      </c>
      <c r="D435" s="160"/>
      <c r="E435" s="161">
        <v>200</v>
      </c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48"/>
      <c r="Z435" s="148"/>
      <c r="AA435" s="148"/>
      <c r="AB435" s="148"/>
      <c r="AC435" s="148"/>
      <c r="AD435" s="148"/>
      <c r="AE435" s="148"/>
      <c r="AF435" s="148"/>
      <c r="AG435" s="148" t="s">
        <v>200</v>
      </c>
      <c r="AH435" s="148">
        <v>0</v>
      </c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</row>
    <row r="436" spans="1:60" x14ac:dyDescent="0.2">
      <c r="A436" s="163" t="s">
        <v>190</v>
      </c>
      <c r="B436" s="164" t="s">
        <v>94</v>
      </c>
      <c r="C436" s="182" t="s">
        <v>95</v>
      </c>
      <c r="D436" s="165"/>
      <c r="E436" s="166"/>
      <c r="F436" s="167"/>
      <c r="G436" s="168">
        <f>SUMIF(AG437:AG476,"&lt;&gt;NOR",G437:G476)</f>
        <v>0</v>
      </c>
      <c r="H436" s="162"/>
      <c r="I436" s="162">
        <f>SUM(I437:I476)</f>
        <v>0</v>
      </c>
      <c r="J436" s="162"/>
      <c r="K436" s="162">
        <f>SUM(K437:K476)</f>
        <v>0</v>
      </c>
      <c r="L436" s="162"/>
      <c r="M436" s="162">
        <f>SUM(M437:M476)</f>
        <v>0</v>
      </c>
      <c r="N436" s="162"/>
      <c r="O436" s="162">
        <f>SUM(O437:O476)</f>
        <v>60.1</v>
      </c>
      <c r="P436" s="162"/>
      <c r="Q436" s="162">
        <f>SUM(Q437:Q476)</f>
        <v>0</v>
      </c>
      <c r="R436" s="162"/>
      <c r="S436" s="162"/>
      <c r="T436" s="162"/>
      <c r="U436" s="162"/>
      <c r="V436" s="162">
        <f>SUM(V437:V476)</f>
        <v>106.21000000000001</v>
      </c>
      <c r="W436" s="162"/>
      <c r="X436" s="162"/>
      <c r="AG436" t="s">
        <v>191</v>
      </c>
    </row>
    <row r="437" spans="1:60" outlineLevel="1" x14ac:dyDescent="0.2">
      <c r="A437" s="169">
        <v>76</v>
      </c>
      <c r="B437" s="170" t="s">
        <v>774</v>
      </c>
      <c r="C437" s="183" t="s">
        <v>775</v>
      </c>
      <c r="D437" s="171" t="s">
        <v>194</v>
      </c>
      <c r="E437" s="172">
        <v>12.349690000000001</v>
      </c>
      <c r="F437" s="173"/>
      <c r="G437" s="174">
        <f>ROUND(E437*F437,2)</f>
        <v>0</v>
      </c>
      <c r="H437" s="159"/>
      <c r="I437" s="158">
        <f>ROUND(E437*H437,2)</f>
        <v>0</v>
      </c>
      <c r="J437" s="159"/>
      <c r="K437" s="158">
        <f>ROUND(E437*J437,2)</f>
        <v>0</v>
      </c>
      <c r="L437" s="158">
        <v>15</v>
      </c>
      <c r="M437" s="158">
        <f>G437*(1+L437/100)</f>
        <v>0</v>
      </c>
      <c r="N437" s="158">
        <v>2.2000000000000002</v>
      </c>
      <c r="O437" s="158">
        <f>ROUND(E437*N437,2)</f>
        <v>27.17</v>
      </c>
      <c r="P437" s="158">
        <v>0</v>
      </c>
      <c r="Q437" s="158">
        <f>ROUND(E437*P437,2)</f>
        <v>0</v>
      </c>
      <c r="R437" s="158"/>
      <c r="S437" s="158" t="s">
        <v>195</v>
      </c>
      <c r="T437" s="158" t="s">
        <v>196</v>
      </c>
      <c r="U437" s="158">
        <v>2.58</v>
      </c>
      <c r="V437" s="158">
        <f>ROUND(E437*U437,2)</f>
        <v>31.86</v>
      </c>
      <c r="W437" s="158"/>
      <c r="X437" s="158" t="s">
        <v>209</v>
      </c>
      <c r="Y437" s="148"/>
      <c r="Z437" s="148"/>
      <c r="AA437" s="148"/>
      <c r="AB437" s="148"/>
      <c r="AC437" s="148"/>
      <c r="AD437" s="148"/>
      <c r="AE437" s="148"/>
      <c r="AF437" s="148"/>
      <c r="AG437" s="148" t="s">
        <v>210</v>
      </c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</row>
    <row r="438" spans="1:60" outlineLevel="1" x14ac:dyDescent="0.2">
      <c r="A438" s="155"/>
      <c r="B438" s="156"/>
      <c r="C438" s="184" t="s">
        <v>521</v>
      </c>
      <c r="D438" s="160"/>
      <c r="E438" s="161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48"/>
      <c r="Z438" s="148"/>
      <c r="AA438" s="148"/>
      <c r="AB438" s="148"/>
      <c r="AC438" s="148"/>
      <c r="AD438" s="148"/>
      <c r="AE438" s="148"/>
      <c r="AF438" s="148"/>
      <c r="AG438" s="148" t="s">
        <v>200</v>
      </c>
      <c r="AH438" s="148">
        <v>0</v>
      </c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</row>
    <row r="439" spans="1:60" outlineLevel="1" x14ac:dyDescent="0.2">
      <c r="A439" s="155"/>
      <c r="B439" s="156"/>
      <c r="C439" s="184" t="s">
        <v>776</v>
      </c>
      <c r="D439" s="160"/>
      <c r="E439" s="161">
        <v>1.5549999999999999</v>
      </c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48"/>
      <c r="Z439" s="148"/>
      <c r="AA439" s="148"/>
      <c r="AB439" s="148"/>
      <c r="AC439" s="148"/>
      <c r="AD439" s="148"/>
      <c r="AE439" s="148"/>
      <c r="AF439" s="148"/>
      <c r="AG439" s="148" t="s">
        <v>200</v>
      </c>
      <c r="AH439" s="148">
        <v>0</v>
      </c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</row>
    <row r="440" spans="1:60" outlineLevel="1" x14ac:dyDescent="0.2">
      <c r="A440" s="155"/>
      <c r="B440" s="156"/>
      <c r="C440" s="184" t="s">
        <v>777</v>
      </c>
      <c r="D440" s="160"/>
      <c r="E440" s="161">
        <v>1.2070000000000001</v>
      </c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48"/>
      <c r="Z440" s="148"/>
      <c r="AA440" s="148"/>
      <c r="AB440" s="148"/>
      <c r="AC440" s="148"/>
      <c r="AD440" s="148"/>
      <c r="AE440" s="148"/>
      <c r="AF440" s="148"/>
      <c r="AG440" s="148" t="s">
        <v>200</v>
      </c>
      <c r="AH440" s="148">
        <v>0</v>
      </c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</row>
    <row r="441" spans="1:60" outlineLevel="1" x14ac:dyDescent="0.2">
      <c r="A441" s="155"/>
      <c r="B441" s="156"/>
      <c r="C441" s="184" t="s">
        <v>778</v>
      </c>
      <c r="D441" s="160"/>
      <c r="E441" s="161">
        <v>1.74075</v>
      </c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48"/>
      <c r="Z441" s="148"/>
      <c r="AA441" s="148"/>
      <c r="AB441" s="148"/>
      <c r="AC441" s="148"/>
      <c r="AD441" s="148"/>
      <c r="AE441" s="148"/>
      <c r="AF441" s="148"/>
      <c r="AG441" s="148" t="s">
        <v>200</v>
      </c>
      <c r="AH441" s="148">
        <v>0</v>
      </c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</row>
    <row r="442" spans="1:60" outlineLevel="1" x14ac:dyDescent="0.2">
      <c r="A442" s="155"/>
      <c r="B442" s="156"/>
      <c r="C442" s="184" t="s">
        <v>779</v>
      </c>
      <c r="D442" s="160"/>
      <c r="E442" s="161">
        <v>3.387</v>
      </c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48"/>
      <c r="Z442" s="148"/>
      <c r="AA442" s="148"/>
      <c r="AB442" s="148"/>
      <c r="AC442" s="148"/>
      <c r="AD442" s="148"/>
      <c r="AE442" s="148"/>
      <c r="AF442" s="148"/>
      <c r="AG442" s="148" t="s">
        <v>200</v>
      </c>
      <c r="AH442" s="148">
        <v>0</v>
      </c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</row>
    <row r="443" spans="1:60" outlineLevel="1" x14ac:dyDescent="0.2">
      <c r="A443" s="155"/>
      <c r="B443" s="156"/>
      <c r="C443" s="184" t="s">
        <v>780</v>
      </c>
      <c r="D443" s="160"/>
      <c r="E443" s="161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48"/>
      <c r="Z443" s="148"/>
      <c r="AA443" s="148"/>
      <c r="AB443" s="148"/>
      <c r="AC443" s="148"/>
      <c r="AD443" s="148"/>
      <c r="AE443" s="148"/>
      <c r="AF443" s="148"/>
      <c r="AG443" s="148" t="s">
        <v>200</v>
      </c>
      <c r="AH443" s="148">
        <v>0</v>
      </c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</row>
    <row r="444" spans="1:60" outlineLevel="1" x14ac:dyDescent="0.2">
      <c r="A444" s="155"/>
      <c r="B444" s="156"/>
      <c r="C444" s="184" t="s">
        <v>781</v>
      </c>
      <c r="D444" s="160"/>
      <c r="E444" s="161">
        <v>2.1573000000000002</v>
      </c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48"/>
      <c r="Z444" s="148"/>
      <c r="AA444" s="148"/>
      <c r="AB444" s="148"/>
      <c r="AC444" s="148"/>
      <c r="AD444" s="148"/>
      <c r="AE444" s="148"/>
      <c r="AF444" s="148"/>
      <c r="AG444" s="148" t="s">
        <v>200</v>
      </c>
      <c r="AH444" s="148">
        <v>0</v>
      </c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</row>
    <row r="445" spans="1:60" outlineLevel="1" x14ac:dyDescent="0.2">
      <c r="A445" s="155"/>
      <c r="B445" s="156"/>
      <c r="C445" s="184" t="s">
        <v>782</v>
      </c>
      <c r="D445" s="160"/>
      <c r="E445" s="161">
        <v>1.5819300000000001</v>
      </c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48"/>
      <c r="Z445" s="148"/>
      <c r="AA445" s="148"/>
      <c r="AB445" s="148"/>
      <c r="AC445" s="148"/>
      <c r="AD445" s="148"/>
      <c r="AE445" s="148"/>
      <c r="AF445" s="148"/>
      <c r="AG445" s="148" t="s">
        <v>200</v>
      </c>
      <c r="AH445" s="148">
        <v>0</v>
      </c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</row>
    <row r="446" spans="1:60" outlineLevel="1" x14ac:dyDescent="0.2">
      <c r="A446" s="155"/>
      <c r="B446" s="156"/>
      <c r="C446" s="184" t="s">
        <v>783</v>
      </c>
      <c r="D446" s="160"/>
      <c r="E446" s="161">
        <v>0.2697</v>
      </c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48"/>
      <c r="Z446" s="148"/>
      <c r="AA446" s="148"/>
      <c r="AB446" s="148"/>
      <c r="AC446" s="148"/>
      <c r="AD446" s="148"/>
      <c r="AE446" s="148"/>
      <c r="AF446" s="148"/>
      <c r="AG446" s="148" t="s">
        <v>200</v>
      </c>
      <c r="AH446" s="148">
        <v>0</v>
      </c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</row>
    <row r="447" spans="1:60" outlineLevel="1" x14ac:dyDescent="0.2">
      <c r="A447" s="155"/>
      <c r="B447" s="156"/>
      <c r="C447" s="184" t="s">
        <v>784</v>
      </c>
      <c r="D447" s="160"/>
      <c r="E447" s="161">
        <v>0.45101000000000002</v>
      </c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48"/>
      <c r="Z447" s="148"/>
      <c r="AA447" s="148"/>
      <c r="AB447" s="148"/>
      <c r="AC447" s="148"/>
      <c r="AD447" s="148"/>
      <c r="AE447" s="148"/>
      <c r="AF447" s="148"/>
      <c r="AG447" s="148" t="s">
        <v>200</v>
      </c>
      <c r="AH447" s="148">
        <v>0</v>
      </c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</row>
    <row r="448" spans="1:60" ht="22.5" outlineLevel="1" x14ac:dyDescent="0.2">
      <c r="A448" s="169">
        <v>77</v>
      </c>
      <c r="B448" s="170" t="s">
        <v>785</v>
      </c>
      <c r="C448" s="183" t="s">
        <v>786</v>
      </c>
      <c r="D448" s="171" t="s">
        <v>194</v>
      </c>
      <c r="E448" s="172">
        <v>14.035600000000001</v>
      </c>
      <c r="F448" s="173"/>
      <c r="G448" s="174">
        <f>ROUND(E448*F448,2)</f>
        <v>0</v>
      </c>
      <c r="H448" s="159"/>
      <c r="I448" s="158">
        <f>ROUND(E448*H448,2)</f>
        <v>0</v>
      </c>
      <c r="J448" s="159"/>
      <c r="K448" s="158">
        <f>ROUND(E448*J448,2)</f>
        <v>0</v>
      </c>
      <c r="L448" s="158">
        <v>15</v>
      </c>
      <c r="M448" s="158">
        <f>G448*(1+L448/100)</f>
        <v>0</v>
      </c>
      <c r="N448" s="158">
        <v>2.2000000000000002</v>
      </c>
      <c r="O448" s="158">
        <f>ROUND(E448*N448,2)</f>
        <v>30.88</v>
      </c>
      <c r="P448" s="158">
        <v>0</v>
      </c>
      <c r="Q448" s="158">
        <f>ROUND(E448*P448,2)</f>
        <v>0</v>
      </c>
      <c r="R448" s="158"/>
      <c r="S448" s="158" t="s">
        <v>195</v>
      </c>
      <c r="T448" s="158" t="s">
        <v>196</v>
      </c>
      <c r="U448" s="158">
        <v>3.2130000000000001</v>
      </c>
      <c r="V448" s="158">
        <f>ROUND(E448*U448,2)</f>
        <v>45.1</v>
      </c>
      <c r="W448" s="158"/>
      <c r="X448" s="158" t="s">
        <v>209</v>
      </c>
      <c r="Y448" s="148"/>
      <c r="Z448" s="148"/>
      <c r="AA448" s="148"/>
      <c r="AB448" s="148"/>
      <c r="AC448" s="148"/>
      <c r="AD448" s="148"/>
      <c r="AE448" s="148"/>
      <c r="AF448" s="148"/>
      <c r="AG448" s="148" t="s">
        <v>210</v>
      </c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</row>
    <row r="449" spans="1:60" outlineLevel="1" x14ac:dyDescent="0.2">
      <c r="A449" s="155"/>
      <c r="B449" s="156"/>
      <c r="C449" s="184" t="s">
        <v>521</v>
      </c>
      <c r="D449" s="160"/>
      <c r="E449" s="161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48"/>
      <c r="Z449" s="148"/>
      <c r="AA449" s="148"/>
      <c r="AB449" s="148"/>
      <c r="AC449" s="148"/>
      <c r="AD449" s="148"/>
      <c r="AE449" s="148"/>
      <c r="AF449" s="148"/>
      <c r="AG449" s="148" t="s">
        <v>200</v>
      </c>
      <c r="AH449" s="148">
        <v>0</v>
      </c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</row>
    <row r="450" spans="1:60" outlineLevel="1" x14ac:dyDescent="0.2">
      <c r="A450" s="155"/>
      <c r="B450" s="156"/>
      <c r="C450" s="184" t="s">
        <v>787</v>
      </c>
      <c r="D450" s="160"/>
      <c r="E450" s="161">
        <v>0.77749999999999997</v>
      </c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48"/>
      <c r="Z450" s="148"/>
      <c r="AA450" s="148"/>
      <c r="AB450" s="148"/>
      <c r="AC450" s="148"/>
      <c r="AD450" s="148"/>
      <c r="AE450" s="148"/>
      <c r="AF450" s="148"/>
      <c r="AG450" s="148" t="s">
        <v>200</v>
      </c>
      <c r="AH450" s="148">
        <v>0</v>
      </c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</row>
    <row r="451" spans="1:60" outlineLevel="1" x14ac:dyDescent="0.2">
      <c r="A451" s="155"/>
      <c r="B451" s="156"/>
      <c r="C451" s="184" t="s">
        <v>788</v>
      </c>
      <c r="D451" s="160"/>
      <c r="E451" s="161">
        <v>0.72419999999999995</v>
      </c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48"/>
      <c r="Z451" s="148"/>
      <c r="AA451" s="148"/>
      <c r="AB451" s="148"/>
      <c r="AC451" s="148"/>
      <c r="AD451" s="148"/>
      <c r="AE451" s="148"/>
      <c r="AF451" s="148"/>
      <c r="AG451" s="148" t="s">
        <v>200</v>
      </c>
      <c r="AH451" s="148">
        <v>0</v>
      </c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</row>
    <row r="452" spans="1:60" outlineLevel="1" x14ac:dyDescent="0.2">
      <c r="A452" s="155"/>
      <c r="B452" s="156"/>
      <c r="C452" s="184" t="s">
        <v>789</v>
      </c>
      <c r="D452" s="160"/>
      <c r="E452" s="161">
        <v>1.1605000000000001</v>
      </c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48"/>
      <c r="Z452" s="148"/>
      <c r="AA452" s="148"/>
      <c r="AB452" s="148"/>
      <c r="AC452" s="148"/>
      <c r="AD452" s="148"/>
      <c r="AE452" s="148"/>
      <c r="AF452" s="148"/>
      <c r="AG452" s="148" t="s">
        <v>200</v>
      </c>
      <c r="AH452" s="148">
        <v>0</v>
      </c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</row>
    <row r="453" spans="1:60" outlineLevel="1" x14ac:dyDescent="0.2">
      <c r="A453" s="155"/>
      <c r="B453" s="156"/>
      <c r="C453" s="184" t="s">
        <v>790</v>
      </c>
      <c r="D453" s="160"/>
      <c r="E453" s="161">
        <v>2.7096</v>
      </c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48"/>
      <c r="Z453" s="148"/>
      <c r="AA453" s="148"/>
      <c r="AB453" s="148"/>
      <c r="AC453" s="148"/>
      <c r="AD453" s="148"/>
      <c r="AE453" s="148"/>
      <c r="AF453" s="148"/>
      <c r="AG453" s="148" t="s">
        <v>200</v>
      </c>
      <c r="AH453" s="148">
        <v>0</v>
      </c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</row>
    <row r="454" spans="1:60" outlineLevel="1" x14ac:dyDescent="0.2">
      <c r="A454" s="155"/>
      <c r="B454" s="156"/>
      <c r="C454" s="184" t="s">
        <v>615</v>
      </c>
      <c r="D454" s="160"/>
      <c r="E454" s="161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48"/>
      <c r="Z454" s="148"/>
      <c r="AA454" s="148"/>
      <c r="AB454" s="148"/>
      <c r="AC454" s="148"/>
      <c r="AD454" s="148"/>
      <c r="AE454" s="148"/>
      <c r="AF454" s="148"/>
      <c r="AG454" s="148" t="s">
        <v>200</v>
      </c>
      <c r="AH454" s="148">
        <v>0</v>
      </c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</row>
    <row r="455" spans="1:60" outlineLevel="1" x14ac:dyDescent="0.2">
      <c r="A455" s="155"/>
      <c r="B455" s="156"/>
      <c r="C455" s="184" t="s">
        <v>791</v>
      </c>
      <c r="D455" s="160"/>
      <c r="E455" s="161">
        <v>1.2316499999999999</v>
      </c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48"/>
      <c r="Z455" s="148"/>
      <c r="AA455" s="148"/>
      <c r="AB455" s="148"/>
      <c r="AC455" s="148"/>
      <c r="AD455" s="148"/>
      <c r="AE455" s="148"/>
      <c r="AF455" s="148"/>
      <c r="AG455" s="148" t="s">
        <v>200</v>
      </c>
      <c r="AH455" s="148">
        <v>0</v>
      </c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</row>
    <row r="456" spans="1:60" outlineLevel="1" x14ac:dyDescent="0.2">
      <c r="A456" s="155"/>
      <c r="B456" s="156"/>
      <c r="C456" s="184" t="s">
        <v>792</v>
      </c>
      <c r="D456" s="160"/>
      <c r="E456" s="161">
        <v>1.5334000000000001</v>
      </c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48"/>
      <c r="Z456" s="148"/>
      <c r="AA456" s="148"/>
      <c r="AB456" s="148"/>
      <c r="AC456" s="148"/>
      <c r="AD456" s="148"/>
      <c r="AE456" s="148"/>
      <c r="AF456" s="148"/>
      <c r="AG456" s="148" t="s">
        <v>200</v>
      </c>
      <c r="AH456" s="148">
        <v>0</v>
      </c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</row>
    <row r="457" spans="1:60" outlineLevel="1" x14ac:dyDescent="0.2">
      <c r="A457" s="155"/>
      <c r="B457" s="156"/>
      <c r="C457" s="184" t="s">
        <v>793</v>
      </c>
      <c r="D457" s="160"/>
      <c r="E457" s="161">
        <v>2.32375</v>
      </c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48"/>
      <c r="Z457" s="148"/>
      <c r="AA457" s="148"/>
      <c r="AB457" s="148"/>
      <c r="AC457" s="148"/>
      <c r="AD457" s="148"/>
      <c r="AE457" s="148"/>
      <c r="AF457" s="148"/>
      <c r="AG457" s="148" t="s">
        <v>200</v>
      </c>
      <c r="AH457" s="148">
        <v>0</v>
      </c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</row>
    <row r="458" spans="1:60" outlineLevel="1" x14ac:dyDescent="0.2">
      <c r="A458" s="155"/>
      <c r="B458" s="156"/>
      <c r="C458" s="184" t="s">
        <v>794</v>
      </c>
      <c r="D458" s="160"/>
      <c r="E458" s="161">
        <v>3.5750000000000002</v>
      </c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48"/>
      <c r="Z458" s="148"/>
      <c r="AA458" s="148"/>
      <c r="AB458" s="148"/>
      <c r="AC458" s="148"/>
      <c r="AD458" s="148"/>
      <c r="AE458" s="148"/>
      <c r="AF458" s="148"/>
      <c r="AG458" s="148" t="s">
        <v>200</v>
      </c>
      <c r="AH458" s="148">
        <v>0</v>
      </c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</row>
    <row r="459" spans="1:60" ht="22.5" outlineLevel="1" x14ac:dyDescent="0.2">
      <c r="A459" s="169">
        <v>78</v>
      </c>
      <c r="B459" s="170" t="s">
        <v>795</v>
      </c>
      <c r="C459" s="183" t="s">
        <v>796</v>
      </c>
      <c r="D459" s="171" t="s">
        <v>333</v>
      </c>
      <c r="E459" s="172">
        <v>1.25579</v>
      </c>
      <c r="F459" s="173"/>
      <c r="G459" s="174">
        <f>ROUND(E459*F459,2)</f>
        <v>0</v>
      </c>
      <c r="H459" s="159"/>
      <c r="I459" s="158">
        <f>ROUND(E459*H459,2)</f>
        <v>0</v>
      </c>
      <c r="J459" s="159"/>
      <c r="K459" s="158">
        <f>ROUND(E459*J459,2)</f>
        <v>0</v>
      </c>
      <c r="L459" s="158">
        <v>15</v>
      </c>
      <c r="M459" s="158">
        <f>G459*(1+L459/100)</f>
        <v>0</v>
      </c>
      <c r="N459" s="158">
        <v>1.0662499999999999</v>
      </c>
      <c r="O459" s="158">
        <f>ROUND(E459*N459,2)</f>
        <v>1.34</v>
      </c>
      <c r="P459" s="158">
        <v>0</v>
      </c>
      <c r="Q459" s="158">
        <f>ROUND(E459*P459,2)</f>
        <v>0</v>
      </c>
      <c r="R459" s="158"/>
      <c r="S459" s="158" t="s">
        <v>195</v>
      </c>
      <c r="T459" s="158" t="s">
        <v>196</v>
      </c>
      <c r="U459" s="158">
        <v>15.231</v>
      </c>
      <c r="V459" s="158">
        <f>ROUND(E459*U459,2)</f>
        <v>19.13</v>
      </c>
      <c r="W459" s="158"/>
      <c r="X459" s="158" t="s">
        <v>209</v>
      </c>
      <c r="Y459" s="148"/>
      <c r="Z459" s="148"/>
      <c r="AA459" s="148"/>
      <c r="AB459" s="148"/>
      <c r="AC459" s="148"/>
      <c r="AD459" s="148"/>
      <c r="AE459" s="148"/>
      <c r="AF459" s="148"/>
      <c r="AG459" s="148" t="s">
        <v>210</v>
      </c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</row>
    <row r="460" spans="1:60" outlineLevel="1" x14ac:dyDescent="0.2">
      <c r="A460" s="155"/>
      <c r="B460" s="156"/>
      <c r="C460" s="184" t="s">
        <v>521</v>
      </c>
      <c r="D460" s="160"/>
      <c r="E460" s="161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48"/>
      <c r="Z460" s="148"/>
      <c r="AA460" s="148"/>
      <c r="AB460" s="148"/>
      <c r="AC460" s="148"/>
      <c r="AD460" s="148"/>
      <c r="AE460" s="148"/>
      <c r="AF460" s="148"/>
      <c r="AG460" s="148" t="s">
        <v>200</v>
      </c>
      <c r="AH460" s="148">
        <v>0</v>
      </c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</row>
    <row r="461" spans="1:60" outlineLevel="1" x14ac:dyDescent="0.2">
      <c r="A461" s="155"/>
      <c r="B461" s="156"/>
      <c r="C461" s="184" t="s">
        <v>797</v>
      </c>
      <c r="D461" s="160"/>
      <c r="E461" s="161">
        <v>5.3589999999999999E-2</v>
      </c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48"/>
      <c r="Z461" s="148"/>
      <c r="AA461" s="148"/>
      <c r="AB461" s="148"/>
      <c r="AC461" s="148"/>
      <c r="AD461" s="148"/>
      <c r="AE461" s="148"/>
      <c r="AF461" s="148"/>
      <c r="AG461" s="148" t="s">
        <v>200</v>
      </c>
      <c r="AH461" s="148">
        <v>0</v>
      </c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</row>
    <row r="462" spans="1:60" outlineLevel="1" x14ac:dyDescent="0.2">
      <c r="A462" s="155"/>
      <c r="B462" s="156"/>
      <c r="C462" s="184" t="s">
        <v>798</v>
      </c>
      <c r="D462" s="160"/>
      <c r="E462" s="161">
        <v>6.9040000000000004E-2</v>
      </c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48"/>
      <c r="Z462" s="148"/>
      <c r="AA462" s="148"/>
      <c r="AB462" s="148"/>
      <c r="AC462" s="148"/>
      <c r="AD462" s="148"/>
      <c r="AE462" s="148"/>
      <c r="AF462" s="148"/>
      <c r="AG462" s="148" t="s">
        <v>200</v>
      </c>
      <c r="AH462" s="148">
        <v>0</v>
      </c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</row>
    <row r="463" spans="1:60" outlineLevel="1" x14ac:dyDescent="0.2">
      <c r="A463" s="155"/>
      <c r="B463" s="156"/>
      <c r="C463" s="184" t="s">
        <v>799</v>
      </c>
      <c r="D463" s="160"/>
      <c r="E463" s="161">
        <v>0.10305</v>
      </c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48"/>
      <c r="Z463" s="148"/>
      <c r="AA463" s="148"/>
      <c r="AB463" s="148"/>
      <c r="AC463" s="148"/>
      <c r="AD463" s="148"/>
      <c r="AE463" s="148"/>
      <c r="AF463" s="148"/>
      <c r="AG463" s="148" t="s">
        <v>200</v>
      </c>
      <c r="AH463" s="148">
        <v>0</v>
      </c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</row>
    <row r="464" spans="1:60" outlineLevel="1" x14ac:dyDescent="0.2">
      <c r="A464" s="155"/>
      <c r="B464" s="156"/>
      <c r="C464" s="184" t="s">
        <v>800</v>
      </c>
      <c r="D464" s="160"/>
      <c r="E464" s="161">
        <v>0.20050999999999999</v>
      </c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48"/>
      <c r="Z464" s="148"/>
      <c r="AA464" s="148"/>
      <c r="AB464" s="148"/>
      <c r="AC464" s="148"/>
      <c r="AD464" s="148"/>
      <c r="AE464" s="148"/>
      <c r="AF464" s="148"/>
      <c r="AG464" s="148" t="s">
        <v>200</v>
      </c>
      <c r="AH464" s="148">
        <v>0</v>
      </c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</row>
    <row r="465" spans="1:60" outlineLevel="1" x14ac:dyDescent="0.2">
      <c r="A465" s="155"/>
      <c r="B465" s="156"/>
      <c r="C465" s="184" t="s">
        <v>780</v>
      </c>
      <c r="D465" s="160"/>
      <c r="E465" s="161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48"/>
      <c r="Z465" s="148"/>
      <c r="AA465" s="148"/>
      <c r="AB465" s="148"/>
      <c r="AC465" s="148"/>
      <c r="AD465" s="148"/>
      <c r="AE465" s="148"/>
      <c r="AF465" s="148"/>
      <c r="AG465" s="148" t="s">
        <v>200</v>
      </c>
      <c r="AH465" s="148">
        <v>0</v>
      </c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</row>
    <row r="466" spans="1:60" outlineLevel="1" x14ac:dyDescent="0.2">
      <c r="A466" s="155"/>
      <c r="B466" s="156"/>
      <c r="C466" s="184" t="s">
        <v>801</v>
      </c>
      <c r="D466" s="160"/>
      <c r="E466" s="161">
        <v>0.10643</v>
      </c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48"/>
      <c r="Z466" s="148"/>
      <c r="AA466" s="148"/>
      <c r="AB466" s="148"/>
      <c r="AC466" s="148"/>
      <c r="AD466" s="148"/>
      <c r="AE466" s="148"/>
      <c r="AF466" s="148"/>
      <c r="AG466" s="148" t="s">
        <v>200</v>
      </c>
      <c r="AH466" s="148">
        <v>0</v>
      </c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</row>
    <row r="467" spans="1:60" outlineLevel="1" x14ac:dyDescent="0.2">
      <c r="A467" s="155"/>
      <c r="B467" s="156"/>
      <c r="C467" s="184" t="s">
        <v>802</v>
      </c>
      <c r="D467" s="160"/>
      <c r="E467" s="161">
        <v>7.8039999999999998E-2</v>
      </c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48"/>
      <c r="Z467" s="148"/>
      <c r="AA467" s="148"/>
      <c r="AB467" s="148"/>
      <c r="AC467" s="148"/>
      <c r="AD467" s="148"/>
      <c r="AE467" s="148"/>
      <c r="AF467" s="148"/>
      <c r="AG467" s="148" t="s">
        <v>200</v>
      </c>
      <c r="AH467" s="148">
        <v>0</v>
      </c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</row>
    <row r="468" spans="1:60" outlineLevel="1" x14ac:dyDescent="0.2">
      <c r="A468" s="155"/>
      <c r="B468" s="156"/>
      <c r="C468" s="184" t="s">
        <v>803</v>
      </c>
      <c r="D468" s="160"/>
      <c r="E468" s="161">
        <v>1.9959999999999999E-2</v>
      </c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48"/>
      <c r="Z468" s="148"/>
      <c r="AA468" s="148"/>
      <c r="AB468" s="148"/>
      <c r="AC468" s="148"/>
      <c r="AD468" s="148"/>
      <c r="AE468" s="148"/>
      <c r="AF468" s="148"/>
      <c r="AG468" s="148" t="s">
        <v>200</v>
      </c>
      <c r="AH468" s="148">
        <v>0</v>
      </c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</row>
    <row r="469" spans="1:60" outlineLevel="1" x14ac:dyDescent="0.2">
      <c r="A469" s="155"/>
      <c r="B469" s="156"/>
      <c r="C469" s="184" t="s">
        <v>502</v>
      </c>
      <c r="D469" s="160"/>
      <c r="E469" s="161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48"/>
      <c r="Z469" s="148"/>
      <c r="AA469" s="148"/>
      <c r="AB469" s="148"/>
      <c r="AC469" s="148"/>
      <c r="AD469" s="148"/>
      <c r="AE469" s="148"/>
      <c r="AF469" s="148"/>
      <c r="AG469" s="148" t="s">
        <v>200</v>
      </c>
      <c r="AH469" s="148">
        <v>0</v>
      </c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</row>
    <row r="470" spans="1:60" outlineLevel="1" x14ac:dyDescent="0.2">
      <c r="A470" s="155"/>
      <c r="B470" s="156"/>
      <c r="C470" s="184" t="s">
        <v>804</v>
      </c>
      <c r="D470" s="160"/>
      <c r="E470" s="161">
        <v>0.17538000000000001</v>
      </c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48"/>
      <c r="Z470" s="148"/>
      <c r="AA470" s="148"/>
      <c r="AB470" s="148"/>
      <c r="AC470" s="148"/>
      <c r="AD470" s="148"/>
      <c r="AE470" s="148"/>
      <c r="AF470" s="148"/>
      <c r="AG470" s="148" t="s">
        <v>200</v>
      </c>
      <c r="AH470" s="148">
        <v>0</v>
      </c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</row>
    <row r="471" spans="1:60" outlineLevel="1" x14ac:dyDescent="0.2">
      <c r="A471" s="155"/>
      <c r="B471" s="156"/>
      <c r="C471" s="184" t="s">
        <v>805</v>
      </c>
      <c r="D471" s="160"/>
      <c r="E471" s="161">
        <v>3.3369999999999997E-2</v>
      </c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48"/>
      <c r="Z471" s="148"/>
      <c r="AA471" s="148"/>
      <c r="AB471" s="148"/>
      <c r="AC471" s="148"/>
      <c r="AD471" s="148"/>
      <c r="AE471" s="148"/>
      <c r="AF471" s="148"/>
      <c r="AG471" s="148" t="s">
        <v>200</v>
      </c>
      <c r="AH471" s="148">
        <v>0</v>
      </c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</row>
    <row r="472" spans="1:60" ht="22.5" outlineLevel="1" x14ac:dyDescent="0.2">
      <c r="A472" s="155"/>
      <c r="B472" s="156"/>
      <c r="C472" s="184" t="s">
        <v>806</v>
      </c>
      <c r="D472" s="160"/>
      <c r="E472" s="161">
        <v>0.41642000000000001</v>
      </c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48"/>
      <c r="Z472" s="148"/>
      <c r="AA472" s="148"/>
      <c r="AB472" s="148"/>
      <c r="AC472" s="148"/>
      <c r="AD472" s="148"/>
      <c r="AE472" s="148"/>
      <c r="AF472" s="148"/>
      <c r="AG472" s="148" t="s">
        <v>200</v>
      </c>
      <c r="AH472" s="148">
        <v>0</v>
      </c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</row>
    <row r="473" spans="1:60" ht="22.5" outlineLevel="1" x14ac:dyDescent="0.2">
      <c r="A473" s="169">
        <v>79</v>
      </c>
      <c r="B473" s="170" t="s">
        <v>795</v>
      </c>
      <c r="C473" s="183" t="s">
        <v>807</v>
      </c>
      <c r="D473" s="171" t="s">
        <v>333</v>
      </c>
      <c r="E473" s="172">
        <v>0.66422999999999999</v>
      </c>
      <c r="F473" s="173"/>
      <c r="G473" s="174">
        <f>ROUND(E473*F473,2)</f>
        <v>0</v>
      </c>
      <c r="H473" s="159"/>
      <c r="I473" s="158">
        <f>ROUND(E473*H473,2)</f>
        <v>0</v>
      </c>
      <c r="J473" s="159"/>
      <c r="K473" s="158">
        <f>ROUND(E473*J473,2)</f>
        <v>0</v>
      </c>
      <c r="L473" s="158">
        <v>15</v>
      </c>
      <c r="M473" s="158">
        <f>G473*(1+L473/100)</f>
        <v>0</v>
      </c>
      <c r="N473" s="158">
        <v>1.0662499999999999</v>
      </c>
      <c r="O473" s="158">
        <f>ROUND(E473*N473,2)</f>
        <v>0.71</v>
      </c>
      <c r="P473" s="158">
        <v>0</v>
      </c>
      <c r="Q473" s="158">
        <f>ROUND(E473*P473,2)</f>
        <v>0</v>
      </c>
      <c r="R473" s="158"/>
      <c r="S473" s="158" t="s">
        <v>195</v>
      </c>
      <c r="T473" s="158" t="s">
        <v>196</v>
      </c>
      <c r="U473" s="158">
        <v>15.231</v>
      </c>
      <c r="V473" s="158">
        <f>ROUND(E473*U473,2)</f>
        <v>10.119999999999999</v>
      </c>
      <c r="W473" s="158"/>
      <c r="X473" s="158" t="s">
        <v>209</v>
      </c>
      <c r="Y473" s="148"/>
      <c r="Z473" s="148"/>
      <c r="AA473" s="148"/>
      <c r="AB473" s="148"/>
      <c r="AC473" s="148"/>
      <c r="AD473" s="148"/>
      <c r="AE473" s="148"/>
      <c r="AF473" s="148"/>
      <c r="AG473" s="148" t="s">
        <v>210</v>
      </c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</row>
    <row r="474" spans="1:60" outlineLevel="1" x14ac:dyDescent="0.2">
      <c r="A474" s="155"/>
      <c r="B474" s="156"/>
      <c r="C474" s="184" t="s">
        <v>808</v>
      </c>
      <c r="D474" s="160"/>
      <c r="E474" s="161">
        <v>0.23179</v>
      </c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48"/>
      <c r="Z474" s="148"/>
      <c r="AA474" s="148"/>
      <c r="AB474" s="148"/>
      <c r="AC474" s="148"/>
      <c r="AD474" s="148"/>
      <c r="AE474" s="148"/>
      <c r="AF474" s="148"/>
      <c r="AG474" s="148" t="s">
        <v>200</v>
      </c>
      <c r="AH474" s="148">
        <v>0</v>
      </c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</row>
    <row r="475" spans="1:60" outlineLevel="1" x14ac:dyDescent="0.2">
      <c r="A475" s="155"/>
      <c r="B475" s="156"/>
      <c r="C475" s="184" t="s">
        <v>809</v>
      </c>
      <c r="D475" s="160"/>
      <c r="E475" s="161">
        <v>0.21622</v>
      </c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48"/>
      <c r="Z475" s="148"/>
      <c r="AA475" s="148"/>
      <c r="AB475" s="148"/>
      <c r="AC475" s="148"/>
      <c r="AD475" s="148"/>
      <c r="AE475" s="148"/>
      <c r="AF475" s="148"/>
      <c r="AG475" s="148" t="s">
        <v>200</v>
      </c>
      <c r="AH475" s="148">
        <v>0</v>
      </c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</row>
    <row r="476" spans="1:60" outlineLevel="1" x14ac:dyDescent="0.2">
      <c r="A476" s="155"/>
      <c r="B476" s="156"/>
      <c r="C476" s="184" t="s">
        <v>809</v>
      </c>
      <c r="D476" s="160"/>
      <c r="E476" s="161">
        <v>0.21622</v>
      </c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48"/>
      <c r="Z476" s="148"/>
      <c r="AA476" s="148"/>
      <c r="AB476" s="148"/>
      <c r="AC476" s="148"/>
      <c r="AD476" s="148"/>
      <c r="AE476" s="148"/>
      <c r="AF476" s="148"/>
      <c r="AG476" s="148" t="s">
        <v>200</v>
      </c>
      <c r="AH476" s="148">
        <v>0</v>
      </c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</row>
    <row r="477" spans="1:60" x14ac:dyDescent="0.2">
      <c r="A477" s="163" t="s">
        <v>190</v>
      </c>
      <c r="B477" s="164" t="s">
        <v>96</v>
      </c>
      <c r="C477" s="182" t="s">
        <v>97</v>
      </c>
      <c r="D477" s="165"/>
      <c r="E477" s="166"/>
      <c r="F477" s="167"/>
      <c r="G477" s="168">
        <f>SUMIF(AG478:AG494,"&lt;&gt;NOR",G478:G494)</f>
        <v>0</v>
      </c>
      <c r="H477" s="162"/>
      <c r="I477" s="162">
        <f>SUM(I478:I494)</f>
        <v>0</v>
      </c>
      <c r="J477" s="162"/>
      <c r="K477" s="162">
        <f>SUM(K478:K494)</f>
        <v>0</v>
      </c>
      <c r="L477" s="162"/>
      <c r="M477" s="162">
        <f>SUM(M478:M494)</f>
        <v>0</v>
      </c>
      <c r="N477" s="162"/>
      <c r="O477" s="162">
        <f>SUM(O478:O494)</f>
        <v>0.32</v>
      </c>
      <c r="P477" s="162"/>
      <c r="Q477" s="162">
        <f>SUM(Q478:Q494)</f>
        <v>0</v>
      </c>
      <c r="R477" s="162"/>
      <c r="S477" s="162"/>
      <c r="T477" s="162"/>
      <c r="U477" s="162"/>
      <c r="V477" s="162">
        <f>SUM(V478:V494)</f>
        <v>36.659999999999997</v>
      </c>
      <c r="W477" s="162"/>
      <c r="X477" s="162"/>
      <c r="AG477" t="s">
        <v>191</v>
      </c>
    </row>
    <row r="478" spans="1:60" outlineLevel="1" x14ac:dyDescent="0.2">
      <c r="A478" s="169">
        <v>80</v>
      </c>
      <c r="B478" s="170" t="s">
        <v>810</v>
      </c>
      <c r="C478" s="183" t="s">
        <v>811</v>
      </c>
      <c r="D478" s="171" t="s">
        <v>242</v>
      </c>
      <c r="E478" s="172">
        <v>2</v>
      </c>
      <c r="F478" s="173"/>
      <c r="G478" s="174">
        <f>ROUND(E478*F478,2)</f>
        <v>0</v>
      </c>
      <c r="H478" s="159"/>
      <c r="I478" s="158">
        <f>ROUND(E478*H478,2)</f>
        <v>0</v>
      </c>
      <c r="J478" s="159"/>
      <c r="K478" s="158">
        <f>ROUND(E478*J478,2)</f>
        <v>0</v>
      </c>
      <c r="L478" s="158">
        <v>15</v>
      </c>
      <c r="M478" s="158">
        <f>G478*(1+L478/100)</f>
        <v>0</v>
      </c>
      <c r="N478" s="158">
        <v>3.4250000000000003E-2</v>
      </c>
      <c r="O478" s="158">
        <f>ROUND(E478*N478,2)</f>
        <v>7.0000000000000007E-2</v>
      </c>
      <c r="P478" s="158">
        <v>0</v>
      </c>
      <c r="Q478" s="158">
        <f>ROUND(E478*P478,2)</f>
        <v>0</v>
      </c>
      <c r="R478" s="158"/>
      <c r="S478" s="158" t="s">
        <v>195</v>
      </c>
      <c r="T478" s="158" t="s">
        <v>196</v>
      </c>
      <c r="U478" s="158">
        <v>1.5</v>
      </c>
      <c r="V478" s="158">
        <f>ROUND(E478*U478,2)</f>
        <v>3</v>
      </c>
      <c r="W478" s="158"/>
      <c r="X478" s="158" t="s">
        <v>209</v>
      </c>
      <c r="Y478" s="148"/>
      <c r="Z478" s="148"/>
      <c r="AA478" s="148"/>
      <c r="AB478" s="148"/>
      <c r="AC478" s="148"/>
      <c r="AD478" s="148"/>
      <c r="AE478" s="148"/>
      <c r="AF478" s="148"/>
      <c r="AG478" s="148" t="s">
        <v>210</v>
      </c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</row>
    <row r="479" spans="1:60" outlineLevel="1" x14ac:dyDescent="0.2">
      <c r="A479" s="155"/>
      <c r="B479" s="156"/>
      <c r="C479" s="184" t="s">
        <v>812</v>
      </c>
      <c r="D479" s="160"/>
      <c r="E479" s="161">
        <v>2</v>
      </c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48"/>
      <c r="Z479" s="148"/>
      <c r="AA479" s="148"/>
      <c r="AB479" s="148"/>
      <c r="AC479" s="148"/>
      <c r="AD479" s="148"/>
      <c r="AE479" s="148"/>
      <c r="AF479" s="148"/>
      <c r="AG479" s="148" t="s">
        <v>200</v>
      </c>
      <c r="AH479" s="148">
        <v>0</v>
      </c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</row>
    <row r="480" spans="1:60" ht="22.5" outlineLevel="1" x14ac:dyDescent="0.2">
      <c r="A480" s="169">
        <v>81</v>
      </c>
      <c r="B480" s="170" t="s">
        <v>813</v>
      </c>
      <c r="C480" s="183" t="s">
        <v>814</v>
      </c>
      <c r="D480" s="171" t="s">
        <v>242</v>
      </c>
      <c r="E480" s="172">
        <v>1</v>
      </c>
      <c r="F480" s="173"/>
      <c r="G480" s="174">
        <f>ROUND(E480*F480,2)</f>
        <v>0</v>
      </c>
      <c r="H480" s="159"/>
      <c r="I480" s="158">
        <f>ROUND(E480*H480,2)</f>
        <v>0</v>
      </c>
      <c r="J480" s="159"/>
      <c r="K480" s="158">
        <f>ROUND(E480*J480,2)</f>
        <v>0</v>
      </c>
      <c r="L480" s="158">
        <v>15</v>
      </c>
      <c r="M480" s="158">
        <f>G480*(1+L480/100)</f>
        <v>0</v>
      </c>
      <c r="N480" s="158">
        <v>4.3150000000000001E-2</v>
      </c>
      <c r="O480" s="158">
        <f>ROUND(E480*N480,2)</f>
        <v>0.04</v>
      </c>
      <c r="P480" s="158">
        <v>0</v>
      </c>
      <c r="Q480" s="158">
        <f>ROUND(E480*P480,2)</f>
        <v>0</v>
      </c>
      <c r="R480" s="158"/>
      <c r="S480" s="158" t="s">
        <v>195</v>
      </c>
      <c r="T480" s="158" t="s">
        <v>196</v>
      </c>
      <c r="U480" s="158">
        <v>2</v>
      </c>
      <c r="V480" s="158">
        <f>ROUND(E480*U480,2)</f>
        <v>2</v>
      </c>
      <c r="W480" s="158"/>
      <c r="X480" s="158" t="s">
        <v>209</v>
      </c>
      <c r="Y480" s="148"/>
      <c r="Z480" s="148"/>
      <c r="AA480" s="148"/>
      <c r="AB480" s="148"/>
      <c r="AC480" s="148"/>
      <c r="AD480" s="148"/>
      <c r="AE480" s="148"/>
      <c r="AF480" s="148"/>
      <c r="AG480" s="148" t="s">
        <v>210</v>
      </c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</row>
    <row r="481" spans="1:60" outlineLevel="1" x14ac:dyDescent="0.2">
      <c r="A481" s="155"/>
      <c r="B481" s="156"/>
      <c r="C481" s="184" t="s">
        <v>815</v>
      </c>
      <c r="D481" s="160"/>
      <c r="E481" s="161">
        <v>1</v>
      </c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48"/>
      <c r="Z481" s="148"/>
      <c r="AA481" s="148"/>
      <c r="AB481" s="148"/>
      <c r="AC481" s="148"/>
      <c r="AD481" s="148"/>
      <c r="AE481" s="148"/>
      <c r="AF481" s="148"/>
      <c r="AG481" s="148" t="s">
        <v>200</v>
      </c>
      <c r="AH481" s="148">
        <v>0</v>
      </c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</row>
    <row r="482" spans="1:60" outlineLevel="1" x14ac:dyDescent="0.2">
      <c r="A482" s="169">
        <v>82</v>
      </c>
      <c r="B482" s="170" t="s">
        <v>816</v>
      </c>
      <c r="C482" s="183" t="s">
        <v>817</v>
      </c>
      <c r="D482" s="171" t="s">
        <v>242</v>
      </c>
      <c r="E482" s="172">
        <v>11</v>
      </c>
      <c r="F482" s="173"/>
      <c r="G482" s="174">
        <f>ROUND(E482*F482,2)</f>
        <v>0</v>
      </c>
      <c r="H482" s="159"/>
      <c r="I482" s="158">
        <f>ROUND(E482*H482,2)</f>
        <v>0</v>
      </c>
      <c r="J482" s="159"/>
      <c r="K482" s="158">
        <f>ROUND(E482*J482,2)</f>
        <v>0</v>
      </c>
      <c r="L482" s="158">
        <v>15</v>
      </c>
      <c r="M482" s="158">
        <f>G482*(1+L482/100)</f>
        <v>0</v>
      </c>
      <c r="N482" s="158">
        <v>1.8970000000000001E-2</v>
      </c>
      <c r="O482" s="158">
        <f>ROUND(E482*N482,2)</f>
        <v>0.21</v>
      </c>
      <c r="P482" s="158">
        <v>0</v>
      </c>
      <c r="Q482" s="158">
        <f>ROUND(E482*P482,2)</f>
        <v>0</v>
      </c>
      <c r="R482" s="158"/>
      <c r="S482" s="158" t="s">
        <v>195</v>
      </c>
      <c r="T482" s="158" t="s">
        <v>196</v>
      </c>
      <c r="U482" s="158">
        <v>1.86</v>
      </c>
      <c r="V482" s="158">
        <f>ROUND(E482*U482,2)</f>
        <v>20.46</v>
      </c>
      <c r="W482" s="158"/>
      <c r="X482" s="158" t="s">
        <v>209</v>
      </c>
      <c r="Y482" s="148"/>
      <c r="Z482" s="148"/>
      <c r="AA482" s="148"/>
      <c r="AB482" s="148"/>
      <c r="AC482" s="148"/>
      <c r="AD482" s="148"/>
      <c r="AE482" s="148"/>
      <c r="AF482" s="148"/>
      <c r="AG482" s="148" t="s">
        <v>210</v>
      </c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</row>
    <row r="483" spans="1:60" outlineLevel="1" x14ac:dyDescent="0.2">
      <c r="A483" s="155"/>
      <c r="B483" s="156"/>
      <c r="C483" s="184" t="s">
        <v>818</v>
      </c>
      <c r="D483" s="160"/>
      <c r="E483" s="161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48"/>
      <c r="Z483" s="148"/>
      <c r="AA483" s="148"/>
      <c r="AB483" s="148"/>
      <c r="AC483" s="148"/>
      <c r="AD483" s="148"/>
      <c r="AE483" s="148"/>
      <c r="AF483" s="148"/>
      <c r="AG483" s="148" t="s">
        <v>200</v>
      </c>
      <c r="AH483" s="148">
        <v>0</v>
      </c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</row>
    <row r="484" spans="1:60" outlineLevel="1" x14ac:dyDescent="0.2">
      <c r="A484" s="155"/>
      <c r="B484" s="156"/>
      <c r="C484" s="184" t="s">
        <v>819</v>
      </c>
      <c r="D484" s="160"/>
      <c r="E484" s="161">
        <v>7</v>
      </c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48"/>
      <c r="Z484" s="148"/>
      <c r="AA484" s="148"/>
      <c r="AB484" s="148"/>
      <c r="AC484" s="148"/>
      <c r="AD484" s="148"/>
      <c r="AE484" s="148"/>
      <c r="AF484" s="148"/>
      <c r="AG484" s="148" t="s">
        <v>200</v>
      </c>
      <c r="AH484" s="148">
        <v>0</v>
      </c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</row>
    <row r="485" spans="1:60" outlineLevel="1" x14ac:dyDescent="0.2">
      <c r="A485" s="155"/>
      <c r="B485" s="156"/>
      <c r="C485" s="184" t="s">
        <v>820</v>
      </c>
      <c r="D485" s="160"/>
      <c r="E485" s="161">
        <v>3</v>
      </c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48"/>
      <c r="Z485" s="148"/>
      <c r="AA485" s="148"/>
      <c r="AB485" s="148"/>
      <c r="AC485" s="148"/>
      <c r="AD485" s="148"/>
      <c r="AE485" s="148"/>
      <c r="AF485" s="148"/>
      <c r="AG485" s="148" t="s">
        <v>200</v>
      </c>
      <c r="AH485" s="148">
        <v>0</v>
      </c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</row>
    <row r="486" spans="1:60" outlineLevel="1" x14ac:dyDescent="0.2">
      <c r="A486" s="155"/>
      <c r="B486" s="156"/>
      <c r="C486" s="184" t="s">
        <v>821</v>
      </c>
      <c r="D486" s="160"/>
      <c r="E486" s="161">
        <v>1</v>
      </c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48"/>
      <c r="Z486" s="148"/>
      <c r="AA486" s="148"/>
      <c r="AB486" s="148"/>
      <c r="AC486" s="148"/>
      <c r="AD486" s="148"/>
      <c r="AE486" s="148"/>
      <c r="AF486" s="148"/>
      <c r="AG486" s="148" t="s">
        <v>200</v>
      </c>
      <c r="AH486" s="148">
        <v>0</v>
      </c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</row>
    <row r="487" spans="1:60" outlineLevel="1" x14ac:dyDescent="0.2">
      <c r="A487" s="169">
        <v>83</v>
      </c>
      <c r="B487" s="170" t="s">
        <v>822</v>
      </c>
      <c r="C487" s="183" t="s">
        <v>823</v>
      </c>
      <c r="D487" s="171" t="s">
        <v>242</v>
      </c>
      <c r="E487" s="172">
        <v>7</v>
      </c>
      <c r="F487" s="173"/>
      <c r="G487" s="174">
        <f>ROUND(E487*F487,2)</f>
        <v>0</v>
      </c>
      <c r="H487" s="159"/>
      <c r="I487" s="158">
        <f>ROUND(E487*H487,2)</f>
        <v>0</v>
      </c>
      <c r="J487" s="159"/>
      <c r="K487" s="158">
        <f>ROUND(E487*J487,2)</f>
        <v>0</v>
      </c>
      <c r="L487" s="158">
        <v>15</v>
      </c>
      <c r="M487" s="158">
        <f>G487*(1+L487/100)</f>
        <v>0</v>
      </c>
      <c r="N487" s="158">
        <v>0</v>
      </c>
      <c r="O487" s="158">
        <f>ROUND(E487*N487,2)</f>
        <v>0</v>
      </c>
      <c r="P487" s="158">
        <v>0</v>
      </c>
      <c r="Q487" s="158">
        <f>ROUND(E487*P487,2)</f>
        <v>0</v>
      </c>
      <c r="R487" s="158"/>
      <c r="S487" s="158" t="s">
        <v>195</v>
      </c>
      <c r="T487" s="158" t="s">
        <v>196</v>
      </c>
      <c r="U487" s="158">
        <v>0.85</v>
      </c>
      <c r="V487" s="158">
        <f>ROUND(E487*U487,2)</f>
        <v>5.95</v>
      </c>
      <c r="W487" s="158"/>
      <c r="X487" s="158" t="s">
        <v>209</v>
      </c>
      <c r="Y487" s="148"/>
      <c r="Z487" s="148"/>
      <c r="AA487" s="148"/>
      <c r="AB487" s="148"/>
      <c r="AC487" s="148"/>
      <c r="AD487" s="148"/>
      <c r="AE487" s="148"/>
      <c r="AF487" s="148"/>
      <c r="AG487" s="148" t="s">
        <v>210</v>
      </c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</row>
    <row r="488" spans="1:60" outlineLevel="1" x14ac:dyDescent="0.2">
      <c r="A488" s="155"/>
      <c r="B488" s="156"/>
      <c r="C488" s="184" t="s">
        <v>818</v>
      </c>
      <c r="D488" s="160"/>
      <c r="E488" s="161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48"/>
      <c r="Z488" s="148"/>
      <c r="AA488" s="148"/>
      <c r="AB488" s="148"/>
      <c r="AC488" s="148"/>
      <c r="AD488" s="148"/>
      <c r="AE488" s="148"/>
      <c r="AF488" s="148"/>
      <c r="AG488" s="148" t="s">
        <v>200</v>
      </c>
      <c r="AH488" s="148">
        <v>0</v>
      </c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</row>
    <row r="489" spans="1:60" outlineLevel="1" x14ac:dyDescent="0.2">
      <c r="A489" s="155"/>
      <c r="B489" s="156"/>
      <c r="C489" s="184" t="s">
        <v>824</v>
      </c>
      <c r="D489" s="160"/>
      <c r="E489" s="161">
        <v>3</v>
      </c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48"/>
      <c r="Z489" s="148"/>
      <c r="AA489" s="148"/>
      <c r="AB489" s="148"/>
      <c r="AC489" s="148"/>
      <c r="AD489" s="148"/>
      <c r="AE489" s="148"/>
      <c r="AF489" s="148"/>
      <c r="AG489" s="148" t="s">
        <v>200</v>
      </c>
      <c r="AH489" s="148">
        <v>0</v>
      </c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</row>
    <row r="490" spans="1:60" outlineLevel="1" x14ac:dyDescent="0.2">
      <c r="A490" s="155"/>
      <c r="B490" s="156"/>
      <c r="C490" s="184" t="s">
        <v>820</v>
      </c>
      <c r="D490" s="160"/>
      <c r="E490" s="161">
        <v>3</v>
      </c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48"/>
      <c r="Z490" s="148"/>
      <c r="AA490" s="148"/>
      <c r="AB490" s="148"/>
      <c r="AC490" s="148"/>
      <c r="AD490" s="148"/>
      <c r="AE490" s="148"/>
      <c r="AF490" s="148"/>
      <c r="AG490" s="148" t="s">
        <v>200</v>
      </c>
      <c r="AH490" s="148">
        <v>0</v>
      </c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</row>
    <row r="491" spans="1:60" outlineLevel="1" x14ac:dyDescent="0.2">
      <c r="A491" s="155"/>
      <c r="B491" s="156"/>
      <c r="C491" s="184" t="s">
        <v>821</v>
      </c>
      <c r="D491" s="160"/>
      <c r="E491" s="161">
        <v>1</v>
      </c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48"/>
      <c r="Z491" s="148"/>
      <c r="AA491" s="148"/>
      <c r="AB491" s="148"/>
      <c r="AC491" s="148"/>
      <c r="AD491" s="148"/>
      <c r="AE491" s="148"/>
      <c r="AF491" s="148"/>
      <c r="AG491" s="148" t="s">
        <v>200</v>
      </c>
      <c r="AH491" s="148">
        <v>0</v>
      </c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</row>
    <row r="492" spans="1:60" outlineLevel="1" x14ac:dyDescent="0.2">
      <c r="A492" s="169">
        <v>84</v>
      </c>
      <c r="B492" s="170" t="s">
        <v>825</v>
      </c>
      <c r="C492" s="183" t="s">
        <v>826</v>
      </c>
      <c r="D492" s="171" t="s">
        <v>242</v>
      </c>
      <c r="E492" s="172">
        <v>5</v>
      </c>
      <c r="F492" s="173"/>
      <c r="G492" s="174">
        <f>ROUND(E492*F492,2)</f>
        <v>0</v>
      </c>
      <c r="H492" s="159"/>
      <c r="I492" s="158">
        <f>ROUND(E492*H492,2)</f>
        <v>0</v>
      </c>
      <c r="J492" s="159"/>
      <c r="K492" s="158">
        <f>ROUND(E492*J492,2)</f>
        <v>0</v>
      </c>
      <c r="L492" s="158">
        <v>15</v>
      </c>
      <c r="M492" s="158">
        <f>G492*(1+L492/100)</f>
        <v>0</v>
      </c>
      <c r="N492" s="158">
        <v>0</v>
      </c>
      <c r="O492" s="158">
        <f>ROUND(E492*N492,2)</f>
        <v>0</v>
      </c>
      <c r="P492" s="158">
        <v>0</v>
      </c>
      <c r="Q492" s="158">
        <f>ROUND(E492*P492,2)</f>
        <v>0</v>
      </c>
      <c r="R492" s="158"/>
      <c r="S492" s="158" t="s">
        <v>195</v>
      </c>
      <c r="T492" s="158" t="s">
        <v>196</v>
      </c>
      <c r="U492" s="158">
        <v>1.05</v>
      </c>
      <c r="V492" s="158">
        <f>ROUND(E492*U492,2)</f>
        <v>5.25</v>
      </c>
      <c r="W492" s="158"/>
      <c r="X492" s="158" t="s">
        <v>209</v>
      </c>
      <c r="Y492" s="148"/>
      <c r="Z492" s="148"/>
      <c r="AA492" s="148"/>
      <c r="AB492" s="148"/>
      <c r="AC492" s="148"/>
      <c r="AD492" s="148"/>
      <c r="AE492" s="148"/>
      <c r="AF492" s="148"/>
      <c r="AG492" s="148" t="s">
        <v>210</v>
      </c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</row>
    <row r="493" spans="1:60" outlineLevel="1" x14ac:dyDescent="0.2">
      <c r="A493" s="155"/>
      <c r="B493" s="156"/>
      <c r="C493" s="184" t="s">
        <v>818</v>
      </c>
      <c r="D493" s="160"/>
      <c r="E493" s="161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48"/>
      <c r="Z493" s="148"/>
      <c r="AA493" s="148"/>
      <c r="AB493" s="148"/>
      <c r="AC493" s="148"/>
      <c r="AD493" s="148"/>
      <c r="AE493" s="148"/>
      <c r="AF493" s="148"/>
      <c r="AG493" s="148" t="s">
        <v>200</v>
      </c>
      <c r="AH493" s="148">
        <v>0</v>
      </c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</row>
    <row r="494" spans="1:60" outlineLevel="1" x14ac:dyDescent="0.2">
      <c r="A494" s="155"/>
      <c r="B494" s="156"/>
      <c r="C494" s="184" t="s">
        <v>827</v>
      </c>
      <c r="D494" s="160"/>
      <c r="E494" s="161">
        <v>5</v>
      </c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48"/>
      <c r="Z494" s="148"/>
      <c r="AA494" s="148"/>
      <c r="AB494" s="148"/>
      <c r="AC494" s="148"/>
      <c r="AD494" s="148"/>
      <c r="AE494" s="148"/>
      <c r="AF494" s="148"/>
      <c r="AG494" s="148" t="s">
        <v>200</v>
      </c>
      <c r="AH494" s="148">
        <v>0</v>
      </c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</row>
    <row r="495" spans="1:60" x14ac:dyDescent="0.2">
      <c r="A495" s="163" t="s">
        <v>190</v>
      </c>
      <c r="B495" s="164" t="s">
        <v>102</v>
      </c>
      <c r="C495" s="182" t="s">
        <v>103</v>
      </c>
      <c r="D495" s="165"/>
      <c r="E495" s="166"/>
      <c r="F495" s="167"/>
      <c r="G495" s="168">
        <f>SUMIF(AG496:AG513,"&lt;&gt;NOR",G496:G513)</f>
        <v>0</v>
      </c>
      <c r="H495" s="162"/>
      <c r="I495" s="162">
        <f>SUM(I496:I513)</f>
        <v>0</v>
      </c>
      <c r="J495" s="162"/>
      <c r="K495" s="162">
        <f>SUM(K496:K513)</f>
        <v>0</v>
      </c>
      <c r="L495" s="162"/>
      <c r="M495" s="162">
        <f>SUM(M496:M513)</f>
        <v>0</v>
      </c>
      <c r="N495" s="162"/>
      <c r="O495" s="162">
        <f>SUM(O496:O513)</f>
        <v>0.63</v>
      </c>
      <c r="P495" s="162"/>
      <c r="Q495" s="162">
        <f>SUM(Q496:Q513)</f>
        <v>0</v>
      </c>
      <c r="R495" s="162"/>
      <c r="S495" s="162"/>
      <c r="T495" s="162"/>
      <c r="U495" s="162"/>
      <c r="V495" s="162">
        <f>SUM(V496:V513)</f>
        <v>154.21</v>
      </c>
      <c r="W495" s="162"/>
      <c r="X495" s="162"/>
      <c r="AG495" t="s">
        <v>191</v>
      </c>
    </row>
    <row r="496" spans="1:60" outlineLevel="1" x14ac:dyDescent="0.2">
      <c r="A496" s="169">
        <v>85</v>
      </c>
      <c r="B496" s="170" t="s">
        <v>828</v>
      </c>
      <c r="C496" s="183" t="s">
        <v>829</v>
      </c>
      <c r="D496" s="171" t="s">
        <v>204</v>
      </c>
      <c r="E496" s="172">
        <v>307.27199999999999</v>
      </c>
      <c r="F496" s="173"/>
      <c r="G496" s="174">
        <f>ROUND(E496*F496,2)</f>
        <v>0</v>
      </c>
      <c r="H496" s="159"/>
      <c r="I496" s="158">
        <f>ROUND(E496*H496,2)</f>
        <v>0</v>
      </c>
      <c r="J496" s="159"/>
      <c r="K496" s="158">
        <f>ROUND(E496*J496,2)</f>
        <v>0</v>
      </c>
      <c r="L496" s="158">
        <v>15</v>
      </c>
      <c r="M496" s="158">
        <f>G496*(1+L496/100)</f>
        <v>0</v>
      </c>
      <c r="N496" s="158">
        <v>0</v>
      </c>
      <c r="O496" s="158">
        <f>ROUND(E496*N496,2)</f>
        <v>0</v>
      </c>
      <c r="P496" s="158">
        <v>0</v>
      </c>
      <c r="Q496" s="158">
        <f>ROUND(E496*P496,2)</f>
        <v>0</v>
      </c>
      <c r="R496" s="158"/>
      <c r="S496" s="158" t="s">
        <v>195</v>
      </c>
      <c r="T496" s="158" t="s">
        <v>196</v>
      </c>
      <c r="U496" s="158">
        <v>0.123</v>
      </c>
      <c r="V496" s="158">
        <f>ROUND(E496*U496,2)</f>
        <v>37.79</v>
      </c>
      <c r="W496" s="158"/>
      <c r="X496" s="158" t="s">
        <v>209</v>
      </c>
      <c r="Y496" s="148"/>
      <c r="Z496" s="148"/>
      <c r="AA496" s="148"/>
      <c r="AB496" s="148"/>
      <c r="AC496" s="148"/>
      <c r="AD496" s="148"/>
      <c r="AE496" s="148"/>
      <c r="AF496" s="148"/>
      <c r="AG496" s="148" t="s">
        <v>210</v>
      </c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</row>
    <row r="497" spans="1:60" outlineLevel="1" x14ac:dyDescent="0.2">
      <c r="A497" s="155"/>
      <c r="B497" s="156"/>
      <c r="C497" s="184" t="s">
        <v>830</v>
      </c>
      <c r="D497" s="160"/>
      <c r="E497" s="161">
        <v>307.27199999999999</v>
      </c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48"/>
      <c r="Z497" s="148"/>
      <c r="AA497" s="148"/>
      <c r="AB497" s="148"/>
      <c r="AC497" s="148"/>
      <c r="AD497" s="148"/>
      <c r="AE497" s="148"/>
      <c r="AF497" s="148"/>
      <c r="AG497" s="148" t="s">
        <v>200</v>
      </c>
      <c r="AH497" s="148">
        <v>0</v>
      </c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</row>
    <row r="498" spans="1:60" ht="22.5" outlineLevel="1" x14ac:dyDescent="0.2">
      <c r="A498" s="169">
        <v>86</v>
      </c>
      <c r="B498" s="170" t="s">
        <v>831</v>
      </c>
      <c r="C498" s="183" t="s">
        <v>832</v>
      </c>
      <c r="D498" s="171" t="s">
        <v>833</v>
      </c>
      <c r="E498" s="172">
        <v>30</v>
      </c>
      <c r="F498" s="173"/>
      <c r="G498" s="174">
        <f>ROUND(E498*F498,2)</f>
        <v>0</v>
      </c>
      <c r="H498" s="159"/>
      <c r="I498" s="158">
        <f>ROUND(E498*H498,2)</f>
        <v>0</v>
      </c>
      <c r="J498" s="159"/>
      <c r="K498" s="158">
        <f>ROUND(E498*J498,2)</f>
        <v>0</v>
      </c>
      <c r="L498" s="158">
        <v>15</v>
      </c>
      <c r="M498" s="158">
        <f>G498*(1+L498/100)</f>
        <v>0</v>
      </c>
      <c r="N498" s="158">
        <v>0</v>
      </c>
      <c r="O498" s="158">
        <f>ROUND(E498*N498,2)</f>
        <v>0</v>
      </c>
      <c r="P498" s="158">
        <v>0</v>
      </c>
      <c r="Q498" s="158">
        <f>ROUND(E498*P498,2)</f>
        <v>0</v>
      </c>
      <c r="R498" s="158"/>
      <c r="S498" s="158" t="s">
        <v>195</v>
      </c>
      <c r="T498" s="158" t="s">
        <v>196</v>
      </c>
      <c r="U498" s="158">
        <v>0</v>
      </c>
      <c r="V498" s="158">
        <f>ROUND(E498*U498,2)</f>
        <v>0</v>
      </c>
      <c r="W498" s="158"/>
      <c r="X498" s="158" t="s">
        <v>209</v>
      </c>
      <c r="Y498" s="148"/>
      <c r="Z498" s="148"/>
      <c r="AA498" s="148"/>
      <c r="AB498" s="148"/>
      <c r="AC498" s="148"/>
      <c r="AD498" s="148"/>
      <c r="AE498" s="148"/>
      <c r="AF498" s="148"/>
      <c r="AG498" s="148" t="s">
        <v>210</v>
      </c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</row>
    <row r="499" spans="1:60" outlineLevel="1" x14ac:dyDescent="0.2">
      <c r="A499" s="155"/>
      <c r="B499" s="156"/>
      <c r="C499" s="192" t="s">
        <v>429</v>
      </c>
      <c r="D499" s="189"/>
      <c r="E499" s="190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48"/>
      <c r="Z499" s="148"/>
      <c r="AA499" s="148"/>
      <c r="AB499" s="148"/>
      <c r="AC499" s="148"/>
      <c r="AD499" s="148"/>
      <c r="AE499" s="148"/>
      <c r="AF499" s="148"/>
      <c r="AG499" s="148" t="s">
        <v>200</v>
      </c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</row>
    <row r="500" spans="1:60" outlineLevel="1" x14ac:dyDescent="0.2">
      <c r="A500" s="155"/>
      <c r="B500" s="156"/>
      <c r="C500" s="193" t="s">
        <v>834</v>
      </c>
      <c r="D500" s="189"/>
      <c r="E500" s="190">
        <v>1.22909</v>
      </c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  <c r="S500" s="158"/>
      <c r="T500" s="158"/>
      <c r="U500" s="158"/>
      <c r="V500" s="158"/>
      <c r="W500" s="158"/>
      <c r="X500" s="158"/>
      <c r="Y500" s="148"/>
      <c r="Z500" s="148"/>
      <c r="AA500" s="148"/>
      <c r="AB500" s="148"/>
      <c r="AC500" s="148"/>
      <c r="AD500" s="148"/>
      <c r="AE500" s="148"/>
      <c r="AF500" s="148"/>
      <c r="AG500" s="148" t="s">
        <v>200</v>
      </c>
      <c r="AH500" s="148">
        <v>2</v>
      </c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</row>
    <row r="501" spans="1:60" outlineLevel="1" x14ac:dyDescent="0.2">
      <c r="A501" s="155"/>
      <c r="B501" s="156"/>
      <c r="C501" s="192" t="s">
        <v>438</v>
      </c>
      <c r="D501" s="189"/>
      <c r="E501" s="190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48"/>
      <c r="Z501" s="148"/>
      <c r="AA501" s="148"/>
      <c r="AB501" s="148"/>
      <c r="AC501" s="148"/>
      <c r="AD501" s="148"/>
      <c r="AE501" s="148"/>
      <c r="AF501" s="148"/>
      <c r="AG501" s="148" t="s">
        <v>200</v>
      </c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</row>
    <row r="502" spans="1:60" outlineLevel="1" x14ac:dyDescent="0.2">
      <c r="A502" s="155"/>
      <c r="B502" s="156"/>
      <c r="C502" s="184" t="s">
        <v>835</v>
      </c>
      <c r="D502" s="160"/>
      <c r="E502" s="161">
        <v>30</v>
      </c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48"/>
      <c r="Z502" s="148"/>
      <c r="AA502" s="148"/>
      <c r="AB502" s="148"/>
      <c r="AC502" s="148"/>
      <c r="AD502" s="148"/>
      <c r="AE502" s="148"/>
      <c r="AF502" s="148"/>
      <c r="AG502" s="148" t="s">
        <v>200</v>
      </c>
      <c r="AH502" s="148">
        <v>0</v>
      </c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</row>
    <row r="503" spans="1:60" outlineLevel="1" x14ac:dyDescent="0.2">
      <c r="A503" s="169">
        <v>87</v>
      </c>
      <c r="B503" s="170" t="s">
        <v>836</v>
      </c>
      <c r="C503" s="183" t="s">
        <v>837</v>
      </c>
      <c r="D503" s="171" t="s">
        <v>204</v>
      </c>
      <c r="E503" s="172">
        <v>768.18</v>
      </c>
      <c r="F503" s="173"/>
      <c r="G503" s="174">
        <f>ROUND(E503*F503,2)</f>
        <v>0</v>
      </c>
      <c r="H503" s="159"/>
      <c r="I503" s="158">
        <f>ROUND(E503*H503,2)</f>
        <v>0</v>
      </c>
      <c r="J503" s="159"/>
      <c r="K503" s="158">
        <f>ROUND(E503*J503,2)</f>
        <v>0</v>
      </c>
      <c r="L503" s="158">
        <v>15</v>
      </c>
      <c r="M503" s="158">
        <f>G503*(1+L503/100)</f>
        <v>0</v>
      </c>
      <c r="N503" s="158">
        <v>8.1999999999999998E-4</v>
      </c>
      <c r="O503" s="158">
        <f>ROUND(E503*N503,2)</f>
        <v>0.63</v>
      </c>
      <c r="P503" s="158">
        <v>0</v>
      </c>
      <c r="Q503" s="158">
        <f>ROUND(E503*P503,2)</f>
        <v>0</v>
      </c>
      <c r="R503" s="158"/>
      <c r="S503" s="158" t="s">
        <v>195</v>
      </c>
      <c r="T503" s="158" t="s">
        <v>196</v>
      </c>
      <c r="U503" s="158">
        <v>6.0000000000000001E-3</v>
      </c>
      <c r="V503" s="158">
        <f>ROUND(E503*U503,2)</f>
        <v>4.6100000000000003</v>
      </c>
      <c r="W503" s="158"/>
      <c r="X503" s="158" t="s">
        <v>209</v>
      </c>
      <c r="Y503" s="148"/>
      <c r="Z503" s="148"/>
      <c r="AA503" s="148"/>
      <c r="AB503" s="148"/>
      <c r="AC503" s="148"/>
      <c r="AD503" s="148"/>
      <c r="AE503" s="148"/>
      <c r="AF503" s="148"/>
      <c r="AG503" s="148" t="s">
        <v>210</v>
      </c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</row>
    <row r="504" spans="1:60" outlineLevel="1" x14ac:dyDescent="0.2">
      <c r="A504" s="155"/>
      <c r="B504" s="156"/>
      <c r="C504" s="184" t="s">
        <v>838</v>
      </c>
      <c r="D504" s="160"/>
      <c r="E504" s="161">
        <v>768.18</v>
      </c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48"/>
      <c r="Z504" s="148"/>
      <c r="AA504" s="148"/>
      <c r="AB504" s="148"/>
      <c r="AC504" s="148"/>
      <c r="AD504" s="148"/>
      <c r="AE504" s="148"/>
      <c r="AF504" s="148"/>
      <c r="AG504" s="148" t="s">
        <v>200</v>
      </c>
      <c r="AH504" s="148">
        <v>0</v>
      </c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</row>
    <row r="505" spans="1:60" outlineLevel="1" x14ac:dyDescent="0.2">
      <c r="A505" s="175">
        <v>88</v>
      </c>
      <c r="B505" s="176" t="s">
        <v>839</v>
      </c>
      <c r="C505" s="185" t="s">
        <v>840</v>
      </c>
      <c r="D505" s="177" t="s">
        <v>204</v>
      </c>
      <c r="E505" s="178">
        <v>307.27199999999999</v>
      </c>
      <c r="F505" s="179"/>
      <c r="G505" s="180">
        <f>ROUND(E505*F505,2)</f>
        <v>0</v>
      </c>
      <c r="H505" s="159"/>
      <c r="I505" s="158">
        <f>ROUND(E505*H505,2)</f>
        <v>0</v>
      </c>
      <c r="J505" s="159"/>
      <c r="K505" s="158">
        <f>ROUND(E505*J505,2)</f>
        <v>0</v>
      </c>
      <c r="L505" s="158">
        <v>15</v>
      </c>
      <c r="M505" s="158">
        <f>G505*(1+L505/100)</f>
        <v>0</v>
      </c>
      <c r="N505" s="158">
        <v>0</v>
      </c>
      <c r="O505" s="158">
        <f>ROUND(E505*N505,2)</f>
        <v>0</v>
      </c>
      <c r="P505" s="158">
        <v>0</v>
      </c>
      <c r="Q505" s="158">
        <f>ROUND(E505*P505,2)</f>
        <v>0</v>
      </c>
      <c r="R505" s="158"/>
      <c r="S505" s="158" t="s">
        <v>195</v>
      </c>
      <c r="T505" s="158" t="s">
        <v>196</v>
      </c>
      <c r="U505" s="158">
        <v>0.105</v>
      </c>
      <c r="V505" s="158">
        <f>ROUND(E505*U505,2)</f>
        <v>32.26</v>
      </c>
      <c r="W505" s="158"/>
      <c r="X505" s="158" t="s">
        <v>209</v>
      </c>
      <c r="Y505" s="148"/>
      <c r="Z505" s="148"/>
      <c r="AA505" s="148"/>
      <c r="AB505" s="148"/>
      <c r="AC505" s="148"/>
      <c r="AD505" s="148"/>
      <c r="AE505" s="148"/>
      <c r="AF505" s="148"/>
      <c r="AG505" s="148" t="s">
        <v>210</v>
      </c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</row>
    <row r="506" spans="1:60" outlineLevel="1" x14ac:dyDescent="0.2">
      <c r="A506" s="169">
        <v>89</v>
      </c>
      <c r="B506" s="170" t="s">
        <v>841</v>
      </c>
      <c r="C506" s="183" t="s">
        <v>842</v>
      </c>
      <c r="D506" s="171" t="s">
        <v>204</v>
      </c>
      <c r="E506" s="172">
        <v>97.25</v>
      </c>
      <c r="F506" s="173"/>
      <c r="G506" s="174">
        <f>ROUND(E506*F506,2)</f>
        <v>0</v>
      </c>
      <c r="H506" s="159"/>
      <c r="I506" s="158">
        <f>ROUND(E506*H506,2)</f>
        <v>0</v>
      </c>
      <c r="J506" s="159"/>
      <c r="K506" s="158">
        <f>ROUND(E506*J506,2)</f>
        <v>0</v>
      </c>
      <c r="L506" s="158">
        <v>15</v>
      </c>
      <c r="M506" s="158">
        <f>G506*(1+L506/100)</f>
        <v>0</v>
      </c>
      <c r="N506" s="158">
        <v>0</v>
      </c>
      <c r="O506" s="158">
        <f>ROUND(E506*N506,2)</f>
        <v>0</v>
      </c>
      <c r="P506" s="158">
        <v>0</v>
      </c>
      <c r="Q506" s="158">
        <f>ROUND(E506*P506,2)</f>
        <v>0</v>
      </c>
      <c r="R506" s="158"/>
      <c r="S506" s="158" t="s">
        <v>195</v>
      </c>
      <c r="T506" s="158" t="s">
        <v>196</v>
      </c>
      <c r="U506" s="158">
        <v>0.17699999999999999</v>
      </c>
      <c r="V506" s="158">
        <f>ROUND(E506*U506,2)</f>
        <v>17.21</v>
      </c>
      <c r="W506" s="158"/>
      <c r="X506" s="158" t="s">
        <v>209</v>
      </c>
      <c r="Y506" s="148"/>
      <c r="Z506" s="148"/>
      <c r="AA506" s="148"/>
      <c r="AB506" s="148"/>
      <c r="AC506" s="148"/>
      <c r="AD506" s="148"/>
      <c r="AE506" s="148"/>
      <c r="AF506" s="148"/>
      <c r="AG506" s="148" t="s">
        <v>210</v>
      </c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</row>
    <row r="507" spans="1:60" outlineLevel="1" x14ac:dyDescent="0.2">
      <c r="A507" s="155"/>
      <c r="B507" s="156"/>
      <c r="C507" s="184" t="s">
        <v>843</v>
      </c>
      <c r="D507" s="160"/>
      <c r="E507" s="161">
        <v>97.25</v>
      </c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48"/>
      <c r="Z507" s="148"/>
      <c r="AA507" s="148"/>
      <c r="AB507" s="148"/>
      <c r="AC507" s="148"/>
      <c r="AD507" s="148"/>
      <c r="AE507" s="148"/>
      <c r="AF507" s="148"/>
      <c r="AG507" s="148" t="s">
        <v>200</v>
      </c>
      <c r="AH507" s="148">
        <v>0</v>
      </c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</row>
    <row r="508" spans="1:60" outlineLevel="1" x14ac:dyDescent="0.2">
      <c r="A508" s="169">
        <v>90</v>
      </c>
      <c r="B508" s="170" t="s">
        <v>844</v>
      </c>
      <c r="C508" s="183" t="s">
        <v>845</v>
      </c>
      <c r="D508" s="171" t="s">
        <v>204</v>
      </c>
      <c r="E508" s="172">
        <v>199.45</v>
      </c>
      <c r="F508" s="173"/>
      <c r="G508" s="174">
        <f>ROUND(E508*F508,2)</f>
        <v>0</v>
      </c>
      <c r="H508" s="159"/>
      <c r="I508" s="158">
        <f>ROUND(E508*H508,2)</f>
        <v>0</v>
      </c>
      <c r="J508" s="159"/>
      <c r="K508" s="158">
        <f>ROUND(E508*J508,2)</f>
        <v>0</v>
      </c>
      <c r="L508" s="158">
        <v>15</v>
      </c>
      <c r="M508" s="158">
        <f>G508*(1+L508/100)</f>
        <v>0</v>
      </c>
      <c r="N508" s="158">
        <v>0</v>
      </c>
      <c r="O508" s="158">
        <f>ROUND(E508*N508,2)</f>
        <v>0</v>
      </c>
      <c r="P508" s="158">
        <v>0</v>
      </c>
      <c r="Q508" s="158">
        <f>ROUND(E508*P508,2)</f>
        <v>0</v>
      </c>
      <c r="R508" s="158"/>
      <c r="S508" s="158" t="s">
        <v>195</v>
      </c>
      <c r="T508" s="158" t="s">
        <v>196</v>
      </c>
      <c r="U508" s="158">
        <v>0.214</v>
      </c>
      <c r="V508" s="158">
        <f>ROUND(E508*U508,2)</f>
        <v>42.68</v>
      </c>
      <c r="W508" s="158"/>
      <c r="X508" s="158" t="s">
        <v>209</v>
      </c>
      <c r="Y508" s="148"/>
      <c r="Z508" s="148"/>
      <c r="AA508" s="148"/>
      <c r="AB508" s="148"/>
      <c r="AC508" s="148"/>
      <c r="AD508" s="148"/>
      <c r="AE508" s="148"/>
      <c r="AF508" s="148"/>
      <c r="AG508" s="148" t="s">
        <v>210</v>
      </c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</row>
    <row r="509" spans="1:60" outlineLevel="1" x14ac:dyDescent="0.2">
      <c r="A509" s="155"/>
      <c r="B509" s="156"/>
      <c r="C509" s="184" t="s">
        <v>846</v>
      </c>
      <c r="D509" s="160"/>
      <c r="E509" s="161">
        <v>95.99</v>
      </c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48"/>
      <c r="Z509" s="148"/>
      <c r="AA509" s="148"/>
      <c r="AB509" s="148"/>
      <c r="AC509" s="148"/>
      <c r="AD509" s="148"/>
      <c r="AE509" s="148"/>
      <c r="AF509" s="148"/>
      <c r="AG509" s="148" t="s">
        <v>200</v>
      </c>
      <c r="AH509" s="148">
        <v>0</v>
      </c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</row>
    <row r="510" spans="1:60" ht="22.5" outlineLevel="1" x14ac:dyDescent="0.2">
      <c r="A510" s="155"/>
      <c r="B510" s="156"/>
      <c r="C510" s="184" t="s">
        <v>847</v>
      </c>
      <c r="D510" s="160"/>
      <c r="E510" s="161">
        <v>103.46</v>
      </c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48"/>
      <c r="Z510" s="148"/>
      <c r="AA510" s="148"/>
      <c r="AB510" s="148"/>
      <c r="AC510" s="148"/>
      <c r="AD510" s="148"/>
      <c r="AE510" s="148"/>
      <c r="AF510" s="148"/>
      <c r="AG510" s="148" t="s">
        <v>200</v>
      </c>
      <c r="AH510" s="148">
        <v>0</v>
      </c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</row>
    <row r="511" spans="1:60" outlineLevel="1" x14ac:dyDescent="0.2">
      <c r="A511" s="175">
        <v>91</v>
      </c>
      <c r="B511" s="176" t="s">
        <v>848</v>
      </c>
      <c r="C511" s="185" t="s">
        <v>849</v>
      </c>
      <c r="D511" s="177" t="s">
        <v>204</v>
      </c>
      <c r="E511" s="178">
        <v>307.27199999999999</v>
      </c>
      <c r="F511" s="179"/>
      <c r="G511" s="180">
        <f>ROUND(E511*F511,2)</f>
        <v>0</v>
      </c>
      <c r="H511" s="159"/>
      <c r="I511" s="158">
        <f>ROUND(E511*H511,2)</f>
        <v>0</v>
      </c>
      <c r="J511" s="159"/>
      <c r="K511" s="158">
        <f>ROUND(E511*J511,2)</f>
        <v>0</v>
      </c>
      <c r="L511" s="158">
        <v>15</v>
      </c>
      <c r="M511" s="158">
        <f>G511*(1+L511/100)</f>
        <v>0</v>
      </c>
      <c r="N511" s="158">
        <v>0</v>
      </c>
      <c r="O511" s="158">
        <f>ROUND(E511*N511,2)</f>
        <v>0</v>
      </c>
      <c r="P511" s="158">
        <v>0</v>
      </c>
      <c r="Q511" s="158">
        <f>ROUND(E511*P511,2)</f>
        <v>0</v>
      </c>
      <c r="R511" s="158"/>
      <c r="S511" s="158" t="s">
        <v>195</v>
      </c>
      <c r="T511" s="158" t="s">
        <v>196</v>
      </c>
      <c r="U511" s="158">
        <v>0.04</v>
      </c>
      <c r="V511" s="158">
        <f>ROUND(E511*U511,2)</f>
        <v>12.29</v>
      </c>
      <c r="W511" s="158"/>
      <c r="X511" s="158" t="s">
        <v>209</v>
      </c>
      <c r="Y511" s="148"/>
      <c r="Z511" s="148"/>
      <c r="AA511" s="148"/>
      <c r="AB511" s="148"/>
      <c r="AC511" s="148"/>
      <c r="AD511" s="148"/>
      <c r="AE511" s="148"/>
      <c r="AF511" s="148"/>
      <c r="AG511" s="148" t="s">
        <v>210</v>
      </c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</row>
    <row r="512" spans="1:60" outlineLevel="1" x14ac:dyDescent="0.2">
      <c r="A512" s="175">
        <v>92</v>
      </c>
      <c r="B512" s="176" t="s">
        <v>850</v>
      </c>
      <c r="C512" s="185" t="s">
        <v>851</v>
      </c>
      <c r="D512" s="177" t="s">
        <v>204</v>
      </c>
      <c r="E512" s="178">
        <v>768.18</v>
      </c>
      <c r="F512" s="179"/>
      <c r="G512" s="180">
        <f>ROUND(E512*F512,2)</f>
        <v>0</v>
      </c>
      <c r="H512" s="159"/>
      <c r="I512" s="158">
        <f>ROUND(E512*H512,2)</f>
        <v>0</v>
      </c>
      <c r="J512" s="159"/>
      <c r="K512" s="158">
        <f>ROUND(E512*J512,2)</f>
        <v>0</v>
      </c>
      <c r="L512" s="158">
        <v>15</v>
      </c>
      <c r="M512" s="158">
        <f>G512*(1+L512/100)</f>
        <v>0</v>
      </c>
      <c r="N512" s="158">
        <v>0</v>
      </c>
      <c r="O512" s="158">
        <f>ROUND(E512*N512,2)</f>
        <v>0</v>
      </c>
      <c r="P512" s="158">
        <v>0</v>
      </c>
      <c r="Q512" s="158">
        <f>ROUND(E512*P512,2)</f>
        <v>0</v>
      </c>
      <c r="R512" s="158"/>
      <c r="S512" s="158" t="s">
        <v>195</v>
      </c>
      <c r="T512" s="158" t="s">
        <v>196</v>
      </c>
      <c r="U512" s="158">
        <v>0</v>
      </c>
      <c r="V512" s="158">
        <f>ROUND(E512*U512,2)</f>
        <v>0</v>
      </c>
      <c r="W512" s="158"/>
      <c r="X512" s="158" t="s">
        <v>209</v>
      </c>
      <c r="Y512" s="148"/>
      <c r="Z512" s="148"/>
      <c r="AA512" s="148"/>
      <c r="AB512" s="148"/>
      <c r="AC512" s="148"/>
      <c r="AD512" s="148"/>
      <c r="AE512" s="148"/>
      <c r="AF512" s="148"/>
      <c r="AG512" s="148" t="s">
        <v>210</v>
      </c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</row>
    <row r="513" spans="1:60" outlineLevel="1" x14ac:dyDescent="0.2">
      <c r="A513" s="175">
        <v>93</v>
      </c>
      <c r="B513" s="176" t="s">
        <v>852</v>
      </c>
      <c r="C513" s="185" t="s">
        <v>853</v>
      </c>
      <c r="D513" s="177" t="s">
        <v>204</v>
      </c>
      <c r="E513" s="178">
        <v>307.27199999999999</v>
      </c>
      <c r="F513" s="179"/>
      <c r="G513" s="180">
        <f>ROUND(E513*F513,2)</f>
        <v>0</v>
      </c>
      <c r="H513" s="159"/>
      <c r="I513" s="158">
        <f>ROUND(E513*H513,2)</f>
        <v>0</v>
      </c>
      <c r="J513" s="159"/>
      <c r="K513" s="158">
        <f>ROUND(E513*J513,2)</f>
        <v>0</v>
      </c>
      <c r="L513" s="158">
        <v>15</v>
      </c>
      <c r="M513" s="158">
        <f>G513*(1+L513/100)</f>
        <v>0</v>
      </c>
      <c r="N513" s="158">
        <v>0</v>
      </c>
      <c r="O513" s="158">
        <f>ROUND(E513*N513,2)</f>
        <v>0</v>
      </c>
      <c r="P513" s="158">
        <v>0</v>
      </c>
      <c r="Q513" s="158">
        <f>ROUND(E513*P513,2)</f>
        <v>0</v>
      </c>
      <c r="R513" s="158"/>
      <c r="S513" s="158" t="s">
        <v>195</v>
      </c>
      <c r="T513" s="158" t="s">
        <v>196</v>
      </c>
      <c r="U513" s="158">
        <v>2.4E-2</v>
      </c>
      <c r="V513" s="158">
        <f>ROUND(E513*U513,2)</f>
        <v>7.37</v>
      </c>
      <c r="W513" s="158"/>
      <c r="X513" s="158" t="s">
        <v>209</v>
      </c>
      <c r="Y513" s="148"/>
      <c r="Z513" s="148"/>
      <c r="AA513" s="148"/>
      <c r="AB513" s="148"/>
      <c r="AC513" s="148"/>
      <c r="AD513" s="148"/>
      <c r="AE513" s="148"/>
      <c r="AF513" s="148"/>
      <c r="AG513" s="148" t="s">
        <v>210</v>
      </c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</row>
    <row r="514" spans="1:60" ht="25.5" x14ac:dyDescent="0.2">
      <c r="A514" s="163" t="s">
        <v>190</v>
      </c>
      <c r="B514" s="164" t="s">
        <v>104</v>
      </c>
      <c r="C514" s="182" t="s">
        <v>105</v>
      </c>
      <c r="D514" s="165"/>
      <c r="E514" s="166"/>
      <c r="F514" s="167"/>
      <c r="G514" s="168">
        <f>SUMIF(AG515:AG527,"&lt;&gt;NOR",G515:G527)</f>
        <v>0</v>
      </c>
      <c r="H514" s="162"/>
      <c r="I514" s="162">
        <f>SUM(I515:I527)</f>
        <v>0</v>
      </c>
      <c r="J514" s="162"/>
      <c r="K514" s="162">
        <f>SUM(K515:K527)</f>
        <v>0</v>
      </c>
      <c r="L514" s="162"/>
      <c r="M514" s="162">
        <f>SUM(M515:M527)</f>
        <v>0</v>
      </c>
      <c r="N514" s="162"/>
      <c r="O514" s="162">
        <f>SUM(O515:O527)</f>
        <v>0</v>
      </c>
      <c r="P514" s="162"/>
      <c r="Q514" s="162">
        <f>SUM(Q515:Q527)</f>
        <v>0</v>
      </c>
      <c r="R514" s="162"/>
      <c r="S514" s="162"/>
      <c r="T514" s="162"/>
      <c r="U514" s="162"/>
      <c r="V514" s="162">
        <f>SUM(V515:V527)</f>
        <v>0</v>
      </c>
      <c r="W514" s="162"/>
      <c r="X514" s="162"/>
      <c r="AG514" t="s">
        <v>191</v>
      </c>
    </row>
    <row r="515" spans="1:60" outlineLevel="1" x14ac:dyDescent="0.2">
      <c r="A515" s="169">
        <v>94</v>
      </c>
      <c r="B515" s="170" t="s">
        <v>854</v>
      </c>
      <c r="C515" s="183" t="s">
        <v>855</v>
      </c>
      <c r="D515" s="171" t="s">
        <v>603</v>
      </c>
      <c r="E515" s="172">
        <v>1</v>
      </c>
      <c r="F515" s="173"/>
      <c r="G515" s="174">
        <f>ROUND(E515*F515,2)</f>
        <v>0</v>
      </c>
      <c r="H515" s="159"/>
      <c r="I515" s="158">
        <f>ROUND(E515*H515,2)</f>
        <v>0</v>
      </c>
      <c r="J515" s="159"/>
      <c r="K515" s="158">
        <f>ROUND(E515*J515,2)</f>
        <v>0</v>
      </c>
      <c r="L515" s="158">
        <v>15</v>
      </c>
      <c r="M515" s="158">
        <f>G515*(1+L515/100)</f>
        <v>0</v>
      </c>
      <c r="N515" s="158">
        <v>0</v>
      </c>
      <c r="O515" s="158">
        <f>ROUND(E515*N515,2)</f>
        <v>0</v>
      </c>
      <c r="P515" s="158">
        <v>0</v>
      </c>
      <c r="Q515" s="158">
        <f>ROUND(E515*P515,2)</f>
        <v>0</v>
      </c>
      <c r="R515" s="158"/>
      <c r="S515" s="158" t="s">
        <v>595</v>
      </c>
      <c r="T515" s="158" t="s">
        <v>599</v>
      </c>
      <c r="U515" s="158">
        <v>0</v>
      </c>
      <c r="V515" s="158">
        <f>ROUND(E515*U515,2)</f>
        <v>0</v>
      </c>
      <c r="W515" s="158"/>
      <c r="X515" s="158" t="s">
        <v>209</v>
      </c>
      <c r="Y515" s="148"/>
      <c r="Z515" s="148"/>
      <c r="AA515" s="148"/>
      <c r="AB515" s="148"/>
      <c r="AC515" s="148"/>
      <c r="AD515" s="148"/>
      <c r="AE515" s="148"/>
      <c r="AF515" s="148"/>
      <c r="AG515" s="148" t="s">
        <v>210</v>
      </c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</row>
    <row r="516" spans="1:60" outlineLevel="1" x14ac:dyDescent="0.2">
      <c r="A516" s="155"/>
      <c r="B516" s="156"/>
      <c r="C516" s="184" t="s">
        <v>856</v>
      </c>
      <c r="D516" s="160"/>
      <c r="E516" s="161">
        <v>1</v>
      </c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48"/>
      <c r="Z516" s="148"/>
      <c r="AA516" s="148"/>
      <c r="AB516" s="148"/>
      <c r="AC516" s="148"/>
      <c r="AD516" s="148"/>
      <c r="AE516" s="148"/>
      <c r="AF516" s="148"/>
      <c r="AG516" s="148" t="s">
        <v>200</v>
      </c>
      <c r="AH516" s="148">
        <v>0</v>
      </c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</row>
    <row r="517" spans="1:60" outlineLevel="1" x14ac:dyDescent="0.2">
      <c r="A517" s="169">
        <v>95</v>
      </c>
      <c r="B517" s="170" t="s">
        <v>857</v>
      </c>
      <c r="C517" s="183" t="s">
        <v>858</v>
      </c>
      <c r="D517" s="171" t="s">
        <v>603</v>
      </c>
      <c r="E517" s="172">
        <v>1</v>
      </c>
      <c r="F517" s="173"/>
      <c r="G517" s="174">
        <f>ROUND(E517*F517,2)</f>
        <v>0</v>
      </c>
      <c r="H517" s="159"/>
      <c r="I517" s="158">
        <f>ROUND(E517*H517,2)</f>
        <v>0</v>
      </c>
      <c r="J517" s="159"/>
      <c r="K517" s="158">
        <f>ROUND(E517*J517,2)</f>
        <v>0</v>
      </c>
      <c r="L517" s="158">
        <v>15</v>
      </c>
      <c r="M517" s="158">
        <f>G517*(1+L517/100)</f>
        <v>0</v>
      </c>
      <c r="N517" s="158">
        <v>0</v>
      </c>
      <c r="O517" s="158">
        <f>ROUND(E517*N517,2)</f>
        <v>0</v>
      </c>
      <c r="P517" s="158">
        <v>0</v>
      </c>
      <c r="Q517" s="158">
        <f>ROUND(E517*P517,2)</f>
        <v>0</v>
      </c>
      <c r="R517" s="158"/>
      <c r="S517" s="158" t="s">
        <v>595</v>
      </c>
      <c r="T517" s="158" t="s">
        <v>599</v>
      </c>
      <c r="U517" s="158">
        <v>0</v>
      </c>
      <c r="V517" s="158">
        <f>ROUND(E517*U517,2)</f>
        <v>0</v>
      </c>
      <c r="W517" s="158"/>
      <c r="X517" s="158" t="s">
        <v>209</v>
      </c>
      <c r="Y517" s="148"/>
      <c r="Z517" s="148"/>
      <c r="AA517" s="148"/>
      <c r="AB517" s="148"/>
      <c r="AC517" s="148"/>
      <c r="AD517" s="148"/>
      <c r="AE517" s="148"/>
      <c r="AF517" s="148"/>
      <c r="AG517" s="148" t="s">
        <v>210</v>
      </c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</row>
    <row r="518" spans="1:60" outlineLevel="1" x14ac:dyDescent="0.2">
      <c r="A518" s="155"/>
      <c r="B518" s="156"/>
      <c r="C518" s="184" t="s">
        <v>856</v>
      </c>
      <c r="D518" s="160"/>
      <c r="E518" s="161">
        <v>1</v>
      </c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48"/>
      <c r="Z518" s="148"/>
      <c r="AA518" s="148"/>
      <c r="AB518" s="148"/>
      <c r="AC518" s="148"/>
      <c r="AD518" s="148"/>
      <c r="AE518" s="148"/>
      <c r="AF518" s="148"/>
      <c r="AG518" s="148" t="s">
        <v>200</v>
      </c>
      <c r="AH518" s="148">
        <v>0</v>
      </c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</row>
    <row r="519" spans="1:60" outlineLevel="1" x14ac:dyDescent="0.2">
      <c r="A519" s="169">
        <v>96</v>
      </c>
      <c r="B519" s="170" t="s">
        <v>859</v>
      </c>
      <c r="C519" s="183" t="s">
        <v>860</v>
      </c>
      <c r="D519" s="171" t="s">
        <v>603</v>
      </c>
      <c r="E519" s="172">
        <v>3</v>
      </c>
      <c r="F519" s="173"/>
      <c r="G519" s="174">
        <f>ROUND(E519*F519,2)</f>
        <v>0</v>
      </c>
      <c r="H519" s="159"/>
      <c r="I519" s="158">
        <f>ROUND(E519*H519,2)</f>
        <v>0</v>
      </c>
      <c r="J519" s="159"/>
      <c r="K519" s="158">
        <f>ROUND(E519*J519,2)</f>
        <v>0</v>
      </c>
      <c r="L519" s="158">
        <v>15</v>
      </c>
      <c r="M519" s="158">
        <f>G519*(1+L519/100)</f>
        <v>0</v>
      </c>
      <c r="N519" s="158">
        <v>0</v>
      </c>
      <c r="O519" s="158">
        <f>ROUND(E519*N519,2)</f>
        <v>0</v>
      </c>
      <c r="P519" s="158">
        <v>0</v>
      </c>
      <c r="Q519" s="158">
        <f>ROUND(E519*P519,2)</f>
        <v>0</v>
      </c>
      <c r="R519" s="158"/>
      <c r="S519" s="158" t="s">
        <v>595</v>
      </c>
      <c r="T519" s="158" t="s">
        <v>599</v>
      </c>
      <c r="U519" s="158">
        <v>0</v>
      </c>
      <c r="V519" s="158">
        <f>ROUND(E519*U519,2)</f>
        <v>0</v>
      </c>
      <c r="W519" s="158"/>
      <c r="X519" s="158" t="s">
        <v>209</v>
      </c>
      <c r="Y519" s="148"/>
      <c r="Z519" s="148"/>
      <c r="AA519" s="148"/>
      <c r="AB519" s="148"/>
      <c r="AC519" s="148"/>
      <c r="AD519" s="148"/>
      <c r="AE519" s="148"/>
      <c r="AF519" s="148"/>
      <c r="AG519" s="148" t="s">
        <v>210</v>
      </c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</row>
    <row r="520" spans="1:60" outlineLevel="1" x14ac:dyDescent="0.2">
      <c r="A520" s="155"/>
      <c r="B520" s="156"/>
      <c r="C520" s="184" t="s">
        <v>861</v>
      </c>
      <c r="D520" s="160"/>
      <c r="E520" s="161">
        <v>1</v>
      </c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48"/>
      <c r="Z520" s="148"/>
      <c r="AA520" s="148"/>
      <c r="AB520" s="148"/>
      <c r="AC520" s="148"/>
      <c r="AD520" s="148"/>
      <c r="AE520" s="148"/>
      <c r="AF520" s="148"/>
      <c r="AG520" s="148" t="s">
        <v>200</v>
      </c>
      <c r="AH520" s="148">
        <v>0</v>
      </c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</row>
    <row r="521" spans="1:60" outlineLevel="1" x14ac:dyDescent="0.2">
      <c r="A521" s="155"/>
      <c r="B521" s="156"/>
      <c r="C521" s="184" t="s">
        <v>862</v>
      </c>
      <c r="D521" s="160"/>
      <c r="E521" s="161">
        <v>1</v>
      </c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48"/>
      <c r="Z521" s="148"/>
      <c r="AA521" s="148"/>
      <c r="AB521" s="148"/>
      <c r="AC521" s="148"/>
      <c r="AD521" s="148"/>
      <c r="AE521" s="148"/>
      <c r="AF521" s="148"/>
      <c r="AG521" s="148" t="s">
        <v>200</v>
      </c>
      <c r="AH521" s="148">
        <v>0</v>
      </c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</row>
    <row r="522" spans="1:60" outlineLevel="1" x14ac:dyDescent="0.2">
      <c r="A522" s="155"/>
      <c r="B522" s="156"/>
      <c r="C522" s="184" t="s">
        <v>863</v>
      </c>
      <c r="D522" s="160"/>
      <c r="E522" s="161">
        <v>1</v>
      </c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48"/>
      <c r="Z522" s="148"/>
      <c r="AA522" s="148"/>
      <c r="AB522" s="148"/>
      <c r="AC522" s="148"/>
      <c r="AD522" s="148"/>
      <c r="AE522" s="148"/>
      <c r="AF522" s="148"/>
      <c r="AG522" s="148" t="s">
        <v>200</v>
      </c>
      <c r="AH522" s="148">
        <v>0</v>
      </c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</row>
    <row r="523" spans="1:60" outlineLevel="1" x14ac:dyDescent="0.2">
      <c r="A523" s="169">
        <v>97</v>
      </c>
      <c r="B523" s="170" t="s">
        <v>864</v>
      </c>
      <c r="C523" s="183" t="s">
        <v>865</v>
      </c>
      <c r="D523" s="171" t="s">
        <v>603</v>
      </c>
      <c r="E523" s="172">
        <v>1</v>
      </c>
      <c r="F523" s="173"/>
      <c r="G523" s="174">
        <f>ROUND(E523*F523,2)</f>
        <v>0</v>
      </c>
      <c r="H523" s="159"/>
      <c r="I523" s="158">
        <f>ROUND(E523*H523,2)</f>
        <v>0</v>
      </c>
      <c r="J523" s="159"/>
      <c r="K523" s="158">
        <f>ROUND(E523*J523,2)</f>
        <v>0</v>
      </c>
      <c r="L523" s="158">
        <v>15</v>
      </c>
      <c r="M523" s="158">
        <f>G523*(1+L523/100)</f>
        <v>0</v>
      </c>
      <c r="N523" s="158">
        <v>0</v>
      </c>
      <c r="O523" s="158">
        <f>ROUND(E523*N523,2)</f>
        <v>0</v>
      </c>
      <c r="P523" s="158">
        <v>0</v>
      </c>
      <c r="Q523" s="158">
        <f>ROUND(E523*P523,2)</f>
        <v>0</v>
      </c>
      <c r="R523" s="158"/>
      <c r="S523" s="158" t="s">
        <v>595</v>
      </c>
      <c r="T523" s="158" t="s">
        <v>599</v>
      </c>
      <c r="U523" s="158">
        <v>0</v>
      </c>
      <c r="V523" s="158">
        <f>ROUND(E523*U523,2)</f>
        <v>0</v>
      </c>
      <c r="W523" s="158"/>
      <c r="X523" s="158" t="s">
        <v>209</v>
      </c>
      <c r="Y523" s="148"/>
      <c r="Z523" s="148"/>
      <c r="AA523" s="148"/>
      <c r="AB523" s="148"/>
      <c r="AC523" s="148"/>
      <c r="AD523" s="148"/>
      <c r="AE523" s="148"/>
      <c r="AF523" s="148"/>
      <c r="AG523" s="148" t="s">
        <v>210</v>
      </c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</row>
    <row r="524" spans="1:60" outlineLevel="1" x14ac:dyDescent="0.2">
      <c r="A524" s="155"/>
      <c r="B524" s="156"/>
      <c r="C524" s="184" t="s">
        <v>46</v>
      </c>
      <c r="D524" s="160"/>
      <c r="E524" s="161">
        <v>1</v>
      </c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48"/>
      <c r="Z524" s="148"/>
      <c r="AA524" s="148"/>
      <c r="AB524" s="148"/>
      <c r="AC524" s="148"/>
      <c r="AD524" s="148"/>
      <c r="AE524" s="148"/>
      <c r="AF524" s="148"/>
      <c r="AG524" s="148" t="s">
        <v>200</v>
      </c>
      <c r="AH524" s="148">
        <v>0</v>
      </c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</row>
    <row r="525" spans="1:60" outlineLevel="1" x14ac:dyDescent="0.2">
      <c r="A525" s="169">
        <v>98</v>
      </c>
      <c r="B525" s="170" t="s">
        <v>866</v>
      </c>
      <c r="C525" s="183" t="s">
        <v>867</v>
      </c>
      <c r="D525" s="171" t="s">
        <v>603</v>
      </c>
      <c r="E525" s="172">
        <v>1</v>
      </c>
      <c r="F525" s="173"/>
      <c r="G525" s="174">
        <f>ROUND(E525*F525,2)</f>
        <v>0</v>
      </c>
      <c r="H525" s="159"/>
      <c r="I525" s="158">
        <f>ROUND(E525*H525,2)</f>
        <v>0</v>
      </c>
      <c r="J525" s="159"/>
      <c r="K525" s="158">
        <f>ROUND(E525*J525,2)</f>
        <v>0</v>
      </c>
      <c r="L525" s="158">
        <v>15</v>
      </c>
      <c r="M525" s="158">
        <f>G525*(1+L525/100)</f>
        <v>0</v>
      </c>
      <c r="N525" s="158">
        <v>0</v>
      </c>
      <c r="O525" s="158">
        <f>ROUND(E525*N525,2)</f>
        <v>0</v>
      </c>
      <c r="P525" s="158">
        <v>0</v>
      </c>
      <c r="Q525" s="158">
        <f>ROUND(E525*P525,2)</f>
        <v>0</v>
      </c>
      <c r="R525" s="158"/>
      <c r="S525" s="158" t="s">
        <v>595</v>
      </c>
      <c r="T525" s="158" t="s">
        <v>599</v>
      </c>
      <c r="U525" s="158">
        <v>0</v>
      </c>
      <c r="V525" s="158">
        <f>ROUND(E525*U525,2)</f>
        <v>0</v>
      </c>
      <c r="W525" s="158"/>
      <c r="X525" s="158" t="s">
        <v>209</v>
      </c>
      <c r="Y525" s="148"/>
      <c r="Z525" s="148"/>
      <c r="AA525" s="148"/>
      <c r="AB525" s="148"/>
      <c r="AC525" s="148"/>
      <c r="AD525" s="148"/>
      <c r="AE525" s="148"/>
      <c r="AF525" s="148"/>
      <c r="AG525" s="148" t="s">
        <v>210</v>
      </c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</row>
    <row r="526" spans="1:60" outlineLevel="1" x14ac:dyDescent="0.2">
      <c r="A526" s="155"/>
      <c r="B526" s="156"/>
      <c r="C526" s="184" t="s">
        <v>868</v>
      </c>
      <c r="D526" s="160"/>
      <c r="E526" s="161">
        <v>1</v>
      </c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48"/>
      <c r="Z526" s="148"/>
      <c r="AA526" s="148"/>
      <c r="AB526" s="148"/>
      <c r="AC526" s="148"/>
      <c r="AD526" s="148"/>
      <c r="AE526" s="148"/>
      <c r="AF526" s="148"/>
      <c r="AG526" s="148" t="s">
        <v>200</v>
      </c>
      <c r="AH526" s="148">
        <v>0</v>
      </c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</row>
    <row r="527" spans="1:60" ht="22.5" outlineLevel="1" x14ac:dyDescent="0.2">
      <c r="A527" s="175">
        <v>99</v>
      </c>
      <c r="B527" s="176" t="s">
        <v>869</v>
      </c>
      <c r="C527" s="185" t="s">
        <v>870</v>
      </c>
      <c r="D527" s="177" t="s">
        <v>603</v>
      </c>
      <c r="E527" s="178">
        <v>9</v>
      </c>
      <c r="F527" s="179"/>
      <c r="G527" s="180">
        <f>ROUND(E527*F527,2)</f>
        <v>0</v>
      </c>
      <c r="H527" s="159"/>
      <c r="I527" s="158">
        <f>ROUND(E527*H527,2)</f>
        <v>0</v>
      </c>
      <c r="J527" s="159"/>
      <c r="K527" s="158">
        <f>ROUND(E527*J527,2)</f>
        <v>0</v>
      </c>
      <c r="L527" s="158">
        <v>15</v>
      </c>
      <c r="M527" s="158">
        <f>G527*(1+L527/100)</f>
        <v>0</v>
      </c>
      <c r="N527" s="158">
        <v>0</v>
      </c>
      <c r="O527" s="158">
        <f>ROUND(E527*N527,2)</f>
        <v>0</v>
      </c>
      <c r="P527" s="158">
        <v>0</v>
      </c>
      <c r="Q527" s="158">
        <f>ROUND(E527*P527,2)</f>
        <v>0</v>
      </c>
      <c r="R527" s="158"/>
      <c r="S527" s="158" t="s">
        <v>595</v>
      </c>
      <c r="T527" s="158" t="s">
        <v>599</v>
      </c>
      <c r="U527" s="158">
        <v>0</v>
      </c>
      <c r="V527" s="158">
        <f>ROUND(E527*U527,2)</f>
        <v>0</v>
      </c>
      <c r="W527" s="158"/>
      <c r="X527" s="158" t="s">
        <v>209</v>
      </c>
      <c r="Y527" s="148"/>
      <c r="Z527" s="148"/>
      <c r="AA527" s="148"/>
      <c r="AB527" s="148"/>
      <c r="AC527" s="148"/>
      <c r="AD527" s="148"/>
      <c r="AE527" s="148"/>
      <c r="AF527" s="148"/>
      <c r="AG527" s="148" t="s">
        <v>210</v>
      </c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</row>
    <row r="528" spans="1:60" x14ac:dyDescent="0.2">
      <c r="A528" s="163" t="s">
        <v>190</v>
      </c>
      <c r="B528" s="164" t="s">
        <v>106</v>
      </c>
      <c r="C528" s="182" t="s">
        <v>107</v>
      </c>
      <c r="D528" s="165"/>
      <c r="E528" s="166"/>
      <c r="F528" s="167"/>
      <c r="G528" s="168">
        <f>SUMIF(AG529:AG532,"&lt;&gt;NOR",G529:G532)</f>
        <v>0</v>
      </c>
      <c r="H528" s="162"/>
      <c r="I528" s="162">
        <f>SUM(I529:I532)</f>
        <v>0</v>
      </c>
      <c r="J528" s="162"/>
      <c r="K528" s="162">
        <f>SUM(K529:K532)</f>
        <v>0</v>
      </c>
      <c r="L528" s="162"/>
      <c r="M528" s="162">
        <f>SUM(M529:M532)</f>
        <v>0</v>
      </c>
      <c r="N528" s="162"/>
      <c r="O528" s="162">
        <f>SUM(O529:O532)</f>
        <v>0.02</v>
      </c>
      <c r="P528" s="162"/>
      <c r="Q528" s="162">
        <f>SUM(Q529:Q532)</f>
        <v>0.81</v>
      </c>
      <c r="R528" s="162"/>
      <c r="S528" s="162"/>
      <c r="T528" s="162"/>
      <c r="U528" s="162"/>
      <c r="V528" s="162">
        <f>SUM(V529:V532)</f>
        <v>15.37</v>
      </c>
      <c r="W528" s="162"/>
      <c r="X528" s="162"/>
      <c r="AG528" t="s">
        <v>191</v>
      </c>
    </row>
    <row r="529" spans="1:60" outlineLevel="1" x14ac:dyDescent="0.2">
      <c r="A529" s="169">
        <v>100</v>
      </c>
      <c r="B529" s="170" t="s">
        <v>871</v>
      </c>
      <c r="C529" s="183" t="s">
        <v>872</v>
      </c>
      <c r="D529" s="171" t="s">
        <v>238</v>
      </c>
      <c r="E529" s="172">
        <v>44.94</v>
      </c>
      <c r="F529" s="173"/>
      <c r="G529" s="174">
        <f>ROUND(E529*F529,2)</f>
        <v>0</v>
      </c>
      <c r="H529" s="159"/>
      <c r="I529" s="158">
        <f>ROUND(E529*H529,2)</f>
        <v>0</v>
      </c>
      <c r="J529" s="159"/>
      <c r="K529" s="158">
        <f>ROUND(E529*J529,2)</f>
        <v>0</v>
      </c>
      <c r="L529" s="158">
        <v>15</v>
      </c>
      <c r="M529" s="158">
        <f>G529*(1+L529/100)</f>
        <v>0</v>
      </c>
      <c r="N529" s="158">
        <v>4.8999999999999998E-4</v>
      </c>
      <c r="O529" s="158">
        <f>ROUND(E529*N529,2)</f>
        <v>0.02</v>
      </c>
      <c r="P529" s="158">
        <v>1.7999999999999999E-2</v>
      </c>
      <c r="Q529" s="158">
        <f>ROUND(E529*P529,2)</f>
        <v>0.81</v>
      </c>
      <c r="R529" s="158"/>
      <c r="S529" s="158" t="s">
        <v>195</v>
      </c>
      <c r="T529" s="158" t="s">
        <v>196</v>
      </c>
      <c r="U529" s="158">
        <v>0.34200000000000003</v>
      </c>
      <c r="V529" s="158">
        <f>ROUND(E529*U529,2)</f>
        <v>15.37</v>
      </c>
      <c r="W529" s="158"/>
      <c r="X529" s="158" t="s">
        <v>209</v>
      </c>
      <c r="Y529" s="148"/>
      <c r="Z529" s="148"/>
      <c r="AA529" s="148"/>
      <c r="AB529" s="148"/>
      <c r="AC529" s="148"/>
      <c r="AD529" s="148"/>
      <c r="AE529" s="148"/>
      <c r="AF529" s="148"/>
      <c r="AG529" s="148" t="s">
        <v>210</v>
      </c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</row>
    <row r="530" spans="1:60" outlineLevel="1" x14ac:dyDescent="0.2">
      <c r="A530" s="155"/>
      <c r="B530" s="156"/>
      <c r="C530" s="184" t="s">
        <v>873</v>
      </c>
      <c r="D530" s="160"/>
      <c r="E530" s="161">
        <v>19.600000000000001</v>
      </c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48"/>
      <c r="Z530" s="148"/>
      <c r="AA530" s="148"/>
      <c r="AB530" s="148"/>
      <c r="AC530" s="148"/>
      <c r="AD530" s="148"/>
      <c r="AE530" s="148"/>
      <c r="AF530" s="148"/>
      <c r="AG530" s="148" t="s">
        <v>200</v>
      </c>
      <c r="AH530" s="148">
        <v>0</v>
      </c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</row>
    <row r="531" spans="1:60" outlineLevel="1" x14ac:dyDescent="0.2">
      <c r="A531" s="155"/>
      <c r="B531" s="156"/>
      <c r="C531" s="184" t="s">
        <v>874</v>
      </c>
      <c r="D531" s="160"/>
      <c r="E531" s="161">
        <v>19.14</v>
      </c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48"/>
      <c r="Z531" s="148"/>
      <c r="AA531" s="148"/>
      <c r="AB531" s="148"/>
      <c r="AC531" s="148"/>
      <c r="AD531" s="148"/>
      <c r="AE531" s="148"/>
      <c r="AF531" s="148"/>
      <c r="AG531" s="148" t="s">
        <v>200</v>
      </c>
      <c r="AH531" s="148">
        <v>0</v>
      </c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</row>
    <row r="532" spans="1:60" outlineLevel="1" x14ac:dyDescent="0.2">
      <c r="A532" s="155"/>
      <c r="B532" s="156"/>
      <c r="C532" s="184" t="s">
        <v>875</v>
      </c>
      <c r="D532" s="160"/>
      <c r="E532" s="161">
        <v>6.2</v>
      </c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48"/>
      <c r="Z532" s="148"/>
      <c r="AA532" s="148"/>
      <c r="AB532" s="148"/>
      <c r="AC532" s="148"/>
      <c r="AD532" s="148"/>
      <c r="AE532" s="148"/>
      <c r="AF532" s="148"/>
      <c r="AG532" s="148" t="s">
        <v>200</v>
      </c>
      <c r="AH532" s="148">
        <v>0</v>
      </c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</row>
    <row r="533" spans="1:60" x14ac:dyDescent="0.2">
      <c r="A533" s="163" t="s">
        <v>190</v>
      </c>
      <c r="B533" s="164" t="s">
        <v>108</v>
      </c>
      <c r="C533" s="182" t="s">
        <v>109</v>
      </c>
      <c r="D533" s="165"/>
      <c r="E533" s="166"/>
      <c r="F533" s="167"/>
      <c r="G533" s="168">
        <f>SUMIF(AG534:AG534,"&lt;&gt;NOR",G534:G534)</f>
        <v>0</v>
      </c>
      <c r="H533" s="162"/>
      <c r="I533" s="162">
        <f>SUM(I534:I534)</f>
        <v>0</v>
      </c>
      <c r="J533" s="162"/>
      <c r="K533" s="162">
        <f>SUM(K534:K534)</f>
        <v>0</v>
      </c>
      <c r="L533" s="162"/>
      <c r="M533" s="162">
        <f>SUM(M534:M534)</f>
        <v>0</v>
      </c>
      <c r="N533" s="162"/>
      <c r="O533" s="162">
        <f>SUM(O534:O534)</f>
        <v>0</v>
      </c>
      <c r="P533" s="162"/>
      <c r="Q533" s="162">
        <f>SUM(Q534:Q534)</f>
        <v>0</v>
      </c>
      <c r="R533" s="162"/>
      <c r="S533" s="162"/>
      <c r="T533" s="162"/>
      <c r="U533" s="162"/>
      <c r="V533" s="162">
        <f>SUM(V534:V534)</f>
        <v>421.13</v>
      </c>
      <c r="W533" s="162"/>
      <c r="X533" s="162"/>
      <c r="AG533" t="s">
        <v>191</v>
      </c>
    </row>
    <row r="534" spans="1:60" outlineLevel="1" x14ac:dyDescent="0.2">
      <c r="A534" s="175">
        <v>101</v>
      </c>
      <c r="B534" s="176" t="s">
        <v>876</v>
      </c>
      <c r="C534" s="185" t="s">
        <v>877</v>
      </c>
      <c r="D534" s="177" t="s">
        <v>333</v>
      </c>
      <c r="E534" s="178">
        <v>222.58658</v>
      </c>
      <c r="F534" s="179"/>
      <c r="G534" s="180">
        <f>ROUND(E534*F534,2)</f>
        <v>0</v>
      </c>
      <c r="H534" s="159"/>
      <c r="I534" s="158">
        <f>ROUND(E534*H534,2)</f>
        <v>0</v>
      </c>
      <c r="J534" s="159"/>
      <c r="K534" s="158">
        <f>ROUND(E534*J534,2)</f>
        <v>0</v>
      </c>
      <c r="L534" s="158">
        <v>15</v>
      </c>
      <c r="M534" s="158">
        <f>G534*(1+L534/100)</f>
        <v>0</v>
      </c>
      <c r="N534" s="158">
        <v>0</v>
      </c>
      <c r="O534" s="158">
        <f>ROUND(E534*N534,2)</f>
        <v>0</v>
      </c>
      <c r="P534" s="158">
        <v>0</v>
      </c>
      <c r="Q534" s="158">
        <f>ROUND(E534*P534,2)</f>
        <v>0</v>
      </c>
      <c r="R534" s="158"/>
      <c r="S534" s="158" t="s">
        <v>195</v>
      </c>
      <c r="T534" s="158" t="s">
        <v>196</v>
      </c>
      <c r="U534" s="158">
        <v>1.8919999999999999</v>
      </c>
      <c r="V534" s="158">
        <f>ROUND(E534*U534,2)</f>
        <v>421.13</v>
      </c>
      <c r="W534" s="158"/>
      <c r="X534" s="158" t="s">
        <v>878</v>
      </c>
      <c r="Y534" s="148"/>
      <c r="Z534" s="148"/>
      <c r="AA534" s="148"/>
      <c r="AB534" s="148"/>
      <c r="AC534" s="148"/>
      <c r="AD534" s="148"/>
      <c r="AE534" s="148"/>
      <c r="AF534" s="148"/>
      <c r="AG534" s="148" t="s">
        <v>879</v>
      </c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</row>
    <row r="535" spans="1:60" x14ac:dyDescent="0.2">
      <c r="A535" s="163" t="s">
        <v>190</v>
      </c>
      <c r="B535" s="164" t="s">
        <v>114</v>
      </c>
      <c r="C535" s="182" t="s">
        <v>115</v>
      </c>
      <c r="D535" s="165"/>
      <c r="E535" s="166"/>
      <c r="F535" s="167"/>
      <c r="G535" s="168">
        <f>SUMIF(AG536:AG555,"&lt;&gt;NOR",G536:G555)</f>
        <v>0</v>
      </c>
      <c r="H535" s="162"/>
      <c r="I535" s="162">
        <f>SUM(I536:I555)</f>
        <v>0</v>
      </c>
      <c r="J535" s="162"/>
      <c r="K535" s="162">
        <f>SUM(K536:K555)</f>
        <v>0</v>
      </c>
      <c r="L535" s="162"/>
      <c r="M535" s="162">
        <f>SUM(M536:M555)</f>
        <v>0</v>
      </c>
      <c r="N535" s="162"/>
      <c r="O535" s="162">
        <f>SUM(O536:O555)</f>
        <v>1.1000000000000001</v>
      </c>
      <c r="P535" s="162"/>
      <c r="Q535" s="162">
        <f>SUM(Q536:Q555)</f>
        <v>0</v>
      </c>
      <c r="R535" s="162"/>
      <c r="S535" s="162"/>
      <c r="T535" s="162"/>
      <c r="U535" s="162"/>
      <c r="V535" s="162">
        <f>SUM(V536:V555)</f>
        <v>63.74</v>
      </c>
      <c r="W535" s="162"/>
      <c r="X535" s="162"/>
      <c r="AG535" t="s">
        <v>191</v>
      </c>
    </row>
    <row r="536" spans="1:60" outlineLevel="1" x14ac:dyDescent="0.2">
      <c r="A536" s="169">
        <v>102</v>
      </c>
      <c r="B536" s="170" t="s">
        <v>880</v>
      </c>
      <c r="C536" s="183" t="s">
        <v>881</v>
      </c>
      <c r="D536" s="171" t="s">
        <v>204</v>
      </c>
      <c r="E536" s="172">
        <v>52.539000000000001</v>
      </c>
      <c r="F536" s="173"/>
      <c r="G536" s="174">
        <f>ROUND(E536*F536,2)</f>
        <v>0</v>
      </c>
      <c r="H536" s="159"/>
      <c r="I536" s="158">
        <f>ROUND(E536*H536,2)</f>
        <v>0</v>
      </c>
      <c r="J536" s="159"/>
      <c r="K536" s="158">
        <f>ROUND(E536*J536,2)</f>
        <v>0</v>
      </c>
      <c r="L536" s="158">
        <v>15</v>
      </c>
      <c r="M536" s="158">
        <f>G536*(1+L536/100)</f>
        <v>0</v>
      </c>
      <c r="N536" s="158">
        <v>8.0000000000000007E-5</v>
      </c>
      <c r="O536" s="158">
        <f>ROUND(E536*N536,2)</f>
        <v>0</v>
      </c>
      <c r="P536" s="158">
        <v>0</v>
      </c>
      <c r="Q536" s="158">
        <f>ROUND(E536*P536,2)</f>
        <v>0</v>
      </c>
      <c r="R536" s="158"/>
      <c r="S536" s="158" t="s">
        <v>195</v>
      </c>
      <c r="T536" s="158" t="s">
        <v>196</v>
      </c>
      <c r="U536" s="158">
        <v>0.34</v>
      </c>
      <c r="V536" s="158">
        <f>ROUND(E536*U536,2)</f>
        <v>17.86</v>
      </c>
      <c r="W536" s="158"/>
      <c r="X536" s="158" t="s">
        <v>209</v>
      </c>
      <c r="Y536" s="148"/>
      <c r="Z536" s="148"/>
      <c r="AA536" s="148"/>
      <c r="AB536" s="148"/>
      <c r="AC536" s="148"/>
      <c r="AD536" s="148"/>
      <c r="AE536" s="148"/>
      <c r="AF536" s="148"/>
      <c r="AG536" s="148" t="s">
        <v>210</v>
      </c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</row>
    <row r="537" spans="1:60" outlineLevel="1" x14ac:dyDescent="0.2">
      <c r="A537" s="155"/>
      <c r="B537" s="156"/>
      <c r="C537" s="184" t="s">
        <v>690</v>
      </c>
      <c r="D537" s="160"/>
      <c r="E537" s="161">
        <v>17.495999999999999</v>
      </c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48"/>
      <c r="Z537" s="148"/>
      <c r="AA537" s="148"/>
      <c r="AB537" s="148"/>
      <c r="AC537" s="148"/>
      <c r="AD537" s="148"/>
      <c r="AE537" s="148"/>
      <c r="AF537" s="148"/>
      <c r="AG537" s="148" t="s">
        <v>200</v>
      </c>
      <c r="AH537" s="148">
        <v>0</v>
      </c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</row>
    <row r="538" spans="1:60" outlineLevel="1" x14ac:dyDescent="0.2">
      <c r="A538" s="155"/>
      <c r="B538" s="156"/>
      <c r="C538" s="184" t="s">
        <v>691</v>
      </c>
      <c r="D538" s="160"/>
      <c r="E538" s="161">
        <v>5.8319999999999999</v>
      </c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48"/>
      <c r="Z538" s="148"/>
      <c r="AA538" s="148"/>
      <c r="AB538" s="148"/>
      <c r="AC538" s="148"/>
      <c r="AD538" s="148"/>
      <c r="AE538" s="148"/>
      <c r="AF538" s="148"/>
      <c r="AG538" s="148" t="s">
        <v>200</v>
      </c>
      <c r="AH538" s="148">
        <v>0</v>
      </c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</row>
    <row r="539" spans="1:60" outlineLevel="1" x14ac:dyDescent="0.2">
      <c r="A539" s="155"/>
      <c r="B539" s="156"/>
      <c r="C539" s="184" t="s">
        <v>692</v>
      </c>
      <c r="D539" s="160"/>
      <c r="E539" s="161">
        <v>19.474</v>
      </c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48"/>
      <c r="Z539" s="148"/>
      <c r="AA539" s="148"/>
      <c r="AB539" s="148"/>
      <c r="AC539" s="148"/>
      <c r="AD539" s="148"/>
      <c r="AE539" s="148"/>
      <c r="AF539" s="148"/>
      <c r="AG539" s="148" t="s">
        <v>200</v>
      </c>
      <c r="AH539" s="148">
        <v>0</v>
      </c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</row>
    <row r="540" spans="1:60" outlineLevel="1" x14ac:dyDescent="0.2">
      <c r="A540" s="155"/>
      <c r="B540" s="156"/>
      <c r="C540" s="184" t="s">
        <v>693</v>
      </c>
      <c r="D540" s="160"/>
      <c r="E540" s="161">
        <v>9.7370000000000001</v>
      </c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48"/>
      <c r="Z540" s="148"/>
      <c r="AA540" s="148"/>
      <c r="AB540" s="148"/>
      <c r="AC540" s="148"/>
      <c r="AD540" s="148"/>
      <c r="AE540" s="148"/>
      <c r="AF540" s="148"/>
      <c r="AG540" s="148" t="s">
        <v>200</v>
      </c>
      <c r="AH540" s="148">
        <v>0</v>
      </c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</row>
    <row r="541" spans="1:60" ht="22.5" outlineLevel="1" x14ac:dyDescent="0.2">
      <c r="A541" s="169">
        <v>103</v>
      </c>
      <c r="B541" s="170" t="s">
        <v>882</v>
      </c>
      <c r="C541" s="183" t="s">
        <v>883</v>
      </c>
      <c r="D541" s="171" t="s">
        <v>204</v>
      </c>
      <c r="E541" s="172">
        <v>95.99</v>
      </c>
      <c r="F541" s="173"/>
      <c r="G541" s="174">
        <f>ROUND(E541*F541,2)</f>
        <v>0</v>
      </c>
      <c r="H541" s="159"/>
      <c r="I541" s="158">
        <f>ROUND(E541*H541,2)</f>
        <v>0</v>
      </c>
      <c r="J541" s="159"/>
      <c r="K541" s="158">
        <f>ROUND(E541*J541,2)</f>
        <v>0</v>
      </c>
      <c r="L541" s="158">
        <v>15</v>
      </c>
      <c r="M541" s="158">
        <f>G541*(1+L541/100)</f>
        <v>0</v>
      </c>
      <c r="N541" s="158">
        <v>1.1169999999999999E-2</v>
      </c>
      <c r="O541" s="158">
        <f>ROUND(E541*N541,2)</f>
        <v>1.07</v>
      </c>
      <c r="P541" s="158">
        <v>0</v>
      </c>
      <c r="Q541" s="158">
        <f>ROUND(E541*P541,2)</f>
        <v>0</v>
      </c>
      <c r="R541" s="158"/>
      <c r="S541" s="158" t="s">
        <v>195</v>
      </c>
      <c r="T541" s="158" t="s">
        <v>196</v>
      </c>
      <c r="U541" s="158">
        <v>0.45982000000000001</v>
      </c>
      <c r="V541" s="158">
        <f>ROUND(E541*U541,2)</f>
        <v>44.14</v>
      </c>
      <c r="W541" s="158"/>
      <c r="X541" s="158" t="s">
        <v>209</v>
      </c>
      <c r="Y541" s="148"/>
      <c r="Z541" s="148"/>
      <c r="AA541" s="148"/>
      <c r="AB541" s="148"/>
      <c r="AC541" s="148"/>
      <c r="AD541" s="148"/>
      <c r="AE541" s="148"/>
      <c r="AF541" s="148"/>
      <c r="AG541" s="148" t="s">
        <v>210</v>
      </c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</row>
    <row r="542" spans="1:60" outlineLevel="1" x14ac:dyDescent="0.2">
      <c r="A542" s="155"/>
      <c r="B542" s="156"/>
      <c r="C542" s="184" t="s">
        <v>521</v>
      </c>
      <c r="D542" s="160"/>
      <c r="E542" s="161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48"/>
      <c r="Z542" s="148"/>
      <c r="AA542" s="148"/>
      <c r="AB542" s="148"/>
      <c r="AC542" s="148"/>
      <c r="AD542" s="148"/>
      <c r="AE542" s="148"/>
      <c r="AF542" s="148"/>
      <c r="AG542" s="148" t="s">
        <v>200</v>
      </c>
      <c r="AH542" s="148">
        <v>0</v>
      </c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</row>
    <row r="543" spans="1:60" outlineLevel="1" x14ac:dyDescent="0.2">
      <c r="A543" s="155"/>
      <c r="B543" s="156"/>
      <c r="C543" s="184" t="s">
        <v>606</v>
      </c>
      <c r="D543" s="160"/>
      <c r="E543" s="161">
        <v>15.55</v>
      </c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48"/>
      <c r="Z543" s="148"/>
      <c r="AA543" s="148"/>
      <c r="AB543" s="148"/>
      <c r="AC543" s="148"/>
      <c r="AD543" s="148"/>
      <c r="AE543" s="148"/>
      <c r="AF543" s="148"/>
      <c r="AG543" s="148" t="s">
        <v>200</v>
      </c>
      <c r="AH543" s="148">
        <v>0</v>
      </c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</row>
    <row r="544" spans="1:60" outlineLevel="1" x14ac:dyDescent="0.2">
      <c r="A544" s="155"/>
      <c r="B544" s="156"/>
      <c r="C544" s="184" t="s">
        <v>607</v>
      </c>
      <c r="D544" s="160"/>
      <c r="E544" s="161">
        <v>12.07</v>
      </c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48"/>
      <c r="Z544" s="148"/>
      <c r="AA544" s="148"/>
      <c r="AB544" s="148"/>
      <c r="AC544" s="148"/>
      <c r="AD544" s="148"/>
      <c r="AE544" s="148"/>
      <c r="AF544" s="148"/>
      <c r="AG544" s="148" t="s">
        <v>200</v>
      </c>
      <c r="AH544" s="148">
        <v>0</v>
      </c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</row>
    <row r="545" spans="1:60" outlineLevel="1" x14ac:dyDescent="0.2">
      <c r="A545" s="155"/>
      <c r="B545" s="156"/>
      <c r="C545" s="184" t="s">
        <v>884</v>
      </c>
      <c r="D545" s="160"/>
      <c r="E545" s="161">
        <v>23.21</v>
      </c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48"/>
      <c r="Z545" s="148"/>
      <c r="AA545" s="148"/>
      <c r="AB545" s="148"/>
      <c r="AC545" s="148"/>
      <c r="AD545" s="148"/>
      <c r="AE545" s="148"/>
      <c r="AF545" s="148"/>
      <c r="AG545" s="148" t="s">
        <v>200</v>
      </c>
      <c r="AH545" s="148">
        <v>0</v>
      </c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</row>
    <row r="546" spans="1:60" outlineLevel="1" x14ac:dyDescent="0.2">
      <c r="A546" s="155"/>
      <c r="B546" s="156"/>
      <c r="C546" s="184" t="s">
        <v>885</v>
      </c>
      <c r="D546" s="160"/>
      <c r="E546" s="161">
        <v>45.16</v>
      </c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48"/>
      <c r="Z546" s="148"/>
      <c r="AA546" s="148"/>
      <c r="AB546" s="148"/>
      <c r="AC546" s="148"/>
      <c r="AD546" s="148"/>
      <c r="AE546" s="148"/>
      <c r="AF546" s="148"/>
      <c r="AG546" s="148" t="s">
        <v>200</v>
      </c>
      <c r="AH546" s="148">
        <v>0</v>
      </c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</row>
    <row r="547" spans="1:60" outlineLevel="1" x14ac:dyDescent="0.2">
      <c r="A547" s="169">
        <v>104</v>
      </c>
      <c r="B547" s="170" t="s">
        <v>886</v>
      </c>
      <c r="C547" s="183" t="s">
        <v>887</v>
      </c>
      <c r="D547" s="171" t="s">
        <v>204</v>
      </c>
      <c r="E547" s="172">
        <v>57.792900000000003</v>
      </c>
      <c r="F547" s="173"/>
      <c r="G547" s="174">
        <f>ROUND(E547*F547,2)</f>
        <v>0</v>
      </c>
      <c r="H547" s="159"/>
      <c r="I547" s="158">
        <f>ROUND(E547*H547,2)</f>
        <v>0</v>
      </c>
      <c r="J547" s="159"/>
      <c r="K547" s="158">
        <f>ROUND(E547*J547,2)</f>
        <v>0</v>
      </c>
      <c r="L547" s="158">
        <v>15</v>
      </c>
      <c r="M547" s="158">
        <f>G547*(1+L547/100)</f>
        <v>0</v>
      </c>
      <c r="N547" s="158">
        <v>5.5000000000000003E-4</v>
      </c>
      <c r="O547" s="158">
        <f>ROUND(E547*N547,2)</f>
        <v>0.03</v>
      </c>
      <c r="P547" s="158">
        <v>0</v>
      </c>
      <c r="Q547" s="158">
        <f>ROUND(E547*P547,2)</f>
        <v>0</v>
      </c>
      <c r="R547" s="158" t="s">
        <v>771</v>
      </c>
      <c r="S547" s="158" t="s">
        <v>195</v>
      </c>
      <c r="T547" s="158" t="s">
        <v>196</v>
      </c>
      <c r="U547" s="158">
        <v>0</v>
      </c>
      <c r="V547" s="158">
        <f>ROUND(E547*U547,2)</f>
        <v>0</v>
      </c>
      <c r="W547" s="158"/>
      <c r="X547" s="158" t="s">
        <v>764</v>
      </c>
      <c r="Y547" s="148"/>
      <c r="Z547" s="148"/>
      <c r="AA547" s="148"/>
      <c r="AB547" s="148"/>
      <c r="AC547" s="148"/>
      <c r="AD547" s="148"/>
      <c r="AE547" s="148"/>
      <c r="AF547" s="148"/>
      <c r="AG547" s="148" t="s">
        <v>765</v>
      </c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</row>
    <row r="548" spans="1:60" outlineLevel="1" x14ac:dyDescent="0.2">
      <c r="A548" s="155"/>
      <c r="B548" s="156"/>
      <c r="C548" s="192" t="s">
        <v>429</v>
      </c>
      <c r="D548" s="189"/>
      <c r="E548" s="190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48"/>
      <c r="Z548" s="148"/>
      <c r="AA548" s="148"/>
      <c r="AB548" s="148"/>
      <c r="AC548" s="148"/>
      <c r="AD548" s="148"/>
      <c r="AE548" s="148"/>
      <c r="AF548" s="148"/>
      <c r="AG548" s="148" t="s">
        <v>200</v>
      </c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</row>
    <row r="549" spans="1:60" outlineLevel="1" x14ac:dyDescent="0.2">
      <c r="A549" s="155"/>
      <c r="B549" s="156"/>
      <c r="C549" s="193" t="s">
        <v>888</v>
      </c>
      <c r="D549" s="189"/>
      <c r="E549" s="190">
        <v>17.495999999999999</v>
      </c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48"/>
      <c r="Z549" s="148"/>
      <c r="AA549" s="148"/>
      <c r="AB549" s="148"/>
      <c r="AC549" s="148"/>
      <c r="AD549" s="148"/>
      <c r="AE549" s="148"/>
      <c r="AF549" s="148"/>
      <c r="AG549" s="148" t="s">
        <v>200</v>
      </c>
      <c r="AH549" s="148">
        <v>2</v>
      </c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</row>
    <row r="550" spans="1:60" outlineLevel="1" x14ac:dyDescent="0.2">
      <c r="A550" s="155"/>
      <c r="B550" s="156"/>
      <c r="C550" s="193" t="s">
        <v>889</v>
      </c>
      <c r="D550" s="189"/>
      <c r="E550" s="190">
        <v>5.8319999999999999</v>
      </c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48"/>
      <c r="Z550" s="148"/>
      <c r="AA550" s="148"/>
      <c r="AB550" s="148"/>
      <c r="AC550" s="148"/>
      <c r="AD550" s="148"/>
      <c r="AE550" s="148"/>
      <c r="AF550" s="148"/>
      <c r="AG550" s="148" t="s">
        <v>200</v>
      </c>
      <c r="AH550" s="148">
        <v>2</v>
      </c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</row>
    <row r="551" spans="1:60" outlineLevel="1" x14ac:dyDescent="0.2">
      <c r="A551" s="155"/>
      <c r="B551" s="156"/>
      <c r="C551" s="193" t="s">
        <v>890</v>
      </c>
      <c r="D551" s="189"/>
      <c r="E551" s="190">
        <v>19.474</v>
      </c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48"/>
      <c r="Z551" s="148"/>
      <c r="AA551" s="148"/>
      <c r="AB551" s="148"/>
      <c r="AC551" s="148"/>
      <c r="AD551" s="148"/>
      <c r="AE551" s="148"/>
      <c r="AF551" s="148"/>
      <c r="AG551" s="148" t="s">
        <v>200</v>
      </c>
      <c r="AH551" s="148">
        <v>2</v>
      </c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</row>
    <row r="552" spans="1:60" outlineLevel="1" x14ac:dyDescent="0.2">
      <c r="A552" s="155"/>
      <c r="B552" s="156"/>
      <c r="C552" s="193" t="s">
        <v>891</v>
      </c>
      <c r="D552" s="189"/>
      <c r="E552" s="190">
        <v>9.7370000000000001</v>
      </c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48"/>
      <c r="Z552" s="148"/>
      <c r="AA552" s="148"/>
      <c r="AB552" s="148"/>
      <c r="AC552" s="148"/>
      <c r="AD552" s="148"/>
      <c r="AE552" s="148"/>
      <c r="AF552" s="148"/>
      <c r="AG552" s="148" t="s">
        <v>200</v>
      </c>
      <c r="AH552" s="148">
        <v>2</v>
      </c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</row>
    <row r="553" spans="1:60" outlineLevel="1" x14ac:dyDescent="0.2">
      <c r="A553" s="155"/>
      <c r="B553" s="156"/>
      <c r="C553" s="192" t="s">
        <v>438</v>
      </c>
      <c r="D553" s="189"/>
      <c r="E553" s="190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48"/>
      <c r="Z553" s="148"/>
      <c r="AA553" s="148"/>
      <c r="AB553" s="148"/>
      <c r="AC553" s="148"/>
      <c r="AD553" s="148"/>
      <c r="AE553" s="148"/>
      <c r="AF553" s="148"/>
      <c r="AG553" s="148" t="s">
        <v>200</v>
      </c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</row>
    <row r="554" spans="1:60" outlineLevel="1" x14ac:dyDescent="0.2">
      <c r="A554" s="155"/>
      <c r="B554" s="156"/>
      <c r="C554" s="184" t="s">
        <v>892</v>
      </c>
      <c r="D554" s="160"/>
      <c r="E554" s="161">
        <v>57.792900000000003</v>
      </c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48"/>
      <c r="Z554" s="148"/>
      <c r="AA554" s="148"/>
      <c r="AB554" s="148"/>
      <c r="AC554" s="148"/>
      <c r="AD554" s="148"/>
      <c r="AE554" s="148"/>
      <c r="AF554" s="148"/>
      <c r="AG554" s="148" t="s">
        <v>200</v>
      </c>
      <c r="AH554" s="148">
        <v>0</v>
      </c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</row>
    <row r="555" spans="1:60" outlineLevel="1" x14ac:dyDescent="0.2">
      <c r="A555" s="175">
        <v>105</v>
      </c>
      <c r="B555" s="176" t="s">
        <v>893</v>
      </c>
      <c r="C555" s="185" t="s">
        <v>894</v>
      </c>
      <c r="D555" s="177" t="s">
        <v>333</v>
      </c>
      <c r="E555" s="178">
        <v>1.1082000000000001</v>
      </c>
      <c r="F555" s="179"/>
      <c r="G555" s="180">
        <f>ROUND(E555*F555,2)</f>
        <v>0</v>
      </c>
      <c r="H555" s="159"/>
      <c r="I555" s="158">
        <f>ROUND(E555*H555,2)</f>
        <v>0</v>
      </c>
      <c r="J555" s="159"/>
      <c r="K555" s="158">
        <f>ROUND(E555*J555,2)</f>
        <v>0</v>
      </c>
      <c r="L555" s="158">
        <v>15</v>
      </c>
      <c r="M555" s="158">
        <f>G555*(1+L555/100)</f>
        <v>0</v>
      </c>
      <c r="N555" s="158">
        <v>0</v>
      </c>
      <c r="O555" s="158">
        <f>ROUND(E555*N555,2)</f>
        <v>0</v>
      </c>
      <c r="P555" s="158">
        <v>0</v>
      </c>
      <c r="Q555" s="158">
        <f>ROUND(E555*P555,2)</f>
        <v>0</v>
      </c>
      <c r="R555" s="158"/>
      <c r="S555" s="158" t="s">
        <v>195</v>
      </c>
      <c r="T555" s="158" t="s">
        <v>196</v>
      </c>
      <c r="U555" s="158">
        <v>1.5669999999999999</v>
      </c>
      <c r="V555" s="158">
        <f>ROUND(E555*U555,2)</f>
        <v>1.74</v>
      </c>
      <c r="W555" s="158"/>
      <c r="X555" s="158" t="s">
        <v>878</v>
      </c>
      <c r="Y555" s="148"/>
      <c r="Z555" s="148"/>
      <c r="AA555" s="148"/>
      <c r="AB555" s="148"/>
      <c r="AC555" s="148"/>
      <c r="AD555" s="148"/>
      <c r="AE555" s="148"/>
      <c r="AF555" s="148"/>
      <c r="AG555" s="148" t="s">
        <v>879</v>
      </c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</row>
    <row r="556" spans="1:60" x14ac:dyDescent="0.2">
      <c r="A556" s="163" t="s">
        <v>190</v>
      </c>
      <c r="B556" s="164" t="s">
        <v>116</v>
      </c>
      <c r="C556" s="182" t="s">
        <v>117</v>
      </c>
      <c r="D556" s="165"/>
      <c r="E556" s="166"/>
      <c r="F556" s="167"/>
      <c r="G556" s="168">
        <f>SUMIF(AG557:AG653,"&lt;&gt;NOR",G557:G653)</f>
        <v>0</v>
      </c>
      <c r="H556" s="162"/>
      <c r="I556" s="162">
        <f>SUM(I557:I653)</f>
        <v>0</v>
      </c>
      <c r="J556" s="162"/>
      <c r="K556" s="162">
        <f>SUM(K557:K653)</f>
        <v>0</v>
      </c>
      <c r="L556" s="162"/>
      <c r="M556" s="162">
        <f>SUM(M557:M653)</f>
        <v>0</v>
      </c>
      <c r="N556" s="162"/>
      <c r="O556" s="162">
        <f>SUM(O557:O653)</f>
        <v>4.2</v>
      </c>
      <c r="P556" s="162"/>
      <c r="Q556" s="162">
        <f>SUM(Q557:Q653)</f>
        <v>0</v>
      </c>
      <c r="R556" s="162"/>
      <c r="S556" s="162"/>
      <c r="T556" s="162"/>
      <c r="U556" s="162"/>
      <c r="V556" s="162">
        <f>SUM(V557:V653)</f>
        <v>188.5</v>
      </c>
      <c r="W556" s="162"/>
      <c r="X556" s="162"/>
      <c r="AG556" t="s">
        <v>191</v>
      </c>
    </row>
    <row r="557" spans="1:60" ht="22.5" outlineLevel="1" x14ac:dyDescent="0.2">
      <c r="A557" s="169">
        <v>106</v>
      </c>
      <c r="B557" s="170" t="s">
        <v>895</v>
      </c>
      <c r="C557" s="183" t="s">
        <v>896</v>
      </c>
      <c r="D557" s="171" t="s">
        <v>204</v>
      </c>
      <c r="E557" s="172">
        <v>39.94</v>
      </c>
      <c r="F557" s="173"/>
      <c r="G557" s="174">
        <f>ROUND(E557*F557,2)</f>
        <v>0</v>
      </c>
      <c r="H557" s="159"/>
      <c r="I557" s="158">
        <f>ROUND(E557*H557,2)</f>
        <v>0</v>
      </c>
      <c r="J557" s="159"/>
      <c r="K557" s="158">
        <f>ROUND(E557*J557,2)</f>
        <v>0</v>
      </c>
      <c r="L557" s="158">
        <v>15</v>
      </c>
      <c r="M557" s="158">
        <f>G557*(1+L557/100)</f>
        <v>0</v>
      </c>
      <c r="N557" s="158">
        <v>5.2999999999999998E-4</v>
      </c>
      <c r="O557" s="158">
        <f>ROUND(E557*N557,2)</f>
        <v>0.02</v>
      </c>
      <c r="P557" s="158">
        <v>0</v>
      </c>
      <c r="Q557" s="158">
        <f>ROUND(E557*P557,2)</f>
        <v>0</v>
      </c>
      <c r="R557" s="158"/>
      <c r="S557" s="158" t="s">
        <v>195</v>
      </c>
      <c r="T557" s="158" t="s">
        <v>196</v>
      </c>
      <c r="U557" s="158">
        <v>0.23100000000000001</v>
      </c>
      <c r="V557" s="158">
        <f>ROUND(E557*U557,2)</f>
        <v>9.23</v>
      </c>
      <c r="W557" s="158"/>
      <c r="X557" s="158" t="s">
        <v>209</v>
      </c>
      <c r="Y557" s="148"/>
      <c r="Z557" s="148"/>
      <c r="AA557" s="148"/>
      <c r="AB557" s="148"/>
      <c r="AC557" s="148"/>
      <c r="AD557" s="148"/>
      <c r="AE557" s="148"/>
      <c r="AF557" s="148"/>
      <c r="AG557" s="148" t="s">
        <v>210</v>
      </c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</row>
    <row r="558" spans="1:60" outlineLevel="1" x14ac:dyDescent="0.2">
      <c r="A558" s="155"/>
      <c r="B558" s="156"/>
      <c r="C558" s="184" t="s">
        <v>897</v>
      </c>
      <c r="D558" s="160"/>
      <c r="E558" s="161">
        <v>3.94</v>
      </c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48"/>
      <c r="Z558" s="148"/>
      <c r="AA558" s="148"/>
      <c r="AB558" s="148"/>
      <c r="AC558" s="148"/>
      <c r="AD558" s="148"/>
      <c r="AE558" s="148"/>
      <c r="AF558" s="148"/>
      <c r="AG558" s="148" t="s">
        <v>200</v>
      </c>
      <c r="AH558" s="148">
        <v>0</v>
      </c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</row>
    <row r="559" spans="1:60" outlineLevel="1" x14ac:dyDescent="0.2">
      <c r="A559" s="155"/>
      <c r="B559" s="156"/>
      <c r="C559" s="184" t="s">
        <v>589</v>
      </c>
      <c r="D559" s="160"/>
      <c r="E559" s="161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48"/>
      <c r="Z559" s="148"/>
      <c r="AA559" s="148"/>
      <c r="AB559" s="148"/>
      <c r="AC559" s="148"/>
      <c r="AD559" s="148"/>
      <c r="AE559" s="148"/>
      <c r="AF559" s="148"/>
      <c r="AG559" s="148" t="s">
        <v>200</v>
      </c>
      <c r="AH559" s="148">
        <v>0</v>
      </c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</row>
    <row r="560" spans="1:60" outlineLevel="1" x14ac:dyDescent="0.2">
      <c r="A560" s="155"/>
      <c r="B560" s="156"/>
      <c r="C560" s="184" t="s">
        <v>590</v>
      </c>
      <c r="D560" s="160"/>
      <c r="E560" s="161">
        <v>36</v>
      </c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48"/>
      <c r="Z560" s="148"/>
      <c r="AA560" s="148"/>
      <c r="AB560" s="148"/>
      <c r="AC560" s="148"/>
      <c r="AD560" s="148"/>
      <c r="AE560" s="148"/>
      <c r="AF560" s="148"/>
      <c r="AG560" s="148" t="s">
        <v>200</v>
      </c>
      <c r="AH560" s="148">
        <v>0</v>
      </c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</row>
    <row r="561" spans="1:60" ht="22.5" outlineLevel="1" x14ac:dyDescent="0.2">
      <c r="A561" s="169">
        <v>107</v>
      </c>
      <c r="B561" s="170" t="s">
        <v>898</v>
      </c>
      <c r="C561" s="183" t="s">
        <v>899</v>
      </c>
      <c r="D561" s="171" t="s">
        <v>204</v>
      </c>
      <c r="E561" s="172">
        <v>398.03800000000001</v>
      </c>
      <c r="F561" s="173"/>
      <c r="G561" s="174">
        <f>ROUND(E561*F561,2)</f>
        <v>0</v>
      </c>
      <c r="H561" s="159"/>
      <c r="I561" s="158">
        <f>ROUND(E561*H561,2)</f>
        <v>0</v>
      </c>
      <c r="J561" s="159"/>
      <c r="K561" s="158">
        <f>ROUND(E561*J561,2)</f>
        <v>0</v>
      </c>
      <c r="L561" s="158">
        <v>15</v>
      </c>
      <c r="M561" s="158">
        <f>G561*(1+L561/100)</f>
        <v>0</v>
      </c>
      <c r="N561" s="158">
        <v>2.3000000000000001E-4</v>
      </c>
      <c r="O561" s="158">
        <f>ROUND(E561*N561,2)</f>
        <v>0.09</v>
      </c>
      <c r="P561" s="158">
        <v>0</v>
      </c>
      <c r="Q561" s="158">
        <f>ROUND(E561*P561,2)</f>
        <v>0</v>
      </c>
      <c r="R561" s="158"/>
      <c r="S561" s="158" t="s">
        <v>195</v>
      </c>
      <c r="T561" s="158" t="s">
        <v>196</v>
      </c>
      <c r="U561" s="158">
        <v>0.18099999999999999</v>
      </c>
      <c r="V561" s="158">
        <f>ROUND(E561*U561,2)</f>
        <v>72.040000000000006</v>
      </c>
      <c r="W561" s="158"/>
      <c r="X561" s="158" t="s">
        <v>209</v>
      </c>
      <c r="Y561" s="148"/>
      <c r="Z561" s="148"/>
      <c r="AA561" s="148"/>
      <c r="AB561" s="148"/>
      <c r="AC561" s="148"/>
      <c r="AD561" s="148"/>
      <c r="AE561" s="148"/>
      <c r="AF561" s="148"/>
      <c r="AG561" s="148" t="s">
        <v>210</v>
      </c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</row>
    <row r="562" spans="1:60" outlineLevel="1" x14ac:dyDescent="0.2">
      <c r="A562" s="155"/>
      <c r="B562" s="156"/>
      <c r="C562" s="184" t="s">
        <v>589</v>
      </c>
      <c r="D562" s="160"/>
      <c r="E562" s="161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48"/>
      <c r="Z562" s="148"/>
      <c r="AA562" s="148"/>
      <c r="AB562" s="148"/>
      <c r="AC562" s="148"/>
      <c r="AD562" s="148"/>
      <c r="AE562" s="148"/>
      <c r="AF562" s="148"/>
      <c r="AG562" s="148" t="s">
        <v>200</v>
      </c>
      <c r="AH562" s="148">
        <v>0</v>
      </c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</row>
    <row r="563" spans="1:60" outlineLevel="1" x14ac:dyDescent="0.2">
      <c r="A563" s="155"/>
      <c r="B563" s="156"/>
      <c r="C563" s="184" t="s">
        <v>900</v>
      </c>
      <c r="D563" s="160"/>
      <c r="E563" s="161">
        <v>72</v>
      </c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48"/>
      <c r="Z563" s="148"/>
      <c r="AA563" s="148"/>
      <c r="AB563" s="148"/>
      <c r="AC563" s="148"/>
      <c r="AD563" s="148"/>
      <c r="AE563" s="148"/>
      <c r="AF563" s="148"/>
      <c r="AG563" s="148" t="s">
        <v>200</v>
      </c>
      <c r="AH563" s="148">
        <v>0</v>
      </c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</row>
    <row r="564" spans="1:60" outlineLevel="1" x14ac:dyDescent="0.2">
      <c r="A564" s="155"/>
      <c r="B564" s="156"/>
      <c r="C564" s="184" t="s">
        <v>589</v>
      </c>
      <c r="D564" s="160"/>
      <c r="E564" s="161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48"/>
      <c r="Z564" s="148"/>
      <c r="AA564" s="148"/>
      <c r="AB564" s="148"/>
      <c r="AC564" s="148"/>
      <c r="AD564" s="148"/>
      <c r="AE564" s="148"/>
      <c r="AF564" s="148"/>
      <c r="AG564" s="148" t="s">
        <v>200</v>
      </c>
      <c r="AH564" s="148">
        <v>0</v>
      </c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</row>
    <row r="565" spans="1:60" outlineLevel="1" x14ac:dyDescent="0.2">
      <c r="A565" s="155"/>
      <c r="B565" s="156"/>
      <c r="C565" s="184" t="s">
        <v>590</v>
      </c>
      <c r="D565" s="160"/>
      <c r="E565" s="161">
        <v>36</v>
      </c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48"/>
      <c r="Z565" s="148"/>
      <c r="AA565" s="148"/>
      <c r="AB565" s="148"/>
      <c r="AC565" s="148"/>
      <c r="AD565" s="148"/>
      <c r="AE565" s="148"/>
      <c r="AF565" s="148"/>
      <c r="AG565" s="148" t="s">
        <v>200</v>
      </c>
      <c r="AH565" s="148">
        <v>0</v>
      </c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</row>
    <row r="566" spans="1:60" outlineLevel="1" x14ac:dyDescent="0.2">
      <c r="A566" s="155"/>
      <c r="B566" s="156"/>
      <c r="C566" s="184" t="s">
        <v>901</v>
      </c>
      <c r="D566" s="160"/>
      <c r="E566" s="161">
        <v>203.126</v>
      </c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48"/>
      <c r="Z566" s="148"/>
      <c r="AA566" s="148"/>
      <c r="AB566" s="148"/>
      <c r="AC566" s="148"/>
      <c r="AD566" s="148"/>
      <c r="AE566" s="148"/>
      <c r="AF566" s="148"/>
      <c r="AG566" s="148" t="s">
        <v>200</v>
      </c>
      <c r="AH566" s="148">
        <v>0</v>
      </c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</row>
    <row r="567" spans="1:60" outlineLevel="1" x14ac:dyDescent="0.2">
      <c r="A567" s="155"/>
      <c r="B567" s="156"/>
      <c r="C567" s="184" t="s">
        <v>902</v>
      </c>
      <c r="D567" s="160"/>
      <c r="E567" s="161">
        <v>86.912000000000006</v>
      </c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48"/>
      <c r="Z567" s="148"/>
      <c r="AA567" s="148"/>
      <c r="AB567" s="148"/>
      <c r="AC567" s="148"/>
      <c r="AD567" s="148"/>
      <c r="AE567" s="148"/>
      <c r="AF567" s="148"/>
      <c r="AG567" s="148" t="s">
        <v>200</v>
      </c>
      <c r="AH567" s="148">
        <v>0</v>
      </c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</row>
    <row r="568" spans="1:60" ht="22.5" outlineLevel="1" x14ac:dyDescent="0.2">
      <c r="A568" s="169">
        <v>108</v>
      </c>
      <c r="B568" s="170" t="s">
        <v>903</v>
      </c>
      <c r="C568" s="183" t="s">
        <v>904</v>
      </c>
      <c r="D568" s="171" t="s">
        <v>204</v>
      </c>
      <c r="E568" s="172">
        <v>274.26522</v>
      </c>
      <c r="F568" s="173"/>
      <c r="G568" s="174">
        <f>ROUND(E568*F568,2)</f>
        <v>0</v>
      </c>
      <c r="H568" s="159"/>
      <c r="I568" s="158">
        <f>ROUND(E568*H568,2)</f>
        <v>0</v>
      </c>
      <c r="J568" s="159"/>
      <c r="K568" s="158">
        <f>ROUND(E568*J568,2)</f>
        <v>0</v>
      </c>
      <c r="L568" s="158">
        <v>15</v>
      </c>
      <c r="M568" s="158">
        <f>G568*(1+L568/100)</f>
        <v>0</v>
      </c>
      <c r="N568" s="158">
        <v>2.0000000000000001E-4</v>
      </c>
      <c r="O568" s="158">
        <f>ROUND(E568*N568,2)</f>
        <v>0.05</v>
      </c>
      <c r="P568" s="158">
        <v>0</v>
      </c>
      <c r="Q568" s="158">
        <f>ROUND(E568*P568,2)</f>
        <v>0</v>
      </c>
      <c r="R568" s="158"/>
      <c r="S568" s="158" t="s">
        <v>195</v>
      </c>
      <c r="T568" s="158" t="s">
        <v>196</v>
      </c>
      <c r="U568" s="158">
        <v>0.14000000000000001</v>
      </c>
      <c r="V568" s="158">
        <f>ROUND(E568*U568,2)</f>
        <v>38.4</v>
      </c>
      <c r="W568" s="158"/>
      <c r="X568" s="158" t="s">
        <v>209</v>
      </c>
      <c r="Y568" s="148"/>
      <c r="Z568" s="148"/>
      <c r="AA568" s="148"/>
      <c r="AB568" s="148"/>
      <c r="AC568" s="148"/>
      <c r="AD568" s="148"/>
      <c r="AE568" s="148"/>
      <c r="AF568" s="148"/>
      <c r="AG568" s="148" t="s">
        <v>210</v>
      </c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</row>
    <row r="569" spans="1:60" outlineLevel="1" x14ac:dyDescent="0.2">
      <c r="A569" s="155"/>
      <c r="B569" s="156"/>
      <c r="C569" s="184" t="s">
        <v>589</v>
      </c>
      <c r="D569" s="160"/>
      <c r="E569" s="161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48"/>
      <c r="Z569" s="148"/>
      <c r="AA569" s="148"/>
      <c r="AB569" s="148"/>
      <c r="AC569" s="148"/>
      <c r="AD569" s="148"/>
      <c r="AE569" s="148"/>
      <c r="AF569" s="148"/>
      <c r="AG569" s="148" t="s">
        <v>200</v>
      </c>
      <c r="AH569" s="148">
        <v>0</v>
      </c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</row>
    <row r="570" spans="1:60" outlineLevel="1" x14ac:dyDescent="0.2">
      <c r="A570" s="155"/>
      <c r="B570" s="156"/>
      <c r="C570" s="184" t="s">
        <v>590</v>
      </c>
      <c r="D570" s="160"/>
      <c r="E570" s="161">
        <v>36</v>
      </c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48"/>
      <c r="Z570" s="148"/>
      <c r="AA570" s="148"/>
      <c r="AB570" s="148"/>
      <c r="AC570" s="148"/>
      <c r="AD570" s="148"/>
      <c r="AE570" s="148"/>
      <c r="AF570" s="148"/>
      <c r="AG570" s="148" t="s">
        <v>200</v>
      </c>
      <c r="AH570" s="148">
        <v>0</v>
      </c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</row>
    <row r="571" spans="1:60" outlineLevel="1" x14ac:dyDescent="0.2">
      <c r="A571" s="155"/>
      <c r="B571" s="156"/>
      <c r="C571" s="184" t="s">
        <v>905</v>
      </c>
      <c r="D571" s="160"/>
      <c r="E571" s="161">
        <v>101.563</v>
      </c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48"/>
      <c r="Z571" s="148"/>
      <c r="AA571" s="148"/>
      <c r="AB571" s="148"/>
      <c r="AC571" s="148"/>
      <c r="AD571" s="148"/>
      <c r="AE571" s="148"/>
      <c r="AF571" s="148"/>
      <c r="AG571" s="148" t="s">
        <v>200</v>
      </c>
      <c r="AH571" s="148">
        <v>0</v>
      </c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</row>
    <row r="572" spans="1:60" outlineLevel="1" x14ac:dyDescent="0.2">
      <c r="A572" s="155"/>
      <c r="B572" s="156"/>
      <c r="C572" s="184" t="s">
        <v>906</v>
      </c>
      <c r="D572" s="160"/>
      <c r="E572" s="161">
        <v>43.456000000000003</v>
      </c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48"/>
      <c r="Z572" s="148"/>
      <c r="AA572" s="148"/>
      <c r="AB572" s="148"/>
      <c r="AC572" s="148"/>
      <c r="AD572" s="148"/>
      <c r="AE572" s="148"/>
      <c r="AF572" s="148"/>
      <c r="AG572" s="148" t="s">
        <v>200</v>
      </c>
      <c r="AH572" s="148">
        <v>0</v>
      </c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</row>
    <row r="573" spans="1:60" outlineLevel="1" x14ac:dyDescent="0.2">
      <c r="A573" s="155"/>
      <c r="B573" s="156"/>
      <c r="C573" s="184" t="s">
        <v>462</v>
      </c>
      <c r="D573" s="160"/>
      <c r="E573" s="161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48"/>
      <c r="Z573" s="148"/>
      <c r="AA573" s="148"/>
      <c r="AB573" s="148"/>
      <c r="AC573" s="148"/>
      <c r="AD573" s="148"/>
      <c r="AE573" s="148"/>
      <c r="AF573" s="148"/>
      <c r="AG573" s="148" t="s">
        <v>200</v>
      </c>
      <c r="AH573" s="148">
        <v>0</v>
      </c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</row>
    <row r="574" spans="1:60" outlineLevel="1" x14ac:dyDescent="0.2">
      <c r="A574" s="155"/>
      <c r="B574" s="156"/>
      <c r="C574" s="184" t="s">
        <v>463</v>
      </c>
      <c r="D574" s="160"/>
      <c r="E574" s="161">
        <v>19.423500000000001</v>
      </c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48"/>
      <c r="Z574" s="148"/>
      <c r="AA574" s="148"/>
      <c r="AB574" s="148"/>
      <c r="AC574" s="148"/>
      <c r="AD574" s="148"/>
      <c r="AE574" s="148"/>
      <c r="AF574" s="148"/>
      <c r="AG574" s="148" t="s">
        <v>200</v>
      </c>
      <c r="AH574" s="148">
        <v>0</v>
      </c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</row>
    <row r="575" spans="1:60" outlineLevel="1" x14ac:dyDescent="0.2">
      <c r="A575" s="155"/>
      <c r="B575" s="156"/>
      <c r="C575" s="184" t="s">
        <v>464</v>
      </c>
      <c r="D575" s="160"/>
      <c r="E575" s="161">
        <v>18.501000000000001</v>
      </c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48"/>
      <c r="Z575" s="148"/>
      <c r="AA575" s="148"/>
      <c r="AB575" s="148"/>
      <c r="AC575" s="148"/>
      <c r="AD575" s="148"/>
      <c r="AE575" s="148"/>
      <c r="AF575" s="148"/>
      <c r="AG575" s="148" t="s">
        <v>200</v>
      </c>
      <c r="AH575" s="148">
        <v>0</v>
      </c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</row>
    <row r="576" spans="1:60" outlineLevel="1" x14ac:dyDescent="0.2">
      <c r="A576" s="155"/>
      <c r="B576" s="156"/>
      <c r="C576" s="184" t="s">
        <v>457</v>
      </c>
      <c r="D576" s="160"/>
      <c r="E576" s="161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48"/>
      <c r="Z576" s="148"/>
      <c r="AA576" s="148"/>
      <c r="AB576" s="148"/>
      <c r="AC576" s="148"/>
      <c r="AD576" s="148"/>
      <c r="AE576" s="148"/>
      <c r="AF576" s="148"/>
      <c r="AG576" s="148" t="s">
        <v>200</v>
      </c>
      <c r="AH576" s="148">
        <v>0</v>
      </c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</row>
    <row r="577" spans="1:60" ht="22.5" outlineLevel="1" x14ac:dyDescent="0.2">
      <c r="A577" s="155"/>
      <c r="B577" s="156"/>
      <c r="C577" s="184" t="s">
        <v>458</v>
      </c>
      <c r="D577" s="160"/>
      <c r="E577" s="161">
        <v>67.572500000000005</v>
      </c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48"/>
      <c r="Z577" s="148"/>
      <c r="AA577" s="148"/>
      <c r="AB577" s="148"/>
      <c r="AC577" s="148"/>
      <c r="AD577" s="148"/>
      <c r="AE577" s="148"/>
      <c r="AF577" s="148"/>
      <c r="AG577" s="148" t="s">
        <v>200</v>
      </c>
      <c r="AH577" s="148">
        <v>0</v>
      </c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</row>
    <row r="578" spans="1:60" outlineLevel="1" x14ac:dyDescent="0.2">
      <c r="A578" s="155"/>
      <c r="B578" s="156"/>
      <c r="C578" s="184" t="s">
        <v>459</v>
      </c>
      <c r="D578" s="160"/>
      <c r="E578" s="161">
        <v>-12.250780000000001</v>
      </c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48"/>
      <c r="Z578" s="148"/>
      <c r="AA578" s="148"/>
      <c r="AB578" s="148"/>
      <c r="AC578" s="148"/>
      <c r="AD578" s="148"/>
      <c r="AE578" s="148"/>
      <c r="AF578" s="148"/>
      <c r="AG578" s="148" t="s">
        <v>200</v>
      </c>
      <c r="AH578" s="148">
        <v>0</v>
      </c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</row>
    <row r="579" spans="1:60" outlineLevel="1" x14ac:dyDescent="0.2">
      <c r="A579" s="169">
        <v>109</v>
      </c>
      <c r="B579" s="170" t="s">
        <v>907</v>
      </c>
      <c r="C579" s="183" t="s">
        <v>908</v>
      </c>
      <c r="D579" s="171" t="s">
        <v>204</v>
      </c>
      <c r="E579" s="172">
        <v>316.87</v>
      </c>
      <c r="F579" s="173"/>
      <c r="G579" s="174">
        <f>ROUND(E579*F579,2)</f>
        <v>0</v>
      </c>
      <c r="H579" s="159"/>
      <c r="I579" s="158">
        <f>ROUND(E579*H579,2)</f>
        <v>0</v>
      </c>
      <c r="J579" s="159"/>
      <c r="K579" s="158">
        <f>ROUND(E579*J579,2)</f>
        <v>0</v>
      </c>
      <c r="L579" s="158">
        <v>15</v>
      </c>
      <c r="M579" s="158">
        <f>G579*(1+L579/100)</f>
        <v>0</v>
      </c>
      <c r="N579" s="158">
        <v>0</v>
      </c>
      <c r="O579" s="158">
        <f>ROUND(E579*N579,2)</f>
        <v>0</v>
      </c>
      <c r="P579" s="158">
        <v>0</v>
      </c>
      <c r="Q579" s="158">
        <f>ROUND(E579*P579,2)</f>
        <v>0</v>
      </c>
      <c r="R579" s="158"/>
      <c r="S579" s="158" t="s">
        <v>195</v>
      </c>
      <c r="T579" s="158" t="s">
        <v>196</v>
      </c>
      <c r="U579" s="158">
        <v>0.08</v>
      </c>
      <c r="V579" s="158">
        <f>ROUND(E579*U579,2)</f>
        <v>25.35</v>
      </c>
      <c r="W579" s="158"/>
      <c r="X579" s="158" t="s">
        <v>209</v>
      </c>
      <c r="Y579" s="148"/>
      <c r="Z579" s="148"/>
      <c r="AA579" s="148"/>
      <c r="AB579" s="148"/>
      <c r="AC579" s="148"/>
      <c r="AD579" s="148"/>
      <c r="AE579" s="148"/>
      <c r="AF579" s="148"/>
      <c r="AG579" s="148" t="s">
        <v>210</v>
      </c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</row>
    <row r="580" spans="1:60" outlineLevel="1" x14ac:dyDescent="0.2">
      <c r="A580" s="155"/>
      <c r="B580" s="156"/>
      <c r="C580" s="184" t="s">
        <v>521</v>
      </c>
      <c r="D580" s="160"/>
      <c r="E580" s="161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48"/>
      <c r="Z580" s="148"/>
      <c r="AA580" s="148"/>
      <c r="AB580" s="148"/>
      <c r="AC580" s="148"/>
      <c r="AD580" s="148"/>
      <c r="AE580" s="148"/>
      <c r="AF580" s="148"/>
      <c r="AG580" s="148" t="s">
        <v>200</v>
      </c>
      <c r="AH580" s="148">
        <v>0</v>
      </c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</row>
    <row r="581" spans="1:60" outlineLevel="1" x14ac:dyDescent="0.2">
      <c r="A581" s="155"/>
      <c r="B581" s="156"/>
      <c r="C581" s="184" t="s">
        <v>909</v>
      </c>
      <c r="D581" s="160"/>
      <c r="E581" s="161">
        <v>15.55</v>
      </c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48"/>
      <c r="Z581" s="148"/>
      <c r="AA581" s="148"/>
      <c r="AB581" s="148"/>
      <c r="AC581" s="148"/>
      <c r="AD581" s="148"/>
      <c r="AE581" s="148"/>
      <c r="AF581" s="148"/>
      <c r="AG581" s="148" t="s">
        <v>200</v>
      </c>
      <c r="AH581" s="148">
        <v>0</v>
      </c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</row>
    <row r="582" spans="1:60" outlineLevel="1" x14ac:dyDescent="0.2">
      <c r="A582" s="155"/>
      <c r="B582" s="156"/>
      <c r="C582" s="184" t="s">
        <v>607</v>
      </c>
      <c r="D582" s="160"/>
      <c r="E582" s="161">
        <v>12.07</v>
      </c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48"/>
      <c r="Z582" s="148"/>
      <c r="AA582" s="148"/>
      <c r="AB582" s="148"/>
      <c r="AC582" s="148"/>
      <c r="AD582" s="148"/>
      <c r="AE582" s="148"/>
      <c r="AF582" s="148"/>
      <c r="AG582" s="148" t="s">
        <v>200</v>
      </c>
      <c r="AH582" s="148">
        <v>0</v>
      </c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</row>
    <row r="583" spans="1:60" outlineLevel="1" x14ac:dyDescent="0.2">
      <c r="A583" s="155"/>
      <c r="B583" s="156"/>
      <c r="C583" s="184" t="s">
        <v>910</v>
      </c>
      <c r="D583" s="160"/>
      <c r="E583" s="161">
        <v>27.37</v>
      </c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48"/>
      <c r="Z583" s="148"/>
      <c r="AA583" s="148"/>
      <c r="AB583" s="148"/>
      <c r="AC583" s="148"/>
      <c r="AD583" s="148"/>
      <c r="AE583" s="148"/>
      <c r="AF583" s="148"/>
      <c r="AG583" s="148" t="s">
        <v>200</v>
      </c>
      <c r="AH583" s="148">
        <v>0</v>
      </c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</row>
    <row r="584" spans="1:60" outlineLevel="1" x14ac:dyDescent="0.2">
      <c r="A584" s="155"/>
      <c r="B584" s="156"/>
      <c r="C584" s="184" t="s">
        <v>911</v>
      </c>
      <c r="D584" s="160"/>
      <c r="E584" s="161">
        <v>27.88</v>
      </c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48"/>
      <c r="Z584" s="148"/>
      <c r="AA584" s="148"/>
      <c r="AB584" s="148"/>
      <c r="AC584" s="148"/>
      <c r="AD584" s="148"/>
      <c r="AE584" s="148"/>
      <c r="AF584" s="148"/>
      <c r="AG584" s="148" t="s">
        <v>200</v>
      </c>
      <c r="AH584" s="148">
        <v>0</v>
      </c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</row>
    <row r="585" spans="1:60" outlineLevel="1" x14ac:dyDescent="0.2">
      <c r="A585" s="155"/>
      <c r="B585" s="156"/>
      <c r="C585" s="184" t="s">
        <v>912</v>
      </c>
      <c r="D585" s="160"/>
      <c r="E585" s="161">
        <v>3.94</v>
      </c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48"/>
      <c r="Z585" s="148"/>
      <c r="AA585" s="148"/>
      <c r="AB585" s="148"/>
      <c r="AC585" s="148"/>
      <c r="AD585" s="148"/>
      <c r="AE585" s="148"/>
      <c r="AF585" s="148"/>
      <c r="AG585" s="148" t="s">
        <v>200</v>
      </c>
      <c r="AH585" s="148">
        <v>0</v>
      </c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</row>
    <row r="586" spans="1:60" outlineLevel="1" x14ac:dyDescent="0.2">
      <c r="A586" s="155"/>
      <c r="B586" s="156"/>
      <c r="C586" s="184" t="s">
        <v>913</v>
      </c>
      <c r="D586" s="160"/>
      <c r="E586" s="161">
        <v>18.36</v>
      </c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48"/>
      <c r="Z586" s="148"/>
      <c r="AA586" s="148"/>
      <c r="AB586" s="148"/>
      <c r="AC586" s="148"/>
      <c r="AD586" s="148"/>
      <c r="AE586" s="148"/>
      <c r="AF586" s="148"/>
      <c r="AG586" s="148" t="s">
        <v>200</v>
      </c>
      <c r="AH586" s="148">
        <v>0</v>
      </c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</row>
    <row r="587" spans="1:60" outlineLevel="1" x14ac:dyDescent="0.2">
      <c r="A587" s="155"/>
      <c r="B587" s="156"/>
      <c r="C587" s="184" t="s">
        <v>914</v>
      </c>
      <c r="D587" s="160"/>
      <c r="E587" s="161">
        <v>70.180000000000007</v>
      </c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48"/>
      <c r="Z587" s="148"/>
      <c r="AA587" s="148"/>
      <c r="AB587" s="148"/>
      <c r="AC587" s="148"/>
      <c r="AD587" s="148"/>
      <c r="AE587" s="148"/>
      <c r="AF587" s="148"/>
      <c r="AG587" s="148" t="s">
        <v>200</v>
      </c>
      <c r="AH587" s="148">
        <v>0</v>
      </c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</row>
    <row r="588" spans="1:60" outlineLevel="1" x14ac:dyDescent="0.2">
      <c r="A588" s="155"/>
      <c r="B588" s="156"/>
      <c r="C588" s="184" t="s">
        <v>915</v>
      </c>
      <c r="D588" s="160"/>
      <c r="E588" s="161">
        <v>9.18</v>
      </c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48"/>
      <c r="Z588" s="148"/>
      <c r="AA588" s="148"/>
      <c r="AB588" s="148"/>
      <c r="AC588" s="148"/>
      <c r="AD588" s="148"/>
      <c r="AE588" s="148"/>
      <c r="AF588" s="148"/>
      <c r="AG588" s="148" t="s">
        <v>200</v>
      </c>
      <c r="AH588" s="148">
        <v>0</v>
      </c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</row>
    <row r="589" spans="1:60" outlineLevel="1" x14ac:dyDescent="0.2">
      <c r="A589" s="155"/>
      <c r="B589" s="156"/>
      <c r="C589" s="184" t="s">
        <v>916</v>
      </c>
      <c r="D589" s="160"/>
      <c r="E589" s="161">
        <v>35.090000000000003</v>
      </c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48"/>
      <c r="Z589" s="148"/>
      <c r="AA589" s="148"/>
      <c r="AB589" s="148"/>
      <c r="AC589" s="148"/>
      <c r="AD589" s="148"/>
      <c r="AE589" s="148"/>
      <c r="AF589" s="148"/>
      <c r="AG589" s="148" t="s">
        <v>200</v>
      </c>
      <c r="AH589" s="148">
        <v>0</v>
      </c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</row>
    <row r="590" spans="1:60" outlineLevel="1" x14ac:dyDescent="0.2">
      <c r="A590" s="155"/>
      <c r="B590" s="156"/>
      <c r="C590" s="184" t="s">
        <v>917</v>
      </c>
      <c r="D590" s="160"/>
      <c r="E590" s="161">
        <v>42.25</v>
      </c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48"/>
      <c r="Z590" s="148"/>
      <c r="AA590" s="148"/>
      <c r="AB590" s="148"/>
      <c r="AC590" s="148"/>
      <c r="AD590" s="148"/>
      <c r="AE590" s="148"/>
      <c r="AF590" s="148"/>
      <c r="AG590" s="148" t="s">
        <v>200</v>
      </c>
      <c r="AH590" s="148">
        <v>0</v>
      </c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</row>
    <row r="591" spans="1:60" outlineLevel="1" x14ac:dyDescent="0.2">
      <c r="A591" s="155"/>
      <c r="B591" s="156"/>
      <c r="C591" s="184" t="s">
        <v>918</v>
      </c>
      <c r="D591" s="160"/>
      <c r="E591" s="161">
        <v>55</v>
      </c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48"/>
      <c r="Z591" s="148"/>
      <c r="AA591" s="148"/>
      <c r="AB591" s="148"/>
      <c r="AC591" s="148"/>
      <c r="AD591" s="148"/>
      <c r="AE591" s="148"/>
      <c r="AF591" s="148"/>
      <c r="AG591" s="148" t="s">
        <v>200</v>
      </c>
      <c r="AH591" s="148">
        <v>0</v>
      </c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</row>
    <row r="592" spans="1:60" outlineLevel="1" x14ac:dyDescent="0.2">
      <c r="A592" s="169">
        <v>110</v>
      </c>
      <c r="B592" s="170" t="s">
        <v>919</v>
      </c>
      <c r="C592" s="183" t="s">
        <v>920</v>
      </c>
      <c r="D592" s="171" t="s">
        <v>204</v>
      </c>
      <c r="E592" s="172">
        <v>95.99</v>
      </c>
      <c r="F592" s="173"/>
      <c r="G592" s="174">
        <f>ROUND(E592*F592,2)</f>
        <v>0</v>
      </c>
      <c r="H592" s="159"/>
      <c r="I592" s="158">
        <f>ROUND(E592*H592,2)</f>
        <v>0</v>
      </c>
      <c r="J592" s="159"/>
      <c r="K592" s="158">
        <f>ROUND(E592*J592,2)</f>
        <v>0</v>
      </c>
      <c r="L592" s="158">
        <v>15</v>
      </c>
      <c r="M592" s="158">
        <f>G592*(1+L592/100)</f>
        <v>0</v>
      </c>
      <c r="N592" s="158">
        <v>0</v>
      </c>
      <c r="O592" s="158">
        <f>ROUND(E592*N592,2)</f>
        <v>0</v>
      </c>
      <c r="P592" s="158">
        <v>0</v>
      </c>
      <c r="Q592" s="158">
        <f>ROUND(E592*P592,2)</f>
        <v>0</v>
      </c>
      <c r="R592" s="158"/>
      <c r="S592" s="158" t="s">
        <v>195</v>
      </c>
      <c r="T592" s="158" t="s">
        <v>196</v>
      </c>
      <c r="U592" s="158">
        <v>0.15</v>
      </c>
      <c r="V592" s="158">
        <f>ROUND(E592*U592,2)</f>
        <v>14.4</v>
      </c>
      <c r="W592" s="158"/>
      <c r="X592" s="158" t="s">
        <v>209</v>
      </c>
      <c r="Y592" s="148"/>
      <c r="Z592" s="148"/>
      <c r="AA592" s="148"/>
      <c r="AB592" s="148"/>
      <c r="AC592" s="148"/>
      <c r="AD592" s="148"/>
      <c r="AE592" s="148"/>
      <c r="AF592" s="148"/>
      <c r="AG592" s="148" t="s">
        <v>210</v>
      </c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</row>
    <row r="593" spans="1:60" outlineLevel="1" x14ac:dyDescent="0.2">
      <c r="A593" s="155"/>
      <c r="B593" s="156"/>
      <c r="C593" s="184" t="s">
        <v>521</v>
      </c>
      <c r="D593" s="160"/>
      <c r="E593" s="161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48"/>
      <c r="Z593" s="148"/>
      <c r="AA593" s="148"/>
      <c r="AB593" s="148"/>
      <c r="AC593" s="148"/>
      <c r="AD593" s="148"/>
      <c r="AE593" s="148"/>
      <c r="AF593" s="148"/>
      <c r="AG593" s="148" t="s">
        <v>200</v>
      </c>
      <c r="AH593" s="148">
        <v>0</v>
      </c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</row>
    <row r="594" spans="1:60" outlineLevel="1" x14ac:dyDescent="0.2">
      <c r="A594" s="155"/>
      <c r="B594" s="156"/>
      <c r="C594" s="184" t="s">
        <v>606</v>
      </c>
      <c r="D594" s="160"/>
      <c r="E594" s="161">
        <v>15.55</v>
      </c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48"/>
      <c r="Z594" s="148"/>
      <c r="AA594" s="148"/>
      <c r="AB594" s="148"/>
      <c r="AC594" s="148"/>
      <c r="AD594" s="148"/>
      <c r="AE594" s="148"/>
      <c r="AF594" s="148"/>
      <c r="AG594" s="148" t="s">
        <v>200</v>
      </c>
      <c r="AH594" s="148">
        <v>0</v>
      </c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</row>
    <row r="595" spans="1:60" outlineLevel="1" x14ac:dyDescent="0.2">
      <c r="A595" s="155"/>
      <c r="B595" s="156"/>
      <c r="C595" s="184" t="s">
        <v>607</v>
      </c>
      <c r="D595" s="160"/>
      <c r="E595" s="161">
        <v>12.07</v>
      </c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48"/>
      <c r="Z595" s="148"/>
      <c r="AA595" s="148"/>
      <c r="AB595" s="148"/>
      <c r="AC595" s="148"/>
      <c r="AD595" s="148"/>
      <c r="AE595" s="148"/>
      <c r="AF595" s="148"/>
      <c r="AG595" s="148" t="s">
        <v>200</v>
      </c>
      <c r="AH595" s="148">
        <v>0</v>
      </c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</row>
    <row r="596" spans="1:60" outlineLevel="1" x14ac:dyDescent="0.2">
      <c r="A596" s="155"/>
      <c r="B596" s="156"/>
      <c r="C596" s="184" t="s">
        <v>884</v>
      </c>
      <c r="D596" s="160"/>
      <c r="E596" s="161">
        <v>23.21</v>
      </c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48"/>
      <c r="Z596" s="148"/>
      <c r="AA596" s="148"/>
      <c r="AB596" s="148"/>
      <c r="AC596" s="148"/>
      <c r="AD596" s="148"/>
      <c r="AE596" s="148"/>
      <c r="AF596" s="148"/>
      <c r="AG596" s="148" t="s">
        <v>200</v>
      </c>
      <c r="AH596" s="148">
        <v>0</v>
      </c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</row>
    <row r="597" spans="1:60" outlineLevel="1" x14ac:dyDescent="0.2">
      <c r="A597" s="155"/>
      <c r="B597" s="156"/>
      <c r="C597" s="184" t="s">
        <v>885</v>
      </c>
      <c r="D597" s="160"/>
      <c r="E597" s="161">
        <v>45.16</v>
      </c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48"/>
      <c r="Z597" s="148"/>
      <c r="AA597" s="148"/>
      <c r="AB597" s="148"/>
      <c r="AC597" s="148"/>
      <c r="AD597" s="148"/>
      <c r="AE597" s="148"/>
      <c r="AF597" s="148"/>
      <c r="AG597" s="148" t="s">
        <v>200</v>
      </c>
      <c r="AH597" s="148">
        <v>0</v>
      </c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</row>
    <row r="598" spans="1:60" outlineLevel="1" x14ac:dyDescent="0.2">
      <c r="A598" s="169">
        <v>111</v>
      </c>
      <c r="B598" s="170" t="s">
        <v>921</v>
      </c>
      <c r="C598" s="183" t="s">
        <v>922</v>
      </c>
      <c r="D598" s="171" t="s">
        <v>204</v>
      </c>
      <c r="E598" s="172">
        <v>6</v>
      </c>
      <c r="F598" s="173"/>
      <c r="G598" s="174">
        <f>ROUND(E598*F598,2)</f>
        <v>0</v>
      </c>
      <c r="H598" s="159"/>
      <c r="I598" s="158">
        <f>ROUND(E598*H598,2)</f>
        <v>0</v>
      </c>
      <c r="J598" s="159"/>
      <c r="K598" s="158">
        <f>ROUND(E598*J598,2)</f>
        <v>0</v>
      </c>
      <c r="L598" s="158">
        <v>15</v>
      </c>
      <c r="M598" s="158">
        <f>G598*(1+L598/100)</f>
        <v>0</v>
      </c>
      <c r="N598" s="158">
        <v>3.0000000000000001E-3</v>
      </c>
      <c r="O598" s="158">
        <f>ROUND(E598*N598,2)</f>
        <v>0.02</v>
      </c>
      <c r="P598" s="158">
        <v>0</v>
      </c>
      <c r="Q598" s="158">
        <f>ROUND(E598*P598,2)</f>
        <v>0</v>
      </c>
      <c r="R598" s="158"/>
      <c r="S598" s="158" t="s">
        <v>195</v>
      </c>
      <c r="T598" s="158" t="s">
        <v>196</v>
      </c>
      <c r="U598" s="158">
        <v>0.28000000000000003</v>
      </c>
      <c r="V598" s="158">
        <f>ROUND(E598*U598,2)</f>
        <v>1.68</v>
      </c>
      <c r="W598" s="158"/>
      <c r="X598" s="158" t="s">
        <v>209</v>
      </c>
      <c r="Y598" s="148"/>
      <c r="Z598" s="148"/>
      <c r="AA598" s="148"/>
      <c r="AB598" s="148"/>
      <c r="AC598" s="148"/>
      <c r="AD598" s="148"/>
      <c r="AE598" s="148"/>
      <c r="AF598" s="148"/>
      <c r="AG598" s="148" t="s">
        <v>210</v>
      </c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</row>
    <row r="599" spans="1:60" outlineLevel="1" x14ac:dyDescent="0.2">
      <c r="A599" s="155"/>
      <c r="B599" s="156"/>
      <c r="C599" s="184" t="s">
        <v>923</v>
      </c>
      <c r="D599" s="160"/>
      <c r="E599" s="161">
        <v>6</v>
      </c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48"/>
      <c r="Z599" s="148"/>
      <c r="AA599" s="148"/>
      <c r="AB599" s="148"/>
      <c r="AC599" s="148"/>
      <c r="AD599" s="148"/>
      <c r="AE599" s="148"/>
      <c r="AF599" s="148"/>
      <c r="AG599" s="148" t="s">
        <v>200</v>
      </c>
      <c r="AH599" s="148">
        <v>0</v>
      </c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</row>
    <row r="600" spans="1:60" outlineLevel="1" x14ac:dyDescent="0.2">
      <c r="A600" s="169">
        <v>112</v>
      </c>
      <c r="B600" s="170" t="s">
        <v>924</v>
      </c>
      <c r="C600" s="183" t="s">
        <v>925</v>
      </c>
      <c r="D600" s="171" t="s">
        <v>204</v>
      </c>
      <c r="E600" s="172">
        <v>248.49</v>
      </c>
      <c r="F600" s="173"/>
      <c r="G600" s="174">
        <f>ROUND(E600*F600,2)</f>
        <v>0</v>
      </c>
      <c r="H600" s="159"/>
      <c r="I600" s="158">
        <f>ROUND(E600*H600,2)</f>
        <v>0</v>
      </c>
      <c r="J600" s="159"/>
      <c r="K600" s="158">
        <f>ROUND(E600*J600,2)</f>
        <v>0</v>
      </c>
      <c r="L600" s="158">
        <v>15</v>
      </c>
      <c r="M600" s="158">
        <f>G600*(1+L600/100)</f>
        <v>0</v>
      </c>
      <c r="N600" s="158">
        <v>1.0000000000000001E-5</v>
      </c>
      <c r="O600" s="158">
        <f>ROUND(E600*N600,2)</f>
        <v>0</v>
      </c>
      <c r="P600" s="158">
        <v>0</v>
      </c>
      <c r="Q600" s="158">
        <f>ROUND(E600*P600,2)</f>
        <v>0</v>
      </c>
      <c r="R600" s="158"/>
      <c r="S600" s="158" t="s">
        <v>195</v>
      </c>
      <c r="T600" s="158" t="s">
        <v>196</v>
      </c>
      <c r="U600" s="158">
        <v>7.0000000000000007E-2</v>
      </c>
      <c r="V600" s="158">
        <f>ROUND(E600*U600,2)</f>
        <v>17.39</v>
      </c>
      <c r="W600" s="158"/>
      <c r="X600" s="158" t="s">
        <v>209</v>
      </c>
      <c r="Y600" s="148"/>
      <c r="Z600" s="148"/>
      <c r="AA600" s="148"/>
      <c r="AB600" s="148"/>
      <c r="AC600" s="148"/>
      <c r="AD600" s="148"/>
      <c r="AE600" s="148"/>
      <c r="AF600" s="148"/>
      <c r="AG600" s="148" t="s">
        <v>210</v>
      </c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</row>
    <row r="601" spans="1:60" outlineLevel="1" x14ac:dyDescent="0.2">
      <c r="A601" s="155"/>
      <c r="B601" s="156"/>
      <c r="C601" s="184" t="s">
        <v>521</v>
      </c>
      <c r="D601" s="160"/>
      <c r="E601" s="161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48"/>
      <c r="Z601" s="148"/>
      <c r="AA601" s="148"/>
      <c r="AB601" s="148"/>
      <c r="AC601" s="148"/>
      <c r="AD601" s="148"/>
      <c r="AE601" s="148"/>
      <c r="AF601" s="148"/>
      <c r="AG601" s="148" t="s">
        <v>200</v>
      </c>
      <c r="AH601" s="148">
        <v>0</v>
      </c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</row>
    <row r="602" spans="1:60" outlineLevel="1" x14ac:dyDescent="0.2">
      <c r="A602" s="155"/>
      <c r="B602" s="156"/>
      <c r="C602" s="184" t="s">
        <v>606</v>
      </c>
      <c r="D602" s="160"/>
      <c r="E602" s="161">
        <v>15.55</v>
      </c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48"/>
      <c r="Z602" s="148"/>
      <c r="AA602" s="148"/>
      <c r="AB602" s="148"/>
      <c r="AC602" s="148"/>
      <c r="AD602" s="148"/>
      <c r="AE602" s="148"/>
      <c r="AF602" s="148"/>
      <c r="AG602" s="148" t="s">
        <v>200</v>
      </c>
      <c r="AH602" s="148">
        <v>0</v>
      </c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</row>
    <row r="603" spans="1:60" outlineLevel="1" x14ac:dyDescent="0.2">
      <c r="A603" s="155"/>
      <c r="B603" s="156"/>
      <c r="C603" s="184" t="s">
        <v>607</v>
      </c>
      <c r="D603" s="160"/>
      <c r="E603" s="161">
        <v>12.07</v>
      </c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48"/>
      <c r="Z603" s="148"/>
      <c r="AA603" s="148"/>
      <c r="AB603" s="148"/>
      <c r="AC603" s="148"/>
      <c r="AD603" s="148"/>
      <c r="AE603" s="148"/>
      <c r="AF603" s="148"/>
      <c r="AG603" s="148" t="s">
        <v>200</v>
      </c>
      <c r="AH603" s="148">
        <v>0</v>
      </c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</row>
    <row r="604" spans="1:60" outlineLevel="1" x14ac:dyDescent="0.2">
      <c r="A604" s="155"/>
      <c r="B604" s="156"/>
      <c r="C604" s="184" t="s">
        <v>884</v>
      </c>
      <c r="D604" s="160"/>
      <c r="E604" s="161">
        <v>23.21</v>
      </c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48"/>
      <c r="Z604" s="148"/>
      <c r="AA604" s="148"/>
      <c r="AB604" s="148"/>
      <c r="AC604" s="148"/>
      <c r="AD604" s="148"/>
      <c r="AE604" s="148"/>
      <c r="AF604" s="148"/>
      <c r="AG604" s="148" t="s">
        <v>200</v>
      </c>
      <c r="AH604" s="148">
        <v>0</v>
      </c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</row>
    <row r="605" spans="1:60" outlineLevel="1" x14ac:dyDescent="0.2">
      <c r="A605" s="155"/>
      <c r="B605" s="156"/>
      <c r="C605" s="184" t="s">
        <v>885</v>
      </c>
      <c r="D605" s="160"/>
      <c r="E605" s="161">
        <v>45.16</v>
      </c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48"/>
      <c r="Z605" s="148"/>
      <c r="AA605" s="148"/>
      <c r="AB605" s="148"/>
      <c r="AC605" s="148"/>
      <c r="AD605" s="148"/>
      <c r="AE605" s="148"/>
      <c r="AF605" s="148"/>
      <c r="AG605" s="148" t="s">
        <v>200</v>
      </c>
      <c r="AH605" s="148">
        <v>0</v>
      </c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</row>
    <row r="606" spans="1:60" outlineLevel="1" x14ac:dyDescent="0.2">
      <c r="A606" s="155"/>
      <c r="B606" s="156"/>
      <c r="C606" s="184" t="s">
        <v>615</v>
      </c>
      <c r="D606" s="160"/>
      <c r="E606" s="161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48"/>
      <c r="Z606" s="148"/>
      <c r="AA606" s="148"/>
      <c r="AB606" s="148"/>
      <c r="AC606" s="148"/>
      <c r="AD606" s="148"/>
      <c r="AE606" s="148"/>
      <c r="AF606" s="148"/>
      <c r="AG606" s="148" t="s">
        <v>200</v>
      </c>
      <c r="AH606" s="148">
        <v>0</v>
      </c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</row>
    <row r="607" spans="1:60" outlineLevel="1" x14ac:dyDescent="0.2">
      <c r="A607" s="155"/>
      <c r="B607" s="156"/>
      <c r="C607" s="184" t="s">
        <v>926</v>
      </c>
      <c r="D607" s="160"/>
      <c r="E607" s="161">
        <v>27.37</v>
      </c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48"/>
      <c r="Z607" s="148"/>
      <c r="AA607" s="148"/>
      <c r="AB607" s="148"/>
      <c r="AC607" s="148"/>
      <c r="AD607" s="148"/>
      <c r="AE607" s="148"/>
      <c r="AF607" s="148"/>
      <c r="AG607" s="148" t="s">
        <v>200</v>
      </c>
      <c r="AH607" s="148">
        <v>0</v>
      </c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</row>
    <row r="608" spans="1:60" outlineLevel="1" x14ac:dyDescent="0.2">
      <c r="A608" s="155"/>
      <c r="B608" s="156"/>
      <c r="C608" s="184" t="s">
        <v>927</v>
      </c>
      <c r="D608" s="160"/>
      <c r="E608" s="161">
        <v>27.88</v>
      </c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48"/>
      <c r="Z608" s="148"/>
      <c r="AA608" s="148"/>
      <c r="AB608" s="148"/>
      <c r="AC608" s="148"/>
      <c r="AD608" s="148"/>
      <c r="AE608" s="148"/>
      <c r="AF608" s="148"/>
      <c r="AG608" s="148" t="s">
        <v>200</v>
      </c>
      <c r="AH608" s="148">
        <v>0</v>
      </c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</row>
    <row r="609" spans="1:60" outlineLevel="1" x14ac:dyDescent="0.2">
      <c r="A609" s="155"/>
      <c r="B609" s="156"/>
      <c r="C609" s="184" t="s">
        <v>928</v>
      </c>
      <c r="D609" s="160"/>
      <c r="E609" s="161">
        <v>42.25</v>
      </c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48"/>
      <c r="Z609" s="148"/>
      <c r="AA609" s="148"/>
      <c r="AB609" s="148"/>
      <c r="AC609" s="148"/>
      <c r="AD609" s="148"/>
      <c r="AE609" s="148"/>
      <c r="AF609" s="148"/>
      <c r="AG609" s="148" t="s">
        <v>200</v>
      </c>
      <c r="AH609" s="148">
        <v>0</v>
      </c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</row>
    <row r="610" spans="1:60" outlineLevel="1" x14ac:dyDescent="0.2">
      <c r="A610" s="155"/>
      <c r="B610" s="156"/>
      <c r="C610" s="184" t="s">
        <v>929</v>
      </c>
      <c r="D610" s="160"/>
      <c r="E610" s="161">
        <v>55</v>
      </c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48"/>
      <c r="Z610" s="148"/>
      <c r="AA610" s="148"/>
      <c r="AB610" s="148"/>
      <c r="AC610" s="148"/>
      <c r="AD610" s="148"/>
      <c r="AE610" s="148"/>
      <c r="AF610" s="148"/>
      <c r="AG610" s="148" t="s">
        <v>200</v>
      </c>
      <c r="AH610" s="148">
        <v>0</v>
      </c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</row>
    <row r="611" spans="1:60" outlineLevel="1" x14ac:dyDescent="0.2">
      <c r="A611" s="169">
        <v>113</v>
      </c>
      <c r="B611" s="170" t="s">
        <v>930</v>
      </c>
      <c r="C611" s="183" t="s">
        <v>931</v>
      </c>
      <c r="D611" s="171" t="s">
        <v>238</v>
      </c>
      <c r="E611" s="172">
        <v>36</v>
      </c>
      <c r="F611" s="173"/>
      <c r="G611" s="174">
        <f>ROUND(E611*F611,2)</f>
        <v>0</v>
      </c>
      <c r="H611" s="159"/>
      <c r="I611" s="158">
        <f>ROUND(E611*H611,2)</f>
        <v>0</v>
      </c>
      <c r="J611" s="159"/>
      <c r="K611" s="158">
        <f>ROUND(E611*J611,2)</f>
        <v>0</v>
      </c>
      <c r="L611" s="158">
        <v>15</v>
      </c>
      <c r="M611" s="158">
        <f>G611*(1+L611/100)</f>
        <v>0</v>
      </c>
      <c r="N611" s="158">
        <v>5.6999999999999998E-4</v>
      </c>
      <c r="O611" s="158">
        <f>ROUND(E611*N611,2)</f>
        <v>0.02</v>
      </c>
      <c r="P611" s="158">
        <v>0</v>
      </c>
      <c r="Q611" s="158">
        <f>ROUND(E611*P611,2)</f>
        <v>0</v>
      </c>
      <c r="R611" s="158"/>
      <c r="S611" s="158" t="s">
        <v>195</v>
      </c>
      <c r="T611" s="158" t="s">
        <v>196</v>
      </c>
      <c r="U611" s="158">
        <v>4.8000000000000001E-2</v>
      </c>
      <c r="V611" s="158">
        <f>ROUND(E611*U611,2)</f>
        <v>1.73</v>
      </c>
      <c r="W611" s="158"/>
      <c r="X611" s="158" t="s">
        <v>209</v>
      </c>
      <c r="Y611" s="148"/>
      <c r="Z611" s="148"/>
      <c r="AA611" s="148"/>
      <c r="AB611" s="148"/>
      <c r="AC611" s="148"/>
      <c r="AD611" s="148"/>
      <c r="AE611" s="148"/>
      <c r="AF611" s="148"/>
      <c r="AG611" s="148" t="s">
        <v>210</v>
      </c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</row>
    <row r="612" spans="1:60" outlineLevel="1" x14ac:dyDescent="0.2">
      <c r="A612" s="155"/>
      <c r="B612" s="156"/>
      <c r="C612" s="184" t="s">
        <v>590</v>
      </c>
      <c r="D612" s="160"/>
      <c r="E612" s="161">
        <v>36</v>
      </c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48"/>
      <c r="Z612" s="148"/>
      <c r="AA612" s="148"/>
      <c r="AB612" s="148"/>
      <c r="AC612" s="148"/>
      <c r="AD612" s="148"/>
      <c r="AE612" s="148"/>
      <c r="AF612" s="148"/>
      <c r="AG612" s="148" t="s">
        <v>200</v>
      </c>
      <c r="AH612" s="148">
        <v>0</v>
      </c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</row>
    <row r="613" spans="1:60" ht="22.5" outlineLevel="1" x14ac:dyDescent="0.2">
      <c r="A613" s="169">
        <v>114</v>
      </c>
      <c r="B613" s="170" t="s">
        <v>932</v>
      </c>
      <c r="C613" s="183" t="s">
        <v>933</v>
      </c>
      <c r="D613" s="171" t="s">
        <v>204</v>
      </c>
      <c r="E613" s="172">
        <v>48.697000000000003</v>
      </c>
      <c r="F613" s="173"/>
      <c r="G613" s="174">
        <f>ROUND(E613*F613,2)</f>
        <v>0</v>
      </c>
      <c r="H613" s="159"/>
      <c r="I613" s="158">
        <f>ROUND(E613*H613,2)</f>
        <v>0</v>
      </c>
      <c r="J613" s="159"/>
      <c r="K613" s="158">
        <f>ROUND(E613*J613,2)</f>
        <v>0</v>
      </c>
      <c r="L613" s="158">
        <v>15</v>
      </c>
      <c r="M613" s="158">
        <f>G613*(1+L613/100)</f>
        <v>0</v>
      </c>
      <c r="N613" s="158">
        <v>1.7000000000000001E-4</v>
      </c>
      <c r="O613" s="158">
        <f>ROUND(E613*N613,2)</f>
        <v>0.01</v>
      </c>
      <c r="P613" s="158">
        <v>0</v>
      </c>
      <c r="Q613" s="158">
        <f>ROUND(E613*P613,2)</f>
        <v>0</v>
      </c>
      <c r="R613" s="158" t="s">
        <v>771</v>
      </c>
      <c r="S613" s="158" t="s">
        <v>934</v>
      </c>
      <c r="T613" s="158" t="s">
        <v>196</v>
      </c>
      <c r="U613" s="158">
        <v>0</v>
      </c>
      <c r="V613" s="158">
        <f>ROUND(E613*U613,2)</f>
        <v>0</v>
      </c>
      <c r="W613" s="158"/>
      <c r="X613" s="158" t="s">
        <v>764</v>
      </c>
      <c r="Y613" s="148"/>
      <c r="Z613" s="148"/>
      <c r="AA613" s="148"/>
      <c r="AB613" s="148"/>
      <c r="AC613" s="148"/>
      <c r="AD613" s="148"/>
      <c r="AE613" s="148"/>
      <c r="AF613" s="148"/>
      <c r="AG613" s="148" t="s">
        <v>765</v>
      </c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</row>
    <row r="614" spans="1:60" outlineLevel="1" x14ac:dyDescent="0.2">
      <c r="A614" s="155"/>
      <c r="B614" s="156"/>
      <c r="C614" s="184" t="s">
        <v>935</v>
      </c>
      <c r="D614" s="160"/>
      <c r="E614" s="161">
        <v>10.098000000000001</v>
      </c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48"/>
      <c r="Z614" s="148"/>
      <c r="AA614" s="148"/>
      <c r="AB614" s="148"/>
      <c r="AC614" s="148"/>
      <c r="AD614" s="148"/>
      <c r="AE614" s="148"/>
      <c r="AF614" s="148"/>
      <c r="AG614" s="148" t="s">
        <v>200</v>
      </c>
      <c r="AH614" s="148">
        <v>0</v>
      </c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</row>
    <row r="615" spans="1:60" outlineLevel="1" x14ac:dyDescent="0.2">
      <c r="A615" s="155"/>
      <c r="B615" s="156"/>
      <c r="C615" s="184" t="s">
        <v>936</v>
      </c>
      <c r="D615" s="160"/>
      <c r="E615" s="161">
        <v>38.598999999999997</v>
      </c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48"/>
      <c r="Z615" s="148"/>
      <c r="AA615" s="148"/>
      <c r="AB615" s="148"/>
      <c r="AC615" s="148"/>
      <c r="AD615" s="148"/>
      <c r="AE615" s="148"/>
      <c r="AF615" s="148"/>
      <c r="AG615" s="148" t="s">
        <v>200</v>
      </c>
      <c r="AH615" s="148">
        <v>0</v>
      </c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</row>
    <row r="616" spans="1:60" outlineLevel="1" x14ac:dyDescent="0.2">
      <c r="A616" s="169">
        <v>115</v>
      </c>
      <c r="B616" s="170" t="s">
        <v>937</v>
      </c>
      <c r="C616" s="183" t="s">
        <v>938</v>
      </c>
      <c r="D616" s="171" t="s">
        <v>194</v>
      </c>
      <c r="E616" s="172">
        <v>10.5589</v>
      </c>
      <c r="F616" s="173"/>
      <c r="G616" s="174">
        <f>ROUND(E616*F616,2)</f>
        <v>0</v>
      </c>
      <c r="H616" s="159"/>
      <c r="I616" s="158">
        <f>ROUND(E616*H616,2)</f>
        <v>0</v>
      </c>
      <c r="J616" s="159"/>
      <c r="K616" s="158">
        <f>ROUND(E616*J616,2)</f>
        <v>0</v>
      </c>
      <c r="L616" s="158">
        <v>15</v>
      </c>
      <c r="M616" s="158">
        <f>G616*(1+L616/100)</f>
        <v>0</v>
      </c>
      <c r="N616" s="158">
        <v>3.5000000000000003E-2</v>
      </c>
      <c r="O616" s="158">
        <f>ROUND(E616*N616,2)</f>
        <v>0.37</v>
      </c>
      <c r="P616" s="158">
        <v>0</v>
      </c>
      <c r="Q616" s="158">
        <f>ROUND(E616*P616,2)</f>
        <v>0</v>
      </c>
      <c r="R616" s="158" t="s">
        <v>771</v>
      </c>
      <c r="S616" s="158" t="s">
        <v>195</v>
      </c>
      <c r="T616" s="158" t="s">
        <v>196</v>
      </c>
      <c r="U616" s="158">
        <v>0</v>
      </c>
      <c r="V616" s="158">
        <f>ROUND(E616*U616,2)</f>
        <v>0</v>
      </c>
      <c r="W616" s="158"/>
      <c r="X616" s="158" t="s">
        <v>764</v>
      </c>
      <c r="Y616" s="148"/>
      <c r="Z616" s="148"/>
      <c r="AA616" s="148"/>
      <c r="AB616" s="148"/>
      <c r="AC616" s="148"/>
      <c r="AD616" s="148"/>
      <c r="AE616" s="148"/>
      <c r="AF616" s="148"/>
      <c r="AG616" s="148" t="s">
        <v>765</v>
      </c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</row>
    <row r="617" spans="1:60" outlineLevel="1" x14ac:dyDescent="0.2">
      <c r="A617" s="155"/>
      <c r="B617" s="156"/>
      <c r="C617" s="184" t="s">
        <v>521</v>
      </c>
      <c r="D617" s="160"/>
      <c r="E617" s="161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48"/>
      <c r="Z617" s="148"/>
      <c r="AA617" s="148"/>
      <c r="AB617" s="148"/>
      <c r="AC617" s="148"/>
      <c r="AD617" s="148"/>
      <c r="AE617" s="148"/>
      <c r="AF617" s="148"/>
      <c r="AG617" s="148" t="s">
        <v>200</v>
      </c>
      <c r="AH617" s="148">
        <v>0</v>
      </c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</row>
    <row r="618" spans="1:60" ht="22.5" outlineLevel="1" x14ac:dyDescent="0.2">
      <c r="A618" s="155"/>
      <c r="B618" s="156"/>
      <c r="C618" s="184" t="s">
        <v>939</v>
      </c>
      <c r="D618" s="160"/>
      <c r="E618" s="161">
        <v>1.7104999999999999</v>
      </c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48"/>
      <c r="Z618" s="148"/>
      <c r="AA618" s="148"/>
      <c r="AB618" s="148"/>
      <c r="AC618" s="148"/>
      <c r="AD618" s="148"/>
      <c r="AE618" s="148"/>
      <c r="AF618" s="148"/>
      <c r="AG618" s="148" t="s">
        <v>200</v>
      </c>
      <c r="AH618" s="148">
        <v>0</v>
      </c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</row>
    <row r="619" spans="1:60" outlineLevel="1" x14ac:dyDescent="0.2">
      <c r="A619" s="155"/>
      <c r="B619" s="156"/>
      <c r="C619" s="184" t="s">
        <v>940</v>
      </c>
      <c r="D619" s="160"/>
      <c r="E619" s="161">
        <v>1.3277000000000001</v>
      </c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48"/>
      <c r="Z619" s="148"/>
      <c r="AA619" s="148"/>
      <c r="AB619" s="148"/>
      <c r="AC619" s="148"/>
      <c r="AD619" s="148"/>
      <c r="AE619" s="148"/>
      <c r="AF619" s="148"/>
      <c r="AG619" s="148" t="s">
        <v>200</v>
      </c>
      <c r="AH619" s="148">
        <v>0</v>
      </c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</row>
    <row r="620" spans="1:60" outlineLevel="1" x14ac:dyDescent="0.2">
      <c r="A620" s="155"/>
      <c r="B620" s="156"/>
      <c r="C620" s="184" t="s">
        <v>941</v>
      </c>
      <c r="D620" s="160"/>
      <c r="E620" s="161">
        <v>2.5531000000000001</v>
      </c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48"/>
      <c r="Z620" s="148"/>
      <c r="AA620" s="148"/>
      <c r="AB620" s="148"/>
      <c r="AC620" s="148"/>
      <c r="AD620" s="148"/>
      <c r="AE620" s="148"/>
      <c r="AF620" s="148"/>
      <c r="AG620" s="148" t="s">
        <v>200</v>
      </c>
      <c r="AH620" s="148">
        <v>0</v>
      </c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</row>
    <row r="621" spans="1:60" outlineLevel="1" x14ac:dyDescent="0.2">
      <c r="A621" s="155"/>
      <c r="B621" s="156"/>
      <c r="C621" s="184" t="s">
        <v>942</v>
      </c>
      <c r="D621" s="160"/>
      <c r="E621" s="161">
        <v>4.9676</v>
      </c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48"/>
      <c r="Z621" s="148"/>
      <c r="AA621" s="148"/>
      <c r="AB621" s="148"/>
      <c r="AC621" s="148"/>
      <c r="AD621" s="148"/>
      <c r="AE621" s="148"/>
      <c r="AF621" s="148"/>
      <c r="AG621" s="148" t="s">
        <v>200</v>
      </c>
      <c r="AH621" s="148">
        <v>0</v>
      </c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</row>
    <row r="622" spans="1:60" outlineLevel="1" x14ac:dyDescent="0.2">
      <c r="A622" s="169">
        <v>116</v>
      </c>
      <c r="B622" s="170" t="s">
        <v>943</v>
      </c>
      <c r="C622" s="183" t="s">
        <v>944</v>
      </c>
      <c r="D622" s="171" t="s">
        <v>204</v>
      </c>
      <c r="E622" s="172">
        <v>30.382000000000001</v>
      </c>
      <c r="F622" s="173"/>
      <c r="G622" s="174">
        <f>ROUND(E622*F622,2)</f>
        <v>0</v>
      </c>
      <c r="H622" s="159"/>
      <c r="I622" s="158">
        <f>ROUND(E622*H622,2)</f>
        <v>0</v>
      </c>
      <c r="J622" s="159"/>
      <c r="K622" s="158">
        <f>ROUND(E622*J622,2)</f>
        <v>0</v>
      </c>
      <c r="L622" s="158">
        <v>15</v>
      </c>
      <c r="M622" s="158">
        <f>G622*(1+L622/100)</f>
        <v>0</v>
      </c>
      <c r="N622" s="158">
        <v>4.96E-3</v>
      </c>
      <c r="O622" s="158">
        <f>ROUND(E622*N622,2)</f>
        <v>0.15</v>
      </c>
      <c r="P622" s="158">
        <v>0</v>
      </c>
      <c r="Q622" s="158">
        <f>ROUND(E622*P622,2)</f>
        <v>0</v>
      </c>
      <c r="R622" s="158" t="s">
        <v>771</v>
      </c>
      <c r="S622" s="158" t="s">
        <v>195</v>
      </c>
      <c r="T622" s="158" t="s">
        <v>196</v>
      </c>
      <c r="U622" s="158">
        <v>0</v>
      </c>
      <c r="V622" s="158">
        <f>ROUND(E622*U622,2)</f>
        <v>0</v>
      </c>
      <c r="W622" s="158"/>
      <c r="X622" s="158" t="s">
        <v>764</v>
      </c>
      <c r="Y622" s="148"/>
      <c r="Z622" s="148"/>
      <c r="AA622" s="148"/>
      <c r="AB622" s="148"/>
      <c r="AC622" s="148"/>
      <c r="AD622" s="148"/>
      <c r="AE622" s="148"/>
      <c r="AF622" s="148"/>
      <c r="AG622" s="148" t="s">
        <v>765</v>
      </c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</row>
    <row r="623" spans="1:60" outlineLevel="1" x14ac:dyDescent="0.2">
      <c r="A623" s="155"/>
      <c r="B623" s="156"/>
      <c r="C623" s="184" t="s">
        <v>521</v>
      </c>
      <c r="D623" s="160"/>
      <c r="E623" s="161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48"/>
      <c r="Z623" s="148"/>
      <c r="AA623" s="148"/>
      <c r="AB623" s="148"/>
      <c r="AC623" s="148"/>
      <c r="AD623" s="148"/>
      <c r="AE623" s="148"/>
      <c r="AF623" s="148"/>
      <c r="AG623" s="148" t="s">
        <v>200</v>
      </c>
      <c r="AH623" s="148">
        <v>0</v>
      </c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</row>
    <row r="624" spans="1:60" outlineLevel="1" x14ac:dyDescent="0.2">
      <c r="A624" s="155"/>
      <c r="B624" s="156"/>
      <c r="C624" s="184" t="s">
        <v>945</v>
      </c>
      <c r="D624" s="160"/>
      <c r="E624" s="161">
        <v>17.105</v>
      </c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48"/>
      <c r="Z624" s="148"/>
      <c r="AA624" s="148"/>
      <c r="AB624" s="148"/>
      <c r="AC624" s="148"/>
      <c r="AD624" s="148"/>
      <c r="AE624" s="148"/>
      <c r="AF624" s="148"/>
      <c r="AG624" s="148" t="s">
        <v>200</v>
      </c>
      <c r="AH624" s="148">
        <v>0</v>
      </c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</row>
    <row r="625" spans="1:60" outlineLevel="1" x14ac:dyDescent="0.2">
      <c r="A625" s="155"/>
      <c r="B625" s="156"/>
      <c r="C625" s="184" t="s">
        <v>946</v>
      </c>
      <c r="D625" s="160"/>
      <c r="E625" s="161">
        <v>13.276999999999999</v>
      </c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48"/>
      <c r="Z625" s="148"/>
      <c r="AA625" s="148"/>
      <c r="AB625" s="148"/>
      <c r="AC625" s="148"/>
      <c r="AD625" s="148"/>
      <c r="AE625" s="148"/>
      <c r="AF625" s="148"/>
      <c r="AG625" s="148" t="s">
        <v>200</v>
      </c>
      <c r="AH625" s="148">
        <v>0</v>
      </c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</row>
    <row r="626" spans="1:60" outlineLevel="1" x14ac:dyDescent="0.2">
      <c r="A626" s="169">
        <v>117</v>
      </c>
      <c r="B626" s="170" t="s">
        <v>947</v>
      </c>
      <c r="C626" s="183" t="s">
        <v>948</v>
      </c>
      <c r="D626" s="171" t="s">
        <v>204</v>
      </c>
      <c r="E626" s="172">
        <v>46.483499999999999</v>
      </c>
      <c r="F626" s="173"/>
      <c r="G626" s="174">
        <f>ROUND(E626*F626,2)</f>
        <v>0</v>
      </c>
      <c r="H626" s="159"/>
      <c r="I626" s="158">
        <f>ROUND(E626*H626,2)</f>
        <v>0</v>
      </c>
      <c r="J626" s="159"/>
      <c r="K626" s="158">
        <f>ROUND(E626*J626,2)</f>
        <v>0</v>
      </c>
      <c r="L626" s="158">
        <v>15</v>
      </c>
      <c r="M626" s="158">
        <f>G626*(1+L626/100)</f>
        <v>0</v>
      </c>
      <c r="N626" s="158">
        <v>0.01</v>
      </c>
      <c r="O626" s="158">
        <f>ROUND(E626*N626,2)</f>
        <v>0.46</v>
      </c>
      <c r="P626" s="158">
        <v>0</v>
      </c>
      <c r="Q626" s="158">
        <f>ROUND(E626*P626,2)</f>
        <v>0</v>
      </c>
      <c r="R626" s="158" t="s">
        <v>771</v>
      </c>
      <c r="S626" s="158" t="s">
        <v>195</v>
      </c>
      <c r="T626" s="158" t="s">
        <v>196</v>
      </c>
      <c r="U626" s="158">
        <v>0</v>
      </c>
      <c r="V626" s="158">
        <f>ROUND(E626*U626,2)</f>
        <v>0</v>
      </c>
      <c r="W626" s="158"/>
      <c r="X626" s="158" t="s">
        <v>764</v>
      </c>
      <c r="Y626" s="148"/>
      <c r="Z626" s="148"/>
      <c r="AA626" s="148"/>
      <c r="AB626" s="148"/>
      <c r="AC626" s="148"/>
      <c r="AD626" s="148"/>
      <c r="AE626" s="148"/>
      <c r="AF626" s="148"/>
      <c r="AG626" s="148" t="s">
        <v>765</v>
      </c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</row>
    <row r="627" spans="1:60" outlineLevel="1" x14ac:dyDescent="0.2">
      <c r="A627" s="155"/>
      <c r="B627" s="156"/>
      <c r="C627" s="184" t="s">
        <v>949</v>
      </c>
      <c r="D627" s="160"/>
      <c r="E627" s="161">
        <v>9.6389999999999993</v>
      </c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48"/>
      <c r="Z627" s="148"/>
      <c r="AA627" s="148"/>
      <c r="AB627" s="148"/>
      <c r="AC627" s="148"/>
      <c r="AD627" s="148"/>
      <c r="AE627" s="148"/>
      <c r="AF627" s="148"/>
      <c r="AG627" s="148" t="s">
        <v>200</v>
      </c>
      <c r="AH627" s="148">
        <v>0</v>
      </c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</row>
    <row r="628" spans="1:60" outlineLevel="1" x14ac:dyDescent="0.2">
      <c r="A628" s="155"/>
      <c r="B628" s="156"/>
      <c r="C628" s="184" t="s">
        <v>950</v>
      </c>
      <c r="D628" s="160"/>
      <c r="E628" s="161">
        <v>36.844499999999996</v>
      </c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48"/>
      <c r="Z628" s="148"/>
      <c r="AA628" s="148"/>
      <c r="AB628" s="148"/>
      <c r="AC628" s="148"/>
      <c r="AD628" s="148"/>
      <c r="AE628" s="148"/>
      <c r="AF628" s="148"/>
      <c r="AG628" s="148" t="s">
        <v>200</v>
      </c>
      <c r="AH628" s="148">
        <v>0</v>
      </c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</row>
    <row r="629" spans="1:60" outlineLevel="1" x14ac:dyDescent="0.2">
      <c r="A629" s="169">
        <v>118</v>
      </c>
      <c r="B629" s="170" t="s">
        <v>951</v>
      </c>
      <c r="C629" s="183" t="s">
        <v>952</v>
      </c>
      <c r="D629" s="171" t="s">
        <v>204</v>
      </c>
      <c r="E629" s="172">
        <v>106.97499999999999</v>
      </c>
      <c r="F629" s="173"/>
      <c r="G629" s="174">
        <f>ROUND(E629*F629,2)</f>
        <v>0</v>
      </c>
      <c r="H629" s="159"/>
      <c r="I629" s="158">
        <f>ROUND(E629*H629,2)</f>
        <v>0</v>
      </c>
      <c r="J629" s="159"/>
      <c r="K629" s="158">
        <f>ROUND(E629*J629,2)</f>
        <v>0</v>
      </c>
      <c r="L629" s="158">
        <v>15</v>
      </c>
      <c r="M629" s="158">
        <f>G629*(1+L629/100)</f>
        <v>0</v>
      </c>
      <c r="N629" s="158">
        <v>1.5E-3</v>
      </c>
      <c r="O629" s="158">
        <f>ROUND(E629*N629,2)</f>
        <v>0.16</v>
      </c>
      <c r="P629" s="158">
        <v>0</v>
      </c>
      <c r="Q629" s="158">
        <f>ROUND(E629*P629,2)</f>
        <v>0</v>
      </c>
      <c r="R629" s="158" t="s">
        <v>771</v>
      </c>
      <c r="S629" s="158" t="s">
        <v>195</v>
      </c>
      <c r="T629" s="158" t="s">
        <v>196</v>
      </c>
      <c r="U629" s="158">
        <v>0</v>
      </c>
      <c r="V629" s="158">
        <f>ROUND(E629*U629,2)</f>
        <v>0</v>
      </c>
      <c r="W629" s="158"/>
      <c r="X629" s="158" t="s">
        <v>764</v>
      </c>
      <c r="Y629" s="148"/>
      <c r="Z629" s="148"/>
      <c r="AA629" s="148"/>
      <c r="AB629" s="148"/>
      <c r="AC629" s="148"/>
      <c r="AD629" s="148"/>
      <c r="AE629" s="148"/>
      <c r="AF629" s="148"/>
      <c r="AG629" s="148" t="s">
        <v>765</v>
      </c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</row>
    <row r="630" spans="1:60" outlineLevel="1" x14ac:dyDescent="0.2">
      <c r="A630" s="155"/>
      <c r="B630" s="156"/>
      <c r="C630" s="184" t="s">
        <v>953</v>
      </c>
      <c r="D630" s="160"/>
      <c r="E630" s="161">
        <v>46.475000000000001</v>
      </c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48"/>
      <c r="Z630" s="148"/>
      <c r="AA630" s="148"/>
      <c r="AB630" s="148"/>
      <c r="AC630" s="148"/>
      <c r="AD630" s="148"/>
      <c r="AE630" s="148"/>
      <c r="AF630" s="148"/>
      <c r="AG630" s="148" t="s">
        <v>200</v>
      </c>
      <c r="AH630" s="148">
        <v>0</v>
      </c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</row>
    <row r="631" spans="1:60" outlineLevel="1" x14ac:dyDescent="0.2">
      <c r="A631" s="155"/>
      <c r="B631" s="156"/>
      <c r="C631" s="184" t="s">
        <v>954</v>
      </c>
      <c r="D631" s="160"/>
      <c r="E631" s="161">
        <v>60.5</v>
      </c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48"/>
      <c r="Z631" s="148"/>
      <c r="AA631" s="148"/>
      <c r="AB631" s="148"/>
      <c r="AC631" s="148"/>
      <c r="AD631" s="148"/>
      <c r="AE631" s="148"/>
      <c r="AF631" s="148"/>
      <c r="AG631" s="148" t="s">
        <v>200</v>
      </c>
      <c r="AH631" s="148">
        <v>0</v>
      </c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</row>
    <row r="632" spans="1:60" outlineLevel="1" x14ac:dyDescent="0.2">
      <c r="A632" s="169">
        <v>119</v>
      </c>
      <c r="B632" s="170" t="s">
        <v>955</v>
      </c>
      <c r="C632" s="183" t="s">
        <v>956</v>
      </c>
      <c r="D632" s="171" t="s">
        <v>204</v>
      </c>
      <c r="E632" s="172">
        <v>6.6</v>
      </c>
      <c r="F632" s="173"/>
      <c r="G632" s="174">
        <f>ROUND(E632*F632,2)</f>
        <v>0</v>
      </c>
      <c r="H632" s="159"/>
      <c r="I632" s="158">
        <f>ROUND(E632*H632,2)</f>
        <v>0</v>
      </c>
      <c r="J632" s="159"/>
      <c r="K632" s="158">
        <f>ROUND(E632*J632,2)</f>
        <v>0</v>
      </c>
      <c r="L632" s="158">
        <v>15</v>
      </c>
      <c r="M632" s="158">
        <f>G632*(1+L632/100)</f>
        <v>0</v>
      </c>
      <c r="N632" s="158">
        <v>3.5999999999999999E-3</v>
      </c>
      <c r="O632" s="158">
        <f>ROUND(E632*N632,2)</f>
        <v>0.02</v>
      </c>
      <c r="P632" s="158">
        <v>0</v>
      </c>
      <c r="Q632" s="158">
        <f>ROUND(E632*P632,2)</f>
        <v>0</v>
      </c>
      <c r="R632" s="158" t="s">
        <v>771</v>
      </c>
      <c r="S632" s="158" t="s">
        <v>195</v>
      </c>
      <c r="T632" s="158" t="s">
        <v>196</v>
      </c>
      <c r="U632" s="158">
        <v>0</v>
      </c>
      <c r="V632" s="158">
        <f>ROUND(E632*U632,2)</f>
        <v>0</v>
      </c>
      <c r="W632" s="158"/>
      <c r="X632" s="158" t="s">
        <v>764</v>
      </c>
      <c r="Y632" s="148"/>
      <c r="Z632" s="148"/>
      <c r="AA632" s="148"/>
      <c r="AB632" s="148"/>
      <c r="AC632" s="148"/>
      <c r="AD632" s="148"/>
      <c r="AE632" s="148"/>
      <c r="AF632" s="148"/>
      <c r="AG632" s="148" t="s">
        <v>765</v>
      </c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</row>
    <row r="633" spans="1:60" outlineLevel="1" x14ac:dyDescent="0.2">
      <c r="A633" s="155"/>
      <c r="B633" s="156"/>
      <c r="C633" s="184" t="s">
        <v>957</v>
      </c>
      <c r="D633" s="160"/>
      <c r="E633" s="161">
        <v>6.6</v>
      </c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48"/>
      <c r="Z633" s="148"/>
      <c r="AA633" s="148"/>
      <c r="AB633" s="148"/>
      <c r="AC633" s="148"/>
      <c r="AD633" s="148"/>
      <c r="AE633" s="148"/>
      <c r="AF633" s="148"/>
      <c r="AG633" s="148" t="s">
        <v>200</v>
      </c>
      <c r="AH633" s="148">
        <v>0</v>
      </c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</row>
    <row r="634" spans="1:60" outlineLevel="1" x14ac:dyDescent="0.2">
      <c r="A634" s="169">
        <v>120</v>
      </c>
      <c r="B634" s="170" t="s">
        <v>958</v>
      </c>
      <c r="C634" s="183" t="s">
        <v>959</v>
      </c>
      <c r="D634" s="171" t="s">
        <v>204</v>
      </c>
      <c r="E634" s="172">
        <v>150.57</v>
      </c>
      <c r="F634" s="173"/>
      <c r="G634" s="174">
        <f>ROUND(E634*F634,2)</f>
        <v>0</v>
      </c>
      <c r="H634" s="159"/>
      <c r="I634" s="158">
        <f>ROUND(E634*H634,2)</f>
        <v>0</v>
      </c>
      <c r="J634" s="159"/>
      <c r="K634" s="158">
        <f>ROUND(E634*J634,2)</f>
        <v>0</v>
      </c>
      <c r="L634" s="158">
        <v>15</v>
      </c>
      <c r="M634" s="158">
        <f>G634*(1+L634/100)</f>
        <v>0</v>
      </c>
      <c r="N634" s="158">
        <v>1.6000000000000001E-3</v>
      </c>
      <c r="O634" s="158">
        <f>ROUND(E634*N634,2)</f>
        <v>0.24</v>
      </c>
      <c r="P634" s="158">
        <v>0</v>
      </c>
      <c r="Q634" s="158">
        <f>ROUND(E634*P634,2)</f>
        <v>0</v>
      </c>
      <c r="R634" s="158" t="s">
        <v>771</v>
      </c>
      <c r="S634" s="158" t="s">
        <v>195</v>
      </c>
      <c r="T634" s="158" t="s">
        <v>196</v>
      </c>
      <c r="U634" s="158">
        <v>0</v>
      </c>
      <c r="V634" s="158">
        <f>ROUND(E634*U634,2)</f>
        <v>0</v>
      </c>
      <c r="W634" s="158"/>
      <c r="X634" s="158" t="s">
        <v>764</v>
      </c>
      <c r="Y634" s="148"/>
      <c r="Z634" s="148"/>
      <c r="AA634" s="148"/>
      <c r="AB634" s="148"/>
      <c r="AC634" s="148"/>
      <c r="AD634" s="148"/>
      <c r="AE634" s="148"/>
      <c r="AF634" s="148"/>
      <c r="AG634" s="148" t="s">
        <v>765</v>
      </c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</row>
    <row r="635" spans="1:60" outlineLevel="1" x14ac:dyDescent="0.2">
      <c r="A635" s="155"/>
      <c r="B635" s="156"/>
      <c r="C635" s="184" t="s">
        <v>960</v>
      </c>
      <c r="D635" s="160"/>
      <c r="E635" s="161">
        <v>4.1369999999999996</v>
      </c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48"/>
      <c r="Z635" s="148"/>
      <c r="AA635" s="148"/>
      <c r="AB635" s="148"/>
      <c r="AC635" s="148"/>
      <c r="AD635" s="148"/>
      <c r="AE635" s="148"/>
      <c r="AF635" s="148"/>
      <c r="AG635" s="148" t="s">
        <v>200</v>
      </c>
      <c r="AH635" s="148">
        <v>0</v>
      </c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</row>
    <row r="636" spans="1:60" outlineLevel="1" x14ac:dyDescent="0.2">
      <c r="A636" s="155"/>
      <c r="B636" s="156"/>
      <c r="C636" s="184" t="s">
        <v>961</v>
      </c>
      <c r="D636" s="160"/>
      <c r="E636" s="161">
        <v>28.738499999999998</v>
      </c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48"/>
      <c r="Z636" s="148"/>
      <c r="AA636" s="148"/>
      <c r="AB636" s="148"/>
      <c r="AC636" s="148"/>
      <c r="AD636" s="148"/>
      <c r="AE636" s="148"/>
      <c r="AF636" s="148"/>
      <c r="AG636" s="148" t="s">
        <v>200</v>
      </c>
      <c r="AH636" s="148">
        <v>0</v>
      </c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</row>
    <row r="637" spans="1:60" outlineLevel="1" x14ac:dyDescent="0.2">
      <c r="A637" s="155"/>
      <c r="B637" s="156"/>
      <c r="C637" s="184" t="s">
        <v>962</v>
      </c>
      <c r="D637" s="160"/>
      <c r="E637" s="161">
        <v>29.274000000000001</v>
      </c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48"/>
      <c r="Z637" s="148"/>
      <c r="AA637" s="148"/>
      <c r="AB637" s="148"/>
      <c r="AC637" s="148"/>
      <c r="AD637" s="148"/>
      <c r="AE637" s="148"/>
      <c r="AF637" s="148"/>
      <c r="AG637" s="148" t="s">
        <v>200</v>
      </c>
      <c r="AH637" s="148">
        <v>0</v>
      </c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</row>
    <row r="638" spans="1:60" outlineLevel="1" x14ac:dyDescent="0.2">
      <c r="A638" s="155"/>
      <c r="B638" s="156"/>
      <c r="C638" s="184" t="s">
        <v>963</v>
      </c>
      <c r="D638" s="160"/>
      <c r="E638" s="161">
        <v>4.1369999999999996</v>
      </c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48"/>
      <c r="Z638" s="148"/>
      <c r="AA638" s="148"/>
      <c r="AB638" s="148"/>
      <c r="AC638" s="148"/>
      <c r="AD638" s="148"/>
      <c r="AE638" s="148"/>
      <c r="AF638" s="148"/>
      <c r="AG638" s="148" t="s">
        <v>200</v>
      </c>
      <c r="AH638" s="148">
        <v>0</v>
      </c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</row>
    <row r="639" spans="1:60" outlineLevel="1" x14ac:dyDescent="0.2">
      <c r="A639" s="155"/>
      <c r="B639" s="156"/>
      <c r="C639" s="184" t="s">
        <v>964</v>
      </c>
      <c r="D639" s="160"/>
      <c r="E639" s="161">
        <v>9.6389999999999993</v>
      </c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48"/>
      <c r="Z639" s="148"/>
      <c r="AA639" s="148"/>
      <c r="AB639" s="148"/>
      <c r="AC639" s="148"/>
      <c r="AD639" s="148"/>
      <c r="AE639" s="148"/>
      <c r="AF639" s="148"/>
      <c r="AG639" s="148" t="s">
        <v>200</v>
      </c>
      <c r="AH639" s="148">
        <v>0</v>
      </c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</row>
    <row r="640" spans="1:60" outlineLevel="1" x14ac:dyDescent="0.2">
      <c r="A640" s="155"/>
      <c r="B640" s="156"/>
      <c r="C640" s="184" t="s">
        <v>965</v>
      </c>
      <c r="D640" s="160"/>
      <c r="E640" s="161">
        <v>36.844499999999996</v>
      </c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48"/>
      <c r="Z640" s="148"/>
      <c r="AA640" s="148"/>
      <c r="AB640" s="148"/>
      <c r="AC640" s="148"/>
      <c r="AD640" s="148"/>
      <c r="AE640" s="148"/>
      <c r="AF640" s="148"/>
      <c r="AG640" s="148" t="s">
        <v>200</v>
      </c>
      <c r="AH640" s="148">
        <v>0</v>
      </c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</row>
    <row r="641" spans="1:60" outlineLevel="1" x14ac:dyDescent="0.2">
      <c r="A641" s="155"/>
      <c r="B641" s="156"/>
      <c r="C641" s="184" t="s">
        <v>589</v>
      </c>
      <c r="D641" s="160"/>
      <c r="E641" s="161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48"/>
      <c r="Z641" s="148"/>
      <c r="AA641" s="148"/>
      <c r="AB641" s="148"/>
      <c r="AC641" s="148"/>
      <c r="AD641" s="148"/>
      <c r="AE641" s="148"/>
      <c r="AF641" s="148"/>
      <c r="AG641" s="148" t="s">
        <v>200</v>
      </c>
      <c r="AH641" s="148">
        <v>0</v>
      </c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</row>
    <row r="642" spans="1:60" outlineLevel="1" x14ac:dyDescent="0.2">
      <c r="A642" s="155"/>
      <c r="B642" s="156"/>
      <c r="C642" s="184" t="s">
        <v>966</v>
      </c>
      <c r="D642" s="160"/>
      <c r="E642" s="161">
        <v>37.799999999999997</v>
      </c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48"/>
      <c r="Z642" s="148"/>
      <c r="AA642" s="148"/>
      <c r="AB642" s="148"/>
      <c r="AC642" s="148"/>
      <c r="AD642" s="148"/>
      <c r="AE642" s="148"/>
      <c r="AF642" s="148"/>
      <c r="AG642" s="148" t="s">
        <v>200</v>
      </c>
      <c r="AH642" s="148">
        <v>0</v>
      </c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</row>
    <row r="643" spans="1:60" outlineLevel="1" x14ac:dyDescent="0.2">
      <c r="A643" s="169">
        <v>121</v>
      </c>
      <c r="B643" s="170" t="s">
        <v>967</v>
      </c>
      <c r="C643" s="183" t="s">
        <v>968</v>
      </c>
      <c r="D643" s="171" t="s">
        <v>204</v>
      </c>
      <c r="E643" s="172">
        <v>190.06995000000001</v>
      </c>
      <c r="F643" s="173"/>
      <c r="G643" s="174">
        <f>ROUND(E643*F643,2)</f>
        <v>0</v>
      </c>
      <c r="H643" s="159"/>
      <c r="I643" s="158">
        <f>ROUND(E643*H643,2)</f>
        <v>0</v>
      </c>
      <c r="J643" s="159"/>
      <c r="K643" s="158">
        <f>ROUND(E643*J643,2)</f>
        <v>0</v>
      </c>
      <c r="L643" s="158">
        <v>15</v>
      </c>
      <c r="M643" s="158">
        <f>G643*(1+L643/100)</f>
        <v>0</v>
      </c>
      <c r="N643" s="158">
        <v>6.4000000000000003E-3</v>
      </c>
      <c r="O643" s="158">
        <f>ROUND(E643*N643,2)</f>
        <v>1.22</v>
      </c>
      <c r="P643" s="158">
        <v>0</v>
      </c>
      <c r="Q643" s="158">
        <f>ROUND(E643*P643,2)</f>
        <v>0</v>
      </c>
      <c r="R643" s="158" t="s">
        <v>771</v>
      </c>
      <c r="S643" s="158" t="s">
        <v>195</v>
      </c>
      <c r="T643" s="158" t="s">
        <v>196</v>
      </c>
      <c r="U643" s="158">
        <v>0</v>
      </c>
      <c r="V643" s="158">
        <f>ROUND(E643*U643,2)</f>
        <v>0</v>
      </c>
      <c r="W643" s="158"/>
      <c r="X643" s="158" t="s">
        <v>764</v>
      </c>
      <c r="Y643" s="148"/>
      <c r="Z643" s="148"/>
      <c r="AA643" s="148"/>
      <c r="AB643" s="148"/>
      <c r="AC643" s="148"/>
      <c r="AD643" s="148"/>
      <c r="AE643" s="148"/>
      <c r="AF643" s="148"/>
      <c r="AG643" s="148" t="s">
        <v>765</v>
      </c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</row>
    <row r="644" spans="1:60" outlineLevel="1" x14ac:dyDescent="0.2">
      <c r="A644" s="155"/>
      <c r="B644" s="156"/>
      <c r="C644" s="184" t="s">
        <v>589</v>
      </c>
      <c r="D644" s="160"/>
      <c r="E644" s="161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48"/>
      <c r="Z644" s="148"/>
      <c r="AA644" s="148"/>
      <c r="AB644" s="148"/>
      <c r="AC644" s="148"/>
      <c r="AD644" s="148"/>
      <c r="AE644" s="148"/>
      <c r="AF644" s="148"/>
      <c r="AG644" s="148" t="s">
        <v>200</v>
      </c>
      <c r="AH644" s="148">
        <v>0</v>
      </c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</row>
    <row r="645" spans="1:60" outlineLevel="1" x14ac:dyDescent="0.2">
      <c r="A645" s="155"/>
      <c r="B645" s="156"/>
      <c r="C645" s="184" t="s">
        <v>969</v>
      </c>
      <c r="D645" s="160"/>
      <c r="E645" s="161">
        <v>37.799999999999997</v>
      </c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48"/>
      <c r="Z645" s="148"/>
      <c r="AA645" s="148"/>
      <c r="AB645" s="148"/>
      <c r="AC645" s="148"/>
      <c r="AD645" s="148"/>
      <c r="AE645" s="148"/>
      <c r="AF645" s="148"/>
      <c r="AG645" s="148" t="s">
        <v>200</v>
      </c>
      <c r="AH645" s="148">
        <v>0</v>
      </c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</row>
    <row r="646" spans="1:60" outlineLevel="1" x14ac:dyDescent="0.2">
      <c r="A646" s="155"/>
      <c r="B646" s="156"/>
      <c r="C646" s="184" t="s">
        <v>970</v>
      </c>
      <c r="D646" s="160"/>
      <c r="E646" s="161">
        <v>106.64115</v>
      </c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48"/>
      <c r="Z646" s="148"/>
      <c r="AA646" s="148"/>
      <c r="AB646" s="148"/>
      <c r="AC646" s="148"/>
      <c r="AD646" s="148"/>
      <c r="AE646" s="148"/>
      <c r="AF646" s="148"/>
      <c r="AG646" s="148" t="s">
        <v>200</v>
      </c>
      <c r="AH646" s="148">
        <v>0</v>
      </c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</row>
    <row r="647" spans="1:60" outlineLevel="1" x14ac:dyDescent="0.2">
      <c r="A647" s="155"/>
      <c r="B647" s="156"/>
      <c r="C647" s="184" t="s">
        <v>971</v>
      </c>
      <c r="D647" s="160"/>
      <c r="E647" s="161">
        <v>45.628799999999998</v>
      </c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48"/>
      <c r="Z647" s="148"/>
      <c r="AA647" s="148"/>
      <c r="AB647" s="148"/>
      <c r="AC647" s="148"/>
      <c r="AD647" s="148"/>
      <c r="AE647" s="148"/>
      <c r="AF647" s="148"/>
      <c r="AG647" s="148" t="s">
        <v>200</v>
      </c>
      <c r="AH647" s="148">
        <v>0</v>
      </c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</row>
    <row r="648" spans="1:60" outlineLevel="1" x14ac:dyDescent="0.2">
      <c r="A648" s="169">
        <v>122</v>
      </c>
      <c r="B648" s="170" t="s">
        <v>972</v>
      </c>
      <c r="C648" s="183" t="s">
        <v>973</v>
      </c>
      <c r="D648" s="171" t="s">
        <v>204</v>
      </c>
      <c r="E648" s="172">
        <v>190.06995000000001</v>
      </c>
      <c r="F648" s="173"/>
      <c r="G648" s="174">
        <f>ROUND(E648*F648,2)</f>
        <v>0</v>
      </c>
      <c r="H648" s="159"/>
      <c r="I648" s="158">
        <f>ROUND(E648*H648,2)</f>
        <v>0</v>
      </c>
      <c r="J648" s="159"/>
      <c r="K648" s="158">
        <f>ROUND(E648*J648,2)</f>
        <v>0</v>
      </c>
      <c r="L648" s="158">
        <v>15</v>
      </c>
      <c r="M648" s="158">
        <f>G648*(1+L648/100)</f>
        <v>0</v>
      </c>
      <c r="N648" s="158">
        <v>7.1999999999999998E-3</v>
      </c>
      <c r="O648" s="158">
        <f>ROUND(E648*N648,2)</f>
        <v>1.37</v>
      </c>
      <c r="P648" s="158">
        <v>0</v>
      </c>
      <c r="Q648" s="158">
        <f>ROUND(E648*P648,2)</f>
        <v>0</v>
      </c>
      <c r="R648" s="158" t="s">
        <v>771</v>
      </c>
      <c r="S648" s="158" t="s">
        <v>195</v>
      </c>
      <c r="T648" s="158" t="s">
        <v>196</v>
      </c>
      <c r="U648" s="158">
        <v>0</v>
      </c>
      <c r="V648" s="158">
        <f>ROUND(E648*U648,2)</f>
        <v>0</v>
      </c>
      <c r="W648" s="158"/>
      <c r="X648" s="158" t="s">
        <v>764</v>
      </c>
      <c r="Y648" s="148"/>
      <c r="Z648" s="148"/>
      <c r="AA648" s="148"/>
      <c r="AB648" s="148"/>
      <c r="AC648" s="148"/>
      <c r="AD648" s="148"/>
      <c r="AE648" s="148"/>
      <c r="AF648" s="148"/>
      <c r="AG648" s="148" t="s">
        <v>765</v>
      </c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</row>
    <row r="649" spans="1:60" outlineLevel="1" x14ac:dyDescent="0.2">
      <c r="A649" s="155"/>
      <c r="B649" s="156"/>
      <c r="C649" s="184" t="s">
        <v>589</v>
      </c>
      <c r="D649" s="160"/>
      <c r="E649" s="161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48"/>
      <c r="Z649" s="148"/>
      <c r="AA649" s="148"/>
      <c r="AB649" s="148"/>
      <c r="AC649" s="148"/>
      <c r="AD649" s="148"/>
      <c r="AE649" s="148"/>
      <c r="AF649" s="148"/>
      <c r="AG649" s="148" t="s">
        <v>200</v>
      </c>
      <c r="AH649" s="148">
        <v>0</v>
      </c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</row>
    <row r="650" spans="1:60" outlineLevel="1" x14ac:dyDescent="0.2">
      <c r="A650" s="155"/>
      <c r="B650" s="156"/>
      <c r="C650" s="184" t="s">
        <v>974</v>
      </c>
      <c r="D650" s="160"/>
      <c r="E650" s="161">
        <v>37.799999999999997</v>
      </c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48"/>
      <c r="Z650" s="148"/>
      <c r="AA650" s="148"/>
      <c r="AB650" s="148"/>
      <c r="AC650" s="148"/>
      <c r="AD650" s="148"/>
      <c r="AE650" s="148"/>
      <c r="AF650" s="148"/>
      <c r="AG650" s="148" t="s">
        <v>200</v>
      </c>
      <c r="AH650" s="148">
        <v>0</v>
      </c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</row>
    <row r="651" spans="1:60" outlineLevel="1" x14ac:dyDescent="0.2">
      <c r="A651" s="155"/>
      <c r="B651" s="156"/>
      <c r="C651" s="184" t="s">
        <v>970</v>
      </c>
      <c r="D651" s="160"/>
      <c r="E651" s="161">
        <v>106.64115</v>
      </c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48"/>
      <c r="Z651" s="148"/>
      <c r="AA651" s="148"/>
      <c r="AB651" s="148"/>
      <c r="AC651" s="148"/>
      <c r="AD651" s="148"/>
      <c r="AE651" s="148"/>
      <c r="AF651" s="148"/>
      <c r="AG651" s="148" t="s">
        <v>200</v>
      </c>
      <c r="AH651" s="148">
        <v>0</v>
      </c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</row>
    <row r="652" spans="1:60" outlineLevel="1" x14ac:dyDescent="0.2">
      <c r="A652" s="155"/>
      <c r="B652" s="156"/>
      <c r="C652" s="184" t="s">
        <v>971</v>
      </c>
      <c r="D652" s="160"/>
      <c r="E652" s="161">
        <v>45.628799999999998</v>
      </c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48"/>
      <c r="Z652" s="148"/>
      <c r="AA652" s="148"/>
      <c r="AB652" s="148"/>
      <c r="AC652" s="148"/>
      <c r="AD652" s="148"/>
      <c r="AE652" s="148"/>
      <c r="AF652" s="148"/>
      <c r="AG652" s="148" t="s">
        <v>200</v>
      </c>
      <c r="AH652" s="148">
        <v>0</v>
      </c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</row>
    <row r="653" spans="1:60" outlineLevel="1" x14ac:dyDescent="0.2">
      <c r="A653" s="175">
        <v>123</v>
      </c>
      <c r="B653" s="176" t="s">
        <v>975</v>
      </c>
      <c r="C653" s="185" t="s">
        <v>976</v>
      </c>
      <c r="D653" s="177" t="s">
        <v>333</v>
      </c>
      <c r="E653" s="178">
        <v>4.2120300000000004</v>
      </c>
      <c r="F653" s="179"/>
      <c r="G653" s="180">
        <f>ROUND(E653*F653,2)</f>
        <v>0</v>
      </c>
      <c r="H653" s="159"/>
      <c r="I653" s="158">
        <f>ROUND(E653*H653,2)</f>
        <v>0</v>
      </c>
      <c r="J653" s="159"/>
      <c r="K653" s="158">
        <f>ROUND(E653*J653,2)</f>
        <v>0</v>
      </c>
      <c r="L653" s="158">
        <v>15</v>
      </c>
      <c r="M653" s="158">
        <f>G653*(1+L653/100)</f>
        <v>0</v>
      </c>
      <c r="N653" s="158">
        <v>0</v>
      </c>
      <c r="O653" s="158">
        <f>ROUND(E653*N653,2)</f>
        <v>0</v>
      </c>
      <c r="P653" s="158">
        <v>0</v>
      </c>
      <c r="Q653" s="158">
        <f>ROUND(E653*P653,2)</f>
        <v>0</v>
      </c>
      <c r="R653" s="158"/>
      <c r="S653" s="158" t="s">
        <v>195</v>
      </c>
      <c r="T653" s="158" t="s">
        <v>196</v>
      </c>
      <c r="U653" s="158">
        <v>1.966</v>
      </c>
      <c r="V653" s="158">
        <f>ROUND(E653*U653,2)</f>
        <v>8.2799999999999994</v>
      </c>
      <c r="W653" s="158"/>
      <c r="X653" s="158" t="s">
        <v>878</v>
      </c>
      <c r="Y653" s="148"/>
      <c r="Z653" s="148"/>
      <c r="AA653" s="148"/>
      <c r="AB653" s="148"/>
      <c r="AC653" s="148"/>
      <c r="AD653" s="148"/>
      <c r="AE653" s="148"/>
      <c r="AF653" s="148"/>
      <c r="AG653" s="148" t="s">
        <v>879</v>
      </c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</row>
    <row r="654" spans="1:60" x14ac:dyDescent="0.2">
      <c r="A654" s="163" t="s">
        <v>190</v>
      </c>
      <c r="B654" s="164" t="s">
        <v>136</v>
      </c>
      <c r="C654" s="182" t="s">
        <v>137</v>
      </c>
      <c r="D654" s="165"/>
      <c r="E654" s="166"/>
      <c r="F654" s="167"/>
      <c r="G654" s="168">
        <f>SUMIF(AG655:AG698,"&lt;&gt;NOR",G655:G698)</f>
        <v>0</v>
      </c>
      <c r="H654" s="162"/>
      <c r="I654" s="162">
        <f>SUM(I655:I698)</f>
        <v>0</v>
      </c>
      <c r="J654" s="162"/>
      <c r="K654" s="162">
        <f>SUM(K655:K698)</f>
        <v>0</v>
      </c>
      <c r="L654" s="162"/>
      <c r="M654" s="162">
        <f>SUM(M655:M698)</f>
        <v>0</v>
      </c>
      <c r="N654" s="162"/>
      <c r="O654" s="162">
        <f>SUM(O655:O698)</f>
        <v>12.18</v>
      </c>
      <c r="P654" s="162"/>
      <c r="Q654" s="162">
        <f>SUM(Q655:Q698)</f>
        <v>0</v>
      </c>
      <c r="R654" s="162"/>
      <c r="S654" s="162"/>
      <c r="T654" s="162"/>
      <c r="U654" s="162"/>
      <c r="V654" s="162">
        <f>SUM(V655:V698)</f>
        <v>461.14</v>
      </c>
      <c r="W654" s="162"/>
      <c r="X654" s="162"/>
      <c r="AG654" t="s">
        <v>191</v>
      </c>
    </row>
    <row r="655" spans="1:60" outlineLevel="1" x14ac:dyDescent="0.2">
      <c r="A655" s="169">
        <v>124</v>
      </c>
      <c r="B655" s="170" t="s">
        <v>977</v>
      </c>
      <c r="C655" s="183" t="s">
        <v>978</v>
      </c>
      <c r="D655" s="171" t="s">
        <v>238</v>
      </c>
      <c r="E655" s="172">
        <v>447.81900000000002</v>
      </c>
      <c r="F655" s="173"/>
      <c r="G655" s="174">
        <f>ROUND(E655*F655,2)</f>
        <v>0</v>
      </c>
      <c r="H655" s="159"/>
      <c r="I655" s="158">
        <f>ROUND(E655*H655,2)</f>
        <v>0</v>
      </c>
      <c r="J655" s="159"/>
      <c r="K655" s="158">
        <f>ROUND(E655*J655,2)</f>
        <v>0</v>
      </c>
      <c r="L655" s="158">
        <v>15</v>
      </c>
      <c r="M655" s="158">
        <f>G655*(1+L655/100)</f>
        <v>0</v>
      </c>
      <c r="N655" s="158">
        <v>9.8999999999999999E-4</v>
      </c>
      <c r="O655" s="158">
        <f>ROUND(E655*N655,2)</f>
        <v>0.44</v>
      </c>
      <c r="P655" s="158">
        <v>0</v>
      </c>
      <c r="Q655" s="158">
        <f>ROUND(E655*P655,2)</f>
        <v>0</v>
      </c>
      <c r="R655" s="158"/>
      <c r="S655" s="158" t="s">
        <v>195</v>
      </c>
      <c r="T655" s="158" t="s">
        <v>196</v>
      </c>
      <c r="U655" s="158">
        <v>0.48899999999999999</v>
      </c>
      <c r="V655" s="158">
        <f>ROUND(E655*U655,2)</f>
        <v>218.98</v>
      </c>
      <c r="W655" s="158"/>
      <c r="X655" s="158" t="s">
        <v>209</v>
      </c>
      <c r="Y655" s="148"/>
      <c r="Z655" s="148"/>
      <c r="AA655" s="148"/>
      <c r="AB655" s="148"/>
      <c r="AC655" s="148"/>
      <c r="AD655" s="148"/>
      <c r="AE655" s="148"/>
      <c r="AF655" s="148"/>
      <c r="AG655" s="148" t="s">
        <v>210</v>
      </c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</row>
    <row r="656" spans="1:60" outlineLevel="1" x14ac:dyDescent="0.2">
      <c r="A656" s="155"/>
      <c r="B656" s="156"/>
      <c r="C656" s="184" t="s">
        <v>979</v>
      </c>
      <c r="D656" s="160"/>
      <c r="E656" s="161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48"/>
      <c r="Z656" s="148"/>
      <c r="AA656" s="148"/>
      <c r="AB656" s="148"/>
      <c r="AC656" s="148"/>
      <c r="AD656" s="148"/>
      <c r="AE656" s="148"/>
      <c r="AF656" s="148"/>
      <c r="AG656" s="148" t="s">
        <v>200</v>
      </c>
      <c r="AH656" s="148">
        <v>0</v>
      </c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</row>
    <row r="657" spans="1:60" outlineLevel="1" x14ac:dyDescent="0.2">
      <c r="A657" s="155"/>
      <c r="B657" s="156"/>
      <c r="C657" s="184" t="s">
        <v>980</v>
      </c>
      <c r="D657" s="160"/>
      <c r="E657" s="161">
        <v>436.62900000000002</v>
      </c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48"/>
      <c r="Z657" s="148"/>
      <c r="AA657" s="148"/>
      <c r="AB657" s="148"/>
      <c r="AC657" s="148"/>
      <c r="AD657" s="148"/>
      <c r="AE657" s="148"/>
      <c r="AF657" s="148"/>
      <c r="AG657" s="148" t="s">
        <v>200</v>
      </c>
      <c r="AH657" s="148">
        <v>0</v>
      </c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</row>
    <row r="658" spans="1:60" outlineLevel="1" x14ac:dyDescent="0.2">
      <c r="A658" s="155"/>
      <c r="B658" s="156"/>
      <c r="C658" s="184" t="s">
        <v>981</v>
      </c>
      <c r="D658" s="160"/>
      <c r="E658" s="161">
        <v>11.19</v>
      </c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48"/>
      <c r="Z658" s="148"/>
      <c r="AA658" s="148"/>
      <c r="AB658" s="148"/>
      <c r="AC658" s="148"/>
      <c r="AD658" s="148"/>
      <c r="AE658" s="148"/>
      <c r="AF658" s="148"/>
      <c r="AG658" s="148" t="s">
        <v>200</v>
      </c>
      <c r="AH658" s="148">
        <v>0</v>
      </c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</row>
    <row r="659" spans="1:60" ht="22.5" outlineLevel="1" x14ac:dyDescent="0.2">
      <c r="A659" s="169">
        <v>125</v>
      </c>
      <c r="B659" s="170" t="s">
        <v>982</v>
      </c>
      <c r="C659" s="183" t="s">
        <v>983</v>
      </c>
      <c r="D659" s="171" t="s">
        <v>204</v>
      </c>
      <c r="E659" s="172">
        <v>460</v>
      </c>
      <c r="F659" s="173"/>
      <c r="G659" s="174">
        <f>ROUND(E659*F659,2)</f>
        <v>0</v>
      </c>
      <c r="H659" s="159"/>
      <c r="I659" s="158">
        <f>ROUND(E659*H659,2)</f>
        <v>0</v>
      </c>
      <c r="J659" s="159"/>
      <c r="K659" s="158">
        <f>ROUND(E659*J659,2)</f>
        <v>0</v>
      </c>
      <c r="L659" s="158">
        <v>15</v>
      </c>
      <c r="M659" s="158">
        <f>G659*(1+L659/100)</f>
        <v>0</v>
      </c>
      <c r="N659" s="158">
        <v>4.0299999999999997E-3</v>
      </c>
      <c r="O659" s="158">
        <f>ROUND(E659*N659,2)</f>
        <v>1.85</v>
      </c>
      <c r="P659" s="158">
        <v>0</v>
      </c>
      <c r="Q659" s="158">
        <f>ROUND(E659*P659,2)</f>
        <v>0</v>
      </c>
      <c r="R659" s="158"/>
      <c r="S659" s="158" t="s">
        <v>195</v>
      </c>
      <c r="T659" s="158" t="s">
        <v>196</v>
      </c>
      <c r="U659" s="158">
        <v>0.156</v>
      </c>
      <c r="V659" s="158">
        <f>ROUND(E659*U659,2)</f>
        <v>71.760000000000005</v>
      </c>
      <c r="W659" s="158"/>
      <c r="X659" s="158" t="s">
        <v>209</v>
      </c>
      <c r="Y659" s="148"/>
      <c r="Z659" s="148"/>
      <c r="AA659" s="148"/>
      <c r="AB659" s="148"/>
      <c r="AC659" s="148"/>
      <c r="AD659" s="148"/>
      <c r="AE659" s="148"/>
      <c r="AF659" s="148"/>
      <c r="AG659" s="148" t="s">
        <v>210</v>
      </c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</row>
    <row r="660" spans="1:60" outlineLevel="1" x14ac:dyDescent="0.2">
      <c r="A660" s="155"/>
      <c r="B660" s="156"/>
      <c r="C660" s="184" t="s">
        <v>984</v>
      </c>
      <c r="D660" s="160"/>
      <c r="E660" s="161">
        <v>460</v>
      </c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48"/>
      <c r="Z660" s="148"/>
      <c r="AA660" s="148"/>
      <c r="AB660" s="148"/>
      <c r="AC660" s="148"/>
      <c r="AD660" s="148"/>
      <c r="AE660" s="148"/>
      <c r="AF660" s="148"/>
      <c r="AG660" s="148" t="s">
        <v>200</v>
      </c>
      <c r="AH660" s="148">
        <v>0</v>
      </c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</row>
    <row r="661" spans="1:60" outlineLevel="1" x14ac:dyDescent="0.2">
      <c r="A661" s="169">
        <v>126</v>
      </c>
      <c r="B661" s="170" t="s">
        <v>985</v>
      </c>
      <c r="C661" s="183" t="s">
        <v>2082</v>
      </c>
      <c r="D661" s="171" t="s">
        <v>238</v>
      </c>
      <c r="E661" s="172">
        <v>25.013000000000002</v>
      </c>
      <c r="F661" s="173"/>
      <c r="G661" s="174">
        <f>ROUND(E661*F661,2)</f>
        <v>0</v>
      </c>
      <c r="H661" s="159"/>
      <c r="I661" s="158">
        <f>ROUND(E661*H661,2)</f>
        <v>0</v>
      </c>
      <c r="J661" s="159"/>
      <c r="K661" s="158">
        <f>ROUND(E661*J661,2)</f>
        <v>0</v>
      </c>
      <c r="L661" s="158">
        <v>15</v>
      </c>
      <c r="M661" s="158">
        <f>G661*(1+L661/100)</f>
        <v>0</v>
      </c>
      <c r="N661" s="158">
        <v>0</v>
      </c>
      <c r="O661" s="158">
        <f>ROUND(E661*N661,2)</f>
        <v>0</v>
      </c>
      <c r="P661" s="158">
        <v>0</v>
      </c>
      <c r="Q661" s="158">
        <f>ROUND(E661*P661,2)</f>
        <v>0</v>
      </c>
      <c r="R661" s="158"/>
      <c r="S661" s="158" t="s">
        <v>195</v>
      </c>
      <c r="T661" s="158" t="s">
        <v>196</v>
      </c>
      <c r="U661" s="158">
        <v>3.25</v>
      </c>
      <c r="V661" s="158">
        <f>ROUND(E661*U661,2)</f>
        <v>81.290000000000006</v>
      </c>
      <c r="W661" s="158"/>
      <c r="X661" s="158" t="s">
        <v>209</v>
      </c>
      <c r="Y661" s="148"/>
      <c r="Z661" s="148"/>
      <c r="AA661" s="148"/>
      <c r="AB661" s="148"/>
      <c r="AC661" s="148"/>
      <c r="AD661" s="148"/>
      <c r="AE661" s="148"/>
      <c r="AF661" s="148"/>
      <c r="AG661" s="148" t="s">
        <v>210</v>
      </c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</row>
    <row r="662" spans="1:60" outlineLevel="1" x14ac:dyDescent="0.2">
      <c r="A662" s="155"/>
      <c r="B662" s="156"/>
      <c r="C662" s="184" t="s">
        <v>986</v>
      </c>
      <c r="D662" s="160"/>
      <c r="E662" s="161">
        <v>25.013000000000002</v>
      </c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48"/>
      <c r="Z662" s="148"/>
      <c r="AA662" s="148"/>
      <c r="AB662" s="148"/>
      <c r="AC662" s="148"/>
      <c r="AD662" s="148"/>
      <c r="AE662" s="148"/>
      <c r="AF662" s="148"/>
      <c r="AG662" s="148" t="s">
        <v>200</v>
      </c>
      <c r="AH662" s="148">
        <v>0</v>
      </c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</row>
    <row r="663" spans="1:60" outlineLevel="1" x14ac:dyDescent="0.2">
      <c r="A663" s="169">
        <v>127</v>
      </c>
      <c r="B663" s="170" t="s">
        <v>987</v>
      </c>
      <c r="C663" s="183" t="s">
        <v>988</v>
      </c>
      <c r="D663" s="171" t="s">
        <v>194</v>
      </c>
      <c r="E663" s="172">
        <v>14.70105</v>
      </c>
      <c r="F663" s="173"/>
      <c r="G663" s="174">
        <f>ROUND(E663*F663,2)</f>
        <v>0</v>
      </c>
      <c r="H663" s="159"/>
      <c r="I663" s="158">
        <f>ROUND(E663*H663,2)</f>
        <v>0</v>
      </c>
      <c r="J663" s="159"/>
      <c r="K663" s="158">
        <f>ROUND(E663*J663,2)</f>
        <v>0</v>
      </c>
      <c r="L663" s="158">
        <v>15</v>
      </c>
      <c r="M663" s="158">
        <f>G663*(1+L663/100)</f>
        <v>0</v>
      </c>
      <c r="N663" s="158">
        <v>2.9100000000000001E-2</v>
      </c>
      <c r="O663" s="158">
        <f>ROUND(E663*N663,2)</f>
        <v>0.43</v>
      </c>
      <c r="P663" s="158">
        <v>0</v>
      </c>
      <c r="Q663" s="158">
        <f>ROUND(E663*P663,2)</f>
        <v>0</v>
      </c>
      <c r="R663" s="158"/>
      <c r="S663" s="158" t="s">
        <v>195</v>
      </c>
      <c r="T663" s="158" t="s">
        <v>196</v>
      </c>
      <c r="U663" s="158">
        <v>0</v>
      </c>
      <c r="V663" s="158">
        <f>ROUND(E663*U663,2)</f>
        <v>0</v>
      </c>
      <c r="W663" s="158"/>
      <c r="X663" s="158" t="s">
        <v>209</v>
      </c>
      <c r="Y663" s="148"/>
      <c r="Z663" s="148"/>
      <c r="AA663" s="148"/>
      <c r="AB663" s="148"/>
      <c r="AC663" s="148"/>
      <c r="AD663" s="148"/>
      <c r="AE663" s="148"/>
      <c r="AF663" s="148"/>
      <c r="AG663" s="148" t="s">
        <v>210</v>
      </c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</row>
    <row r="664" spans="1:60" outlineLevel="1" x14ac:dyDescent="0.2">
      <c r="A664" s="155"/>
      <c r="B664" s="156"/>
      <c r="C664" s="184" t="s">
        <v>989</v>
      </c>
      <c r="D664" s="160"/>
      <c r="E664" s="161">
        <v>1.4616</v>
      </c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48"/>
      <c r="Z664" s="148"/>
      <c r="AA664" s="148"/>
      <c r="AB664" s="148"/>
      <c r="AC664" s="148"/>
      <c r="AD664" s="148"/>
      <c r="AE664" s="148"/>
      <c r="AF664" s="148"/>
      <c r="AG664" s="148" t="s">
        <v>200</v>
      </c>
      <c r="AH664" s="148">
        <v>0</v>
      </c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</row>
    <row r="665" spans="1:60" outlineLevel="1" x14ac:dyDescent="0.2">
      <c r="A665" s="155"/>
      <c r="B665" s="156"/>
      <c r="C665" s="184" t="s">
        <v>979</v>
      </c>
      <c r="D665" s="160"/>
      <c r="E665" s="161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48"/>
      <c r="Z665" s="148"/>
      <c r="AA665" s="148"/>
      <c r="AB665" s="148"/>
      <c r="AC665" s="148"/>
      <c r="AD665" s="148"/>
      <c r="AE665" s="148"/>
      <c r="AF665" s="148"/>
      <c r="AG665" s="148" t="s">
        <v>200</v>
      </c>
      <c r="AH665" s="148">
        <v>0</v>
      </c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</row>
    <row r="666" spans="1:60" outlineLevel="1" x14ac:dyDescent="0.2">
      <c r="A666" s="155"/>
      <c r="B666" s="156"/>
      <c r="C666" s="184" t="s">
        <v>990</v>
      </c>
      <c r="D666" s="160"/>
      <c r="E666" s="161">
        <v>13.12185</v>
      </c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48"/>
      <c r="Z666" s="148"/>
      <c r="AA666" s="148"/>
      <c r="AB666" s="148"/>
      <c r="AC666" s="148"/>
      <c r="AD666" s="148"/>
      <c r="AE666" s="148"/>
      <c r="AF666" s="148"/>
      <c r="AG666" s="148" t="s">
        <v>200</v>
      </c>
      <c r="AH666" s="148">
        <v>0</v>
      </c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</row>
    <row r="667" spans="1:60" outlineLevel="1" x14ac:dyDescent="0.2">
      <c r="A667" s="155"/>
      <c r="B667" s="156"/>
      <c r="C667" s="184" t="s">
        <v>991</v>
      </c>
      <c r="D667" s="160"/>
      <c r="E667" s="161">
        <v>0.1176</v>
      </c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48"/>
      <c r="Z667" s="148"/>
      <c r="AA667" s="148"/>
      <c r="AB667" s="148"/>
      <c r="AC667" s="148"/>
      <c r="AD667" s="148"/>
      <c r="AE667" s="148"/>
      <c r="AF667" s="148"/>
      <c r="AG667" s="148" t="s">
        <v>200</v>
      </c>
      <c r="AH667" s="148">
        <v>0</v>
      </c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</row>
    <row r="668" spans="1:60" ht="22.5" outlineLevel="1" x14ac:dyDescent="0.2">
      <c r="A668" s="169">
        <v>128</v>
      </c>
      <c r="B668" s="170" t="s">
        <v>992</v>
      </c>
      <c r="C668" s="183" t="s">
        <v>993</v>
      </c>
      <c r="D668" s="171" t="s">
        <v>204</v>
      </c>
      <c r="E668" s="172">
        <v>36</v>
      </c>
      <c r="F668" s="173"/>
      <c r="G668" s="174">
        <f>ROUND(E668*F668,2)</f>
        <v>0</v>
      </c>
      <c r="H668" s="159"/>
      <c r="I668" s="158">
        <f>ROUND(E668*H668,2)</f>
        <v>0</v>
      </c>
      <c r="J668" s="159"/>
      <c r="K668" s="158">
        <f>ROUND(E668*J668,2)</f>
        <v>0</v>
      </c>
      <c r="L668" s="158">
        <v>15</v>
      </c>
      <c r="M668" s="158">
        <f>G668*(1+L668/100)</f>
        <v>0</v>
      </c>
      <c r="N668" s="158">
        <v>1.426E-2</v>
      </c>
      <c r="O668" s="158">
        <f>ROUND(E668*N668,2)</f>
        <v>0.51</v>
      </c>
      <c r="P668" s="158">
        <v>0</v>
      </c>
      <c r="Q668" s="158">
        <f>ROUND(E668*P668,2)</f>
        <v>0</v>
      </c>
      <c r="R668" s="158"/>
      <c r="S668" s="158" t="s">
        <v>195</v>
      </c>
      <c r="T668" s="158" t="s">
        <v>196</v>
      </c>
      <c r="U668" s="158">
        <v>0.16200000000000001</v>
      </c>
      <c r="V668" s="158">
        <f>ROUND(E668*U668,2)</f>
        <v>5.83</v>
      </c>
      <c r="W668" s="158"/>
      <c r="X668" s="158" t="s">
        <v>209</v>
      </c>
      <c r="Y668" s="148"/>
      <c r="Z668" s="148"/>
      <c r="AA668" s="148"/>
      <c r="AB668" s="148"/>
      <c r="AC668" s="148"/>
      <c r="AD668" s="148"/>
      <c r="AE668" s="148"/>
      <c r="AF668" s="148"/>
      <c r="AG668" s="148" t="s">
        <v>210</v>
      </c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</row>
    <row r="669" spans="1:60" outlineLevel="1" x14ac:dyDescent="0.2">
      <c r="A669" s="155"/>
      <c r="B669" s="156"/>
      <c r="C669" s="184" t="s">
        <v>590</v>
      </c>
      <c r="D669" s="160"/>
      <c r="E669" s="161">
        <v>36</v>
      </c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48"/>
      <c r="Z669" s="148"/>
      <c r="AA669" s="148"/>
      <c r="AB669" s="148"/>
      <c r="AC669" s="148"/>
      <c r="AD669" s="148"/>
      <c r="AE669" s="148"/>
      <c r="AF669" s="148"/>
      <c r="AG669" s="148" t="s">
        <v>200</v>
      </c>
      <c r="AH669" s="148">
        <v>0</v>
      </c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</row>
    <row r="670" spans="1:60" outlineLevel="1" x14ac:dyDescent="0.2">
      <c r="A670" s="169">
        <v>129</v>
      </c>
      <c r="B670" s="170" t="s">
        <v>994</v>
      </c>
      <c r="C670" s="183" t="s">
        <v>995</v>
      </c>
      <c r="D670" s="171" t="s">
        <v>238</v>
      </c>
      <c r="E670" s="172">
        <v>87</v>
      </c>
      <c r="F670" s="173"/>
      <c r="G670" s="174">
        <f>ROUND(E670*F670,2)</f>
        <v>0</v>
      </c>
      <c r="H670" s="159"/>
      <c r="I670" s="158">
        <f>ROUND(E670*H670,2)</f>
        <v>0</v>
      </c>
      <c r="J670" s="159"/>
      <c r="K670" s="158">
        <f>ROUND(E670*J670,2)</f>
        <v>0</v>
      </c>
      <c r="L670" s="158">
        <v>15</v>
      </c>
      <c r="M670" s="158">
        <f>G670*(1+L670/100)</f>
        <v>0</v>
      </c>
      <c r="N670" s="158">
        <v>1.6000000000000001E-4</v>
      </c>
      <c r="O670" s="158">
        <f>ROUND(E670*N670,2)</f>
        <v>0.01</v>
      </c>
      <c r="P670" s="158">
        <v>0</v>
      </c>
      <c r="Q670" s="158">
        <f>ROUND(E670*P670,2)</f>
        <v>0</v>
      </c>
      <c r="R670" s="158"/>
      <c r="S670" s="158" t="s">
        <v>195</v>
      </c>
      <c r="T670" s="158" t="s">
        <v>196</v>
      </c>
      <c r="U670" s="158">
        <v>0.11799999999999999</v>
      </c>
      <c r="V670" s="158">
        <f>ROUND(E670*U670,2)</f>
        <v>10.27</v>
      </c>
      <c r="W670" s="158"/>
      <c r="X670" s="158" t="s">
        <v>209</v>
      </c>
      <c r="Y670" s="148"/>
      <c r="Z670" s="148"/>
      <c r="AA670" s="148"/>
      <c r="AB670" s="148"/>
      <c r="AC670" s="148"/>
      <c r="AD670" s="148"/>
      <c r="AE670" s="148"/>
      <c r="AF670" s="148"/>
      <c r="AG670" s="148" t="s">
        <v>210</v>
      </c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</row>
    <row r="671" spans="1:60" outlineLevel="1" x14ac:dyDescent="0.2">
      <c r="A671" s="155"/>
      <c r="B671" s="156"/>
      <c r="C671" s="184" t="s">
        <v>996</v>
      </c>
      <c r="D671" s="160"/>
      <c r="E671" s="161">
        <v>87</v>
      </c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48"/>
      <c r="Z671" s="148"/>
      <c r="AA671" s="148"/>
      <c r="AB671" s="148"/>
      <c r="AC671" s="148"/>
      <c r="AD671" s="148"/>
      <c r="AE671" s="148"/>
      <c r="AF671" s="148"/>
      <c r="AG671" s="148" t="s">
        <v>200</v>
      </c>
      <c r="AH671" s="148">
        <v>0</v>
      </c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</row>
    <row r="672" spans="1:60" outlineLevel="1" x14ac:dyDescent="0.2">
      <c r="A672" s="169">
        <v>130</v>
      </c>
      <c r="B672" s="170" t="s">
        <v>997</v>
      </c>
      <c r="C672" s="183" t="s">
        <v>998</v>
      </c>
      <c r="D672" s="171" t="s">
        <v>194</v>
      </c>
      <c r="E672" s="172">
        <v>15.4011</v>
      </c>
      <c r="F672" s="173"/>
      <c r="G672" s="174">
        <f>ROUND(E672*F672,2)</f>
        <v>0</v>
      </c>
      <c r="H672" s="159"/>
      <c r="I672" s="158">
        <f>ROUND(E672*H672,2)</f>
        <v>0</v>
      </c>
      <c r="J672" s="159"/>
      <c r="K672" s="158">
        <f>ROUND(E672*J672,2)</f>
        <v>0</v>
      </c>
      <c r="L672" s="158">
        <v>15</v>
      </c>
      <c r="M672" s="158">
        <f>G672*(1+L672/100)</f>
        <v>0</v>
      </c>
      <c r="N672" s="158">
        <v>1.6500000000000001E-2</v>
      </c>
      <c r="O672" s="158">
        <f>ROUND(E672*N672,2)</f>
        <v>0.25</v>
      </c>
      <c r="P672" s="158">
        <v>0</v>
      </c>
      <c r="Q672" s="158">
        <f>ROUND(E672*P672,2)</f>
        <v>0</v>
      </c>
      <c r="R672" s="158"/>
      <c r="S672" s="158" t="s">
        <v>195</v>
      </c>
      <c r="T672" s="158" t="s">
        <v>196</v>
      </c>
      <c r="U672" s="158">
        <v>0</v>
      </c>
      <c r="V672" s="158">
        <f>ROUND(E672*U672,2)</f>
        <v>0</v>
      </c>
      <c r="W672" s="158"/>
      <c r="X672" s="158" t="s">
        <v>209</v>
      </c>
      <c r="Y672" s="148"/>
      <c r="Z672" s="148"/>
      <c r="AA672" s="148"/>
      <c r="AB672" s="148"/>
      <c r="AC672" s="148"/>
      <c r="AD672" s="148"/>
      <c r="AE672" s="148"/>
      <c r="AF672" s="148"/>
      <c r="AG672" s="148" t="s">
        <v>210</v>
      </c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</row>
    <row r="673" spans="1:60" outlineLevel="1" x14ac:dyDescent="0.2">
      <c r="A673" s="155"/>
      <c r="B673" s="156"/>
      <c r="C673" s="184" t="s">
        <v>999</v>
      </c>
      <c r="D673" s="160"/>
      <c r="E673" s="161">
        <v>1.5311999999999999</v>
      </c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48"/>
      <c r="Z673" s="148"/>
      <c r="AA673" s="148"/>
      <c r="AB673" s="148"/>
      <c r="AC673" s="148"/>
      <c r="AD673" s="148"/>
      <c r="AE673" s="148"/>
      <c r="AF673" s="148"/>
      <c r="AG673" s="148" t="s">
        <v>200</v>
      </c>
      <c r="AH673" s="148">
        <v>0</v>
      </c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</row>
    <row r="674" spans="1:60" outlineLevel="1" x14ac:dyDescent="0.2">
      <c r="A674" s="155"/>
      <c r="B674" s="156"/>
      <c r="C674" s="184" t="s">
        <v>979</v>
      </c>
      <c r="D674" s="160"/>
      <c r="E674" s="161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48"/>
      <c r="Z674" s="148"/>
      <c r="AA674" s="148"/>
      <c r="AB674" s="148"/>
      <c r="AC674" s="148"/>
      <c r="AD674" s="148"/>
      <c r="AE674" s="148"/>
      <c r="AF674" s="148"/>
      <c r="AG674" s="148" t="s">
        <v>200</v>
      </c>
      <c r="AH674" s="148">
        <v>0</v>
      </c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</row>
    <row r="675" spans="1:60" outlineLevel="1" x14ac:dyDescent="0.2">
      <c r="A675" s="155"/>
      <c r="B675" s="156"/>
      <c r="C675" s="184" t="s">
        <v>1000</v>
      </c>
      <c r="D675" s="160"/>
      <c r="E675" s="161">
        <v>13.746700000000001</v>
      </c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48"/>
      <c r="Z675" s="148"/>
      <c r="AA675" s="148"/>
      <c r="AB675" s="148"/>
      <c r="AC675" s="148"/>
      <c r="AD675" s="148"/>
      <c r="AE675" s="148"/>
      <c r="AF675" s="148"/>
      <c r="AG675" s="148" t="s">
        <v>200</v>
      </c>
      <c r="AH675" s="148">
        <v>0</v>
      </c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</row>
    <row r="676" spans="1:60" outlineLevel="1" x14ac:dyDescent="0.2">
      <c r="A676" s="155"/>
      <c r="B676" s="156"/>
      <c r="C676" s="184" t="s">
        <v>1001</v>
      </c>
      <c r="D676" s="160"/>
      <c r="E676" s="161">
        <v>0.1232</v>
      </c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48"/>
      <c r="Z676" s="148"/>
      <c r="AA676" s="148"/>
      <c r="AB676" s="148"/>
      <c r="AC676" s="148"/>
      <c r="AD676" s="148"/>
      <c r="AE676" s="148"/>
      <c r="AF676" s="148"/>
      <c r="AG676" s="148" t="s">
        <v>200</v>
      </c>
      <c r="AH676" s="148">
        <v>0</v>
      </c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</row>
    <row r="677" spans="1:60" ht="22.5" outlineLevel="1" x14ac:dyDescent="0.2">
      <c r="A677" s="169">
        <v>131</v>
      </c>
      <c r="B677" s="170" t="s">
        <v>1002</v>
      </c>
      <c r="C677" s="183" t="s">
        <v>1003</v>
      </c>
      <c r="D677" s="171" t="s">
        <v>242</v>
      </c>
      <c r="E677" s="172">
        <v>180</v>
      </c>
      <c r="F677" s="173"/>
      <c r="G677" s="174">
        <f>ROUND(E677*F677,2)</f>
        <v>0</v>
      </c>
      <c r="H677" s="159"/>
      <c r="I677" s="158">
        <f>ROUND(E677*H677,2)</f>
        <v>0</v>
      </c>
      <c r="J677" s="159"/>
      <c r="K677" s="158">
        <f>ROUND(E677*J677,2)</f>
        <v>0</v>
      </c>
      <c r="L677" s="158">
        <v>15</v>
      </c>
      <c r="M677" s="158">
        <f>G677*(1+L677/100)</f>
        <v>0</v>
      </c>
      <c r="N677" s="158">
        <v>0</v>
      </c>
      <c r="O677" s="158">
        <f>ROUND(E677*N677,2)</f>
        <v>0</v>
      </c>
      <c r="P677" s="158">
        <v>0</v>
      </c>
      <c r="Q677" s="158">
        <f>ROUND(E677*P677,2)</f>
        <v>0</v>
      </c>
      <c r="R677" s="158"/>
      <c r="S677" s="158" t="s">
        <v>595</v>
      </c>
      <c r="T677" s="158" t="s">
        <v>599</v>
      </c>
      <c r="U677" s="158">
        <v>0.14599999999999999</v>
      </c>
      <c r="V677" s="158">
        <f>ROUND(E677*U677,2)</f>
        <v>26.28</v>
      </c>
      <c r="W677" s="158"/>
      <c r="X677" s="158" t="s">
        <v>209</v>
      </c>
      <c r="Y677" s="148"/>
      <c r="Z677" s="148"/>
      <c r="AA677" s="148"/>
      <c r="AB677" s="148"/>
      <c r="AC677" s="148"/>
      <c r="AD677" s="148"/>
      <c r="AE677" s="148"/>
      <c r="AF677" s="148"/>
      <c r="AG677" s="148" t="s">
        <v>210</v>
      </c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</row>
    <row r="678" spans="1:60" outlineLevel="1" x14ac:dyDescent="0.2">
      <c r="A678" s="155"/>
      <c r="B678" s="156"/>
      <c r="C678" s="184" t="s">
        <v>1004</v>
      </c>
      <c r="D678" s="160"/>
      <c r="E678" s="161">
        <v>180</v>
      </c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48"/>
      <c r="Z678" s="148"/>
      <c r="AA678" s="148"/>
      <c r="AB678" s="148"/>
      <c r="AC678" s="148"/>
      <c r="AD678" s="148"/>
      <c r="AE678" s="148"/>
      <c r="AF678" s="148"/>
      <c r="AG678" s="148" t="s">
        <v>200</v>
      </c>
      <c r="AH678" s="148">
        <v>0</v>
      </c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</row>
    <row r="679" spans="1:60" outlineLevel="1" x14ac:dyDescent="0.2">
      <c r="A679" s="169">
        <v>132</v>
      </c>
      <c r="B679" s="170" t="s">
        <v>1005</v>
      </c>
      <c r="C679" s="183" t="s">
        <v>1006</v>
      </c>
      <c r="D679" s="171" t="s">
        <v>494</v>
      </c>
      <c r="E679" s="172">
        <v>24</v>
      </c>
      <c r="F679" s="173"/>
      <c r="G679" s="174">
        <f>ROUND(E679*F679,2)</f>
        <v>0</v>
      </c>
      <c r="H679" s="159"/>
      <c r="I679" s="158">
        <f>ROUND(E679*H679,2)</f>
        <v>0</v>
      </c>
      <c r="J679" s="159"/>
      <c r="K679" s="158">
        <f>ROUND(E679*J679,2)</f>
        <v>0</v>
      </c>
      <c r="L679" s="158">
        <v>15</v>
      </c>
      <c r="M679" s="158">
        <f>G679*(1+L679/100)</f>
        <v>0</v>
      </c>
      <c r="N679" s="158">
        <v>0</v>
      </c>
      <c r="O679" s="158">
        <f>ROUND(E679*N679,2)</f>
        <v>0</v>
      </c>
      <c r="P679" s="158">
        <v>0</v>
      </c>
      <c r="Q679" s="158">
        <f>ROUND(E679*P679,2)</f>
        <v>0</v>
      </c>
      <c r="R679" s="158" t="s">
        <v>495</v>
      </c>
      <c r="S679" s="158" t="s">
        <v>195</v>
      </c>
      <c r="T679" s="158" t="s">
        <v>196</v>
      </c>
      <c r="U679" s="158">
        <v>1</v>
      </c>
      <c r="V679" s="158">
        <f>ROUND(E679*U679,2)</f>
        <v>24</v>
      </c>
      <c r="W679" s="158"/>
      <c r="X679" s="158" t="s">
        <v>496</v>
      </c>
      <c r="Y679" s="148"/>
      <c r="Z679" s="148"/>
      <c r="AA679" s="148"/>
      <c r="AB679" s="148"/>
      <c r="AC679" s="148"/>
      <c r="AD679" s="148"/>
      <c r="AE679" s="148"/>
      <c r="AF679" s="148"/>
      <c r="AG679" s="148" t="s">
        <v>497</v>
      </c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</row>
    <row r="680" spans="1:60" outlineLevel="1" x14ac:dyDescent="0.2">
      <c r="A680" s="155"/>
      <c r="B680" s="156"/>
      <c r="C680" s="184" t="s">
        <v>1007</v>
      </c>
      <c r="D680" s="160"/>
      <c r="E680" s="161">
        <v>24</v>
      </c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48"/>
      <c r="Z680" s="148"/>
      <c r="AA680" s="148"/>
      <c r="AB680" s="148"/>
      <c r="AC680" s="148"/>
      <c r="AD680" s="148"/>
      <c r="AE680" s="148"/>
      <c r="AF680" s="148"/>
      <c r="AG680" s="148" t="s">
        <v>200</v>
      </c>
      <c r="AH680" s="148">
        <v>0</v>
      </c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</row>
    <row r="681" spans="1:60" outlineLevel="1" x14ac:dyDescent="0.2">
      <c r="A681" s="169">
        <v>133</v>
      </c>
      <c r="B681" s="170" t="s">
        <v>1008</v>
      </c>
      <c r="C681" s="183" t="s">
        <v>1009</v>
      </c>
      <c r="D681" s="171" t="s">
        <v>194</v>
      </c>
      <c r="E681" s="172">
        <v>3.1888899999999998</v>
      </c>
      <c r="F681" s="173"/>
      <c r="G681" s="174">
        <f>ROUND(E681*F681,2)</f>
        <v>0</v>
      </c>
      <c r="H681" s="159"/>
      <c r="I681" s="158">
        <f>ROUND(E681*H681,2)</f>
        <v>0</v>
      </c>
      <c r="J681" s="159"/>
      <c r="K681" s="158">
        <f>ROUND(E681*J681,2)</f>
        <v>0</v>
      </c>
      <c r="L681" s="158">
        <v>15</v>
      </c>
      <c r="M681" s="158">
        <f>G681*(1+L681/100)</f>
        <v>0</v>
      </c>
      <c r="N681" s="158">
        <v>0.5</v>
      </c>
      <c r="O681" s="158">
        <f>ROUND(E681*N681,2)</f>
        <v>1.59</v>
      </c>
      <c r="P681" s="158">
        <v>0</v>
      </c>
      <c r="Q681" s="158">
        <f>ROUND(E681*P681,2)</f>
        <v>0</v>
      </c>
      <c r="R681" s="158" t="s">
        <v>771</v>
      </c>
      <c r="S681" s="158" t="s">
        <v>195</v>
      </c>
      <c r="T681" s="158" t="s">
        <v>196</v>
      </c>
      <c r="U681" s="158">
        <v>0</v>
      </c>
      <c r="V681" s="158">
        <f>ROUND(E681*U681,2)</f>
        <v>0</v>
      </c>
      <c r="W681" s="158"/>
      <c r="X681" s="158" t="s">
        <v>764</v>
      </c>
      <c r="Y681" s="148"/>
      <c r="Z681" s="148"/>
      <c r="AA681" s="148"/>
      <c r="AB681" s="148"/>
      <c r="AC681" s="148"/>
      <c r="AD681" s="148"/>
      <c r="AE681" s="148"/>
      <c r="AF681" s="148"/>
      <c r="AG681" s="148" t="s">
        <v>765</v>
      </c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</row>
    <row r="682" spans="1:60" outlineLevel="1" x14ac:dyDescent="0.2">
      <c r="A682" s="155"/>
      <c r="B682" s="156"/>
      <c r="C682" s="192" t="s">
        <v>429</v>
      </c>
      <c r="D682" s="189"/>
      <c r="E682" s="190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48"/>
      <c r="Z682" s="148"/>
      <c r="AA682" s="148"/>
      <c r="AB682" s="148"/>
      <c r="AC682" s="148"/>
      <c r="AD682" s="148"/>
      <c r="AE682" s="148"/>
      <c r="AF682" s="148"/>
      <c r="AG682" s="148" t="s">
        <v>200</v>
      </c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</row>
    <row r="683" spans="1:60" outlineLevel="1" x14ac:dyDescent="0.2">
      <c r="A683" s="155"/>
      <c r="B683" s="156"/>
      <c r="C683" s="193" t="s">
        <v>1010</v>
      </c>
      <c r="D683" s="189"/>
      <c r="E683" s="190">
        <v>0.67781999999999998</v>
      </c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48"/>
      <c r="Z683" s="148"/>
      <c r="AA683" s="148"/>
      <c r="AB683" s="148"/>
      <c r="AC683" s="148"/>
      <c r="AD683" s="148"/>
      <c r="AE683" s="148"/>
      <c r="AF683" s="148"/>
      <c r="AG683" s="148" t="s">
        <v>200</v>
      </c>
      <c r="AH683" s="148">
        <v>2</v>
      </c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</row>
    <row r="684" spans="1:60" outlineLevel="1" x14ac:dyDescent="0.2">
      <c r="A684" s="155"/>
      <c r="B684" s="156"/>
      <c r="C684" s="193" t="s">
        <v>1011</v>
      </c>
      <c r="D684" s="189"/>
      <c r="E684" s="190">
        <v>0.19893</v>
      </c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48"/>
      <c r="Z684" s="148"/>
      <c r="AA684" s="148"/>
      <c r="AB684" s="148"/>
      <c r="AC684" s="148"/>
      <c r="AD684" s="148"/>
      <c r="AE684" s="148"/>
      <c r="AF684" s="148"/>
      <c r="AG684" s="148" t="s">
        <v>200</v>
      </c>
      <c r="AH684" s="148">
        <v>2</v>
      </c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</row>
    <row r="685" spans="1:60" outlineLevel="1" x14ac:dyDescent="0.2">
      <c r="A685" s="155"/>
      <c r="B685" s="156"/>
      <c r="C685" s="193" t="s">
        <v>1012</v>
      </c>
      <c r="D685" s="189"/>
      <c r="E685" s="190">
        <v>0.15398999999999999</v>
      </c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48"/>
      <c r="Z685" s="148"/>
      <c r="AA685" s="148"/>
      <c r="AB685" s="148"/>
      <c r="AC685" s="148"/>
      <c r="AD685" s="148"/>
      <c r="AE685" s="148"/>
      <c r="AF685" s="148"/>
      <c r="AG685" s="148" t="s">
        <v>200</v>
      </c>
      <c r="AH685" s="148">
        <v>2</v>
      </c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</row>
    <row r="686" spans="1:60" outlineLevel="1" x14ac:dyDescent="0.2">
      <c r="A686" s="155"/>
      <c r="B686" s="156"/>
      <c r="C686" s="193" t="s">
        <v>1013</v>
      </c>
      <c r="D686" s="189"/>
      <c r="E686" s="190">
        <v>8.3409999999999998E-2</v>
      </c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48"/>
      <c r="Z686" s="148"/>
      <c r="AA686" s="148"/>
      <c r="AB686" s="148"/>
      <c r="AC686" s="148"/>
      <c r="AD686" s="148"/>
      <c r="AE686" s="148"/>
      <c r="AF686" s="148"/>
      <c r="AG686" s="148" t="s">
        <v>200</v>
      </c>
      <c r="AH686" s="148">
        <v>2</v>
      </c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</row>
    <row r="687" spans="1:60" outlineLevel="1" x14ac:dyDescent="0.2">
      <c r="A687" s="155"/>
      <c r="B687" s="156"/>
      <c r="C687" s="193" t="s">
        <v>1014</v>
      </c>
      <c r="D687" s="189"/>
      <c r="E687" s="190">
        <v>4.095E-2</v>
      </c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48"/>
      <c r="Z687" s="148"/>
      <c r="AA687" s="148"/>
      <c r="AB687" s="148"/>
      <c r="AC687" s="148"/>
      <c r="AD687" s="148"/>
      <c r="AE687" s="148"/>
      <c r="AF687" s="148"/>
      <c r="AG687" s="148" t="s">
        <v>200</v>
      </c>
      <c r="AH687" s="148">
        <v>2</v>
      </c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</row>
    <row r="688" spans="1:60" outlineLevel="1" x14ac:dyDescent="0.2">
      <c r="A688" s="155"/>
      <c r="B688" s="156"/>
      <c r="C688" s="193" t="s">
        <v>1015</v>
      </c>
      <c r="D688" s="189"/>
      <c r="E688" s="190">
        <v>1.009E-2</v>
      </c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48"/>
      <c r="Z688" s="148"/>
      <c r="AA688" s="148"/>
      <c r="AB688" s="148"/>
      <c r="AC688" s="148"/>
      <c r="AD688" s="148"/>
      <c r="AE688" s="148"/>
      <c r="AF688" s="148"/>
      <c r="AG688" s="148" t="s">
        <v>200</v>
      </c>
      <c r="AH688" s="148">
        <v>2</v>
      </c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</row>
    <row r="689" spans="1:60" outlineLevel="1" x14ac:dyDescent="0.2">
      <c r="A689" s="155"/>
      <c r="B689" s="156"/>
      <c r="C689" s="193" t="s">
        <v>1016</v>
      </c>
      <c r="D689" s="189"/>
      <c r="E689" s="190">
        <v>1.6077600000000001</v>
      </c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48"/>
      <c r="Z689" s="148"/>
      <c r="AA689" s="148"/>
      <c r="AB689" s="148"/>
      <c r="AC689" s="148"/>
      <c r="AD689" s="148"/>
      <c r="AE689" s="148"/>
      <c r="AF689" s="148"/>
      <c r="AG689" s="148" t="s">
        <v>200</v>
      </c>
      <c r="AH689" s="148">
        <v>2</v>
      </c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</row>
    <row r="690" spans="1:60" outlineLevel="1" x14ac:dyDescent="0.2">
      <c r="A690" s="155"/>
      <c r="B690" s="156"/>
      <c r="C690" s="192" t="s">
        <v>438</v>
      </c>
      <c r="D690" s="189"/>
      <c r="E690" s="190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48"/>
      <c r="Z690" s="148"/>
      <c r="AA690" s="148"/>
      <c r="AB690" s="148"/>
      <c r="AC690" s="148"/>
      <c r="AD690" s="148"/>
      <c r="AE690" s="148"/>
      <c r="AF690" s="148"/>
      <c r="AG690" s="148" t="s">
        <v>200</v>
      </c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</row>
    <row r="691" spans="1:60" outlineLevel="1" x14ac:dyDescent="0.2">
      <c r="A691" s="155"/>
      <c r="B691" s="156"/>
      <c r="C691" s="184" t="s">
        <v>1017</v>
      </c>
      <c r="D691" s="160"/>
      <c r="E691" s="161">
        <v>3.1888899999999998</v>
      </c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48"/>
      <c r="Z691" s="148"/>
      <c r="AA691" s="148"/>
      <c r="AB691" s="148"/>
      <c r="AC691" s="148"/>
      <c r="AD691" s="148"/>
      <c r="AE691" s="148"/>
      <c r="AF691" s="148"/>
      <c r="AG691" s="148" t="s">
        <v>200</v>
      </c>
      <c r="AH691" s="148">
        <v>0</v>
      </c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</row>
    <row r="692" spans="1:60" outlineLevel="1" x14ac:dyDescent="0.2">
      <c r="A692" s="169">
        <v>134</v>
      </c>
      <c r="B692" s="170" t="s">
        <v>1018</v>
      </c>
      <c r="C692" s="183" t="s">
        <v>1019</v>
      </c>
      <c r="D692" s="171" t="s">
        <v>194</v>
      </c>
      <c r="E692" s="172">
        <v>12.91315</v>
      </c>
      <c r="F692" s="173"/>
      <c r="G692" s="174">
        <f>ROUND(E692*F692,2)</f>
        <v>0</v>
      </c>
      <c r="H692" s="159"/>
      <c r="I692" s="158">
        <f>ROUND(E692*H692,2)</f>
        <v>0</v>
      </c>
      <c r="J692" s="159"/>
      <c r="K692" s="158">
        <f>ROUND(E692*J692,2)</f>
        <v>0</v>
      </c>
      <c r="L692" s="158">
        <v>15</v>
      </c>
      <c r="M692" s="158">
        <f>G692*(1+L692/100)</f>
        <v>0</v>
      </c>
      <c r="N692" s="158">
        <v>0.55000000000000004</v>
      </c>
      <c r="O692" s="158">
        <f>ROUND(E692*N692,2)</f>
        <v>7.1</v>
      </c>
      <c r="P692" s="158">
        <v>0</v>
      </c>
      <c r="Q692" s="158">
        <f>ROUND(E692*P692,2)</f>
        <v>0</v>
      </c>
      <c r="R692" s="158" t="s">
        <v>771</v>
      </c>
      <c r="S692" s="158" t="s">
        <v>195</v>
      </c>
      <c r="T692" s="158" t="s">
        <v>196</v>
      </c>
      <c r="U692" s="158">
        <v>0</v>
      </c>
      <c r="V692" s="158">
        <f>ROUND(E692*U692,2)</f>
        <v>0</v>
      </c>
      <c r="W692" s="158"/>
      <c r="X692" s="158" t="s">
        <v>764</v>
      </c>
      <c r="Y692" s="148"/>
      <c r="Z692" s="148"/>
      <c r="AA692" s="148"/>
      <c r="AB692" s="148"/>
      <c r="AC692" s="148"/>
      <c r="AD692" s="148"/>
      <c r="AE692" s="148"/>
      <c r="AF692" s="148"/>
      <c r="AG692" s="148" t="s">
        <v>765</v>
      </c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</row>
    <row r="693" spans="1:60" outlineLevel="1" x14ac:dyDescent="0.2">
      <c r="A693" s="155"/>
      <c r="B693" s="156"/>
      <c r="C693" s="184" t="s">
        <v>1020</v>
      </c>
      <c r="D693" s="160"/>
      <c r="E693" s="161">
        <v>1.6008</v>
      </c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48"/>
      <c r="Z693" s="148"/>
      <c r="AA693" s="148"/>
      <c r="AB693" s="148"/>
      <c r="AC693" s="148"/>
      <c r="AD693" s="148"/>
      <c r="AE693" s="148"/>
      <c r="AF693" s="148"/>
      <c r="AG693" s="148" t="s">
        <v>200</v>
      </c>
      <c r="AH693" s="148">
        <v>0</v>
      </c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</row>
    <row r="694" spans="1:60" outlineLevel="1" x14ac:dyDescent="0.2">
      <c r="A694" s="155"/>
      <c r="B694" s="156"/>
      <c r="C694" s="184" t="s">
        <v>979</v>
      </c>
      <c r="D694" s="160"/>
      <c r="E694" s="161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48"/>
      <c r="Z694" s="148"/>
      <c r="AA694" s="148"/>
      <c r="AB694" s="148"/>
      <c r="AC694" s="148"/>
      <c r="AD694" s="148"/>
      <c r="AE694" s="148"/>
      <c r="AF694" s="148"/>
      <c r="AG694" s="148" t="s">
        <v>200</v>
      </c>
      <c r="AH694" s="148">
        <v>0</v>
      </c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</row>
    <row r="695" spans="1:60" outlineLevel="1" x14ac:dyDescent="0.2">
      <c r="A695" s="155"/>
      <c r="B695" s="156"/>
      <c r="C695" s="184" t="s">
        <v>1021</v>
      </c>
      <c r="D695" s="160"/>
      <c r="E695" s="161">
        <v>14.371549999999999</v>
      </c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48"/>
      <c r="Z695" s="148"/>
      <c r="AA695" s="148"/>
      <c r="AB695" s="148"/>
      <c r="AC695" s="148"/>
      <c r="AD695" s="148"/>
      <c r="AE695" s="148"/>
      <c r="AF695" s="148"/>
      <c r="AG695" s="148" t="s">
        <v>200</v>
      </c>
      <c r="AH695" s="148">
        <v>0</v>
      </c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</row>
    <row r="696" spans="1:60" outlineLevel="1" x14ac:dyDescent="0.2">
      <c r="A696" s="155"/>
      <c r="B696" s="156"/>
      <c r="C696" s="184" t="s">
        <v>1022</v>
      </c>
      <c r="D696" s="160"/>
      <c r="E696" s="161">
        <v>0.1288</v>
      </c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48"/>
      <c r="Z696" s="148"/>
      <c r="AA696" s="148"/>
      <c r="AB696" s="148"/>
      <c r="AC696" s="148"/>
      <c r="AD696" s="148"/>
      <c r="AE696" s="148"/>
      <c r="AF696" s="148"/>
      <c r="AG696" s="148" t="s">
        <v>200</v>
      </c>
      <c r="AH696" s="148">
        <v>0</v>
      </c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</row>
    <row r="697" spans="1:60" outlineLevel="1" x14ac:dyDescent="0.2">
      <c r="A697" s="155"/>
      <c r="B697" s="156"/>
      <c r="C697" s="184" t="s">
        <v>1023</v>
      </c>
      <c r="D697" s="160"/>
      <c r="E697" s="161">
        <v>-3.1880000000000002</v>
      </c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48"/>
      <c r="Z697" s="148"/>
      <c r="AA697" s="148"/>
      <c r="AB697" s="148"/>
      <c r="AC697" s="148"/>
      <c r="AD697" s="148"/>
      <c r="AE697" s="148"/>
      <c r="AF697" s="148"/>
      <c r="AG697" s="148" t="s">
        <v>200</v>
      </c>
      <c r="AH697" s="148">
        <v>0</v>
      </c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</row>
    <row r="698" spans="1:60" ht="22.5" outlineLevel="1" x14ac:dyDescent="0.2">
      <c r="A698" s="175">
        <v>135</v>
      </c>
      <c r="B698" s="176" t="s">
        <v>1024</v>
      </c>
      <c r="C698" s="185" t="s">
        <v>1025</v>
      </c>
      <c r="D698" s="177" t="s">
        <v>333</v>
      </c>
      <c r="E698" s="178">
        <v>12.20302</v>
      </c>
      <c r="F698" s="179"/>
      <c r="G698" s="180">
        <f>ROUND(E698*F698,2)</f>
        <v>0</v>
      </c>
      <c r="H698" s="159"/>
      <c r="I698" s="158">
        <f>ROUND(E698*H698,2)</f>
        <v>0</v>
      </c>
      <c r="J698" s="159"/>
      <c r="K698" s="158">
        <f>ROUND(E698*J698,2)</f>
        <v>0</v>
      </c>
      <c r="L698" s="158">
        <v>15</v>
      </c>
      <c r="M698" s="158">
        <f>G698*(1+L698/100)</f>
        <v>0</v>
      </c>
      <c r="N698" s="158">
        <v>0</v>
      </c>
      <c r="O698" s="158">
        <f>ROUND(E698*N698,2)</f>
        <v>0</v>
      </c>
      <c r="P698" s="158">
        <v>0</v>
      </c>
      <c r="Q698" s="158">
        <f>ROUND(E698*P698,2)</f>
        <v>0</v>
      </c>
      <c r="R698" s="158"/>
      <c r="S698" s="158" t="s">
        <v>195</v>
      </c>
      <c r="T698" s="158" t="s">
        <v>196</v>
      </c>
      <c r="U698" s="158">
        <v>1.863</v>
      </c>
      <c r="V698" s="158">
        <f>ROUND(E698*U698,2)</f>
        <v>22.73</v>
      </c>
      <c r="W698" s="158"/>
      <c r="X698" s="158" t="s">
        <v>878</v>
      </c>
      <c r="Y698" s="148"/>
      <c r="Z698" s="148"/>
      <c r="AA698" s="148"/>
      <c r="AB698" s="148"/>
      <c r="AC698" s="148"/>
      <c r="AD698" s="148"/>
      <c r="AE698" s="148"/>
      <c r="AF698" s="148"/>
      <c r="AG698" s="148" t="s">
        <v>879</v>
      </c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</row>
    <row r="699" spans="1:60" x14ac:dyDescent="0.2">
      <c r="A699" s="163" t="s">
        <v>190</v>
      </c>
      <c r="B699" s="164" t="s">
        <v>138</v>
      </c>
      <c r="C699" s="182" t="s">
        <v>139</v>
      </c>
      <c r="D699" s="165"/>
      <c r="E699" s="166"/>
      <c r="F699" s="167"/>
      <c r="G699" s="168">
        <f>SUMIF(AG700:AG721,"&lt;&gt;NOR",G700:G721)</f>
        <v>0</v>
      </c>
      <c r="H699" s="162"/>
      <c r="I699" s="162">
        <f>SUM(I700:I721)</f>
        <v>0</v>
      </c>
      <c r="J699" s="162"/>
      <c r="K699" s="162">
        <f>SUM(K700:K721)</f>
        <v>0</v>
      </c>
      <c r="L699" s="162"/>
      <c r="M699" s="162">
        <f>SUM(M700:M721)</f>
        <v>0</v>
      </c>
      <c r="N699" s="162"/>
      <c r="O699" s="162">
        <f>SUM(O700:O721)</f>
        <v>2.37</v>
      </c>
      <c r="P699" s="162"/>
      <c r="Q699" s="162">
        <f>SUM(Q700:Q721)</f>
        <v>0</v>
      </c>
      <c r="R699" s="162"/>
      <c r="S699" s="162"/>
      <c r="T699" s="162"/>
      <c r="U699" s="162"/>
      <c r="V699" s="162">
        <f>SUM(V700:V721)</f>
        <v>48.91</v>
      </c>
      <c r="W699" s="162"/>
      <c r="X699" s="162"/>
      <c r="AG699" t="s">
        <v>191</v>
      </c>
    </row>
    <row r="700" spans="1:60" outlineLevel="1" x14ac:dyDescent="0.2">
      <c r="A700" s="169">
        <v>136</v>
      </c>
      <c r="B700" s="170" t="s">
        <v>1026</v>
      </c>
      <c r="C700" s="183" t="s">
        <v>1027</v>
      </c>
      <c r="D700" s="171" t="s">
        <v>204</v>
      </c>
      <c r="E700" s="172">
        <v>44.27</v>
      </c>
      <c r="F700" s="173"/>
      <c r="G700" s="174">
        <f>ROUND(E700*F700,2)</f>
        <v>0</v>
      </c>
      <c r="H700" s="159"/>
      <c r="I700" s="158">
        <f>ROUND(E700*H700,2)</f>
        <v>0</v>
      </c>
      <c r="J700" s="159"/>
      <c r="K700" s="158">
        <f>ROUND(E700*J700,2)</f>
        <v>0</v>
      </c>
      <c r="L700" s="158">
        <v>15</v>
      </c>
      <c r="M700" s="158">
        <f>G700*(1+L700/100)</f>
        <v>0</v>
      </c>
      <c r="N700" s="158">
        <v>8.0000000000000007E-5</v>
      </c>
      <c r="O700" s="158">
        <f>ROUND(E700*N700,2)</f>
        <v>0</v>
      </c>
      <c r="P700" s="158">
        <v>0</v>
      </c>
      <c r="Q700" s="158">
        <f>ROUND(E700*P700,2)</f>
        <v>0</v>
      </c>
      <c r="R700" s="158"/>
      <c r="S700" s="158" t="s">
        <v>195</v>
      </c>
      <c r="T700" s="158" t="s">
        <v>196</v>
      </c>
      <c r="U700" s="158">
        <v>0.28499999999999998</v>
      </c>
      <c r="V700" s="158">
        <f>ROUND(E700*U700,2)</f>
        <v>12.62</v>
      </c>
      <c r="W700" s="158"/>
      <c r="X700" s="158" t="s">
        <v>209</v>
      </c>
      <c r="Y700" s="148"/>
      <c r="Z700" s="148"/>
      <c r="AA700" s="148"/>
      <c r="AB700" s="148"/>
      <c r="AC700" s="148"/>
      <c r="AD700" s="148"/>
      <c r="AE700" s="148"/>
      <c r="AF700" s="148"/>
      <c r="AG700" s="148" t="s">
        <v>210</v>
      </c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</row>
    <row r="701" spans="1:60" outlineLevel="1" x14ac:dyDescent="0.2">
      <c r="A701" s="155"/>
      <c r="B701" s="156"/>
      <c r="C701" s="184" t="s">
        <v>1028</v>
      </c>
      <c r="D701" s="160"/>
      <c r="E701" s="161">
        <v>9.18</v>
      </c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48"/>
      <c r="Z701" s="148"/>
      <c r="AA701" s="148"/>
      <c r="AB701" s="148"/>
      <c r="AC701" s="148"/>
      <c r="AD701" s="148"/>
      <c r="AE701" s="148"/>
      <c r="AF701" s="148"/>
      <c r="AG701" s="148" t="s">
        <v>200</v>
      </c>
      <c r="AH701" s="148">
        <v>0</v>
      </c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</row>
    <row r="702" spans="1:60" outlineLevel="1" x14ac:dyDescent="0.2">
      <c r="A702" s="155"/>
      <c r="B702" s="156"/>
      <c r="C702" s="184" t="s">
        <v>1029</v>
      </c>
      <c r="D702" s="160"/>
      <c r="E702" s="161">
        <v>35.090000000000003</v>
      </c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48"/>
      <c r="Z702" s="148"/>
      <c r="AA702" s="148"/>
      <c r="AB702" s="148"/>
      <c r="AC702" s="148"/>
      <c r="AD702" s="148"/>
      <c r="AE702" s="148"/>
      <c r="AF702" s="148"/>
      <c r="AG702" s="148" t="s">
        <v>200</v>
      </c>
      <c r="AH702" s="148">
        <v>0</v>
      </c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</row>
    <row r="703" spans="1:60" outlineLevel="1" x14ac:dyDescent="0.2">
      <c r="A703" s="169">
        <v>137</v>
      </c>
      <c r="B703" s="170" t="s">
        <v>1030</v>
      </c>
      <c r="C703" s="183" t="s">
        <v>1031</v>
      </c>
      <c r="D703" s="171" t="s">
        <v>204</v>
      </c>
      <c r="E703" s="172">
        <v>144.63</v>
      </c>
      <c r="F703" s="173"/>
      <c r="G703" s="174">
        <f>ROUND(E703*F703,2)</f>
        <v>0</v>
      </c>
      <c r="H703" s="159"/>
      <c r="I703" s="158">
        <f>ROUND(E703*H703,2)</f>
        <v>0</v>
      </c>
      <c r="J703" s="159"/>
      <c r="K703" s="158">
        <f>ROUND(E703*J703,2)</f>
        <v>0</v>
      </c>
      <c r="L703" s="158">
        <v>15</v>
      </c>
      <c r="M703" s="158">
        <f>G703*(1+L703/100)</f>
        <v>0</v>
      </c>
      <c r="N703" s="158">
        <v>4.0000000000000003E-5</v>
      </c>
      <c r="O703" s="158">
        <f>ROUND(E703*N703,2)</f>
        <v>0.01</v>
      </c>
      <c r="P703" s="158">
        <v>0</v>
      </c>
      <c r="Q703" s="158">
        <f>ROUND(E703*P703,2)</f>
        <v>0</v>
      </c>
      <c r="R703" s="158"/>
      <c r="S703" s="158" t="s">
        <v>195</v>
      </c>
      <c r="T703" s="158" t="s">
        <v>196</v>
      </c>
      <c r="U703" s="158">
        <v>0.23200000000000001</v>
      </c>
      <c r="V703" s="158">
        <f>ROUND(E703*U703,2)</f>
        <v>33.549999999999997</v>
      </c>
      <c r="W703" s="158"/>
      <c r="X703" s="158" t="s">
        <v>209</v>
      </c>
      <c r="Y703" s="148"/>
      <c r="Z703" s="148"/>
      <c r="AA703" s="148"/>
      <c r="AB703" s="148"/>
      <c r="AC703" s="148"/>
      <c r="AD703" s="148"/>
      <c r="AE703" s="148"/>
      <c r="AF703" s="148"/>
      <c r="AG703" s="148" t="s">
        <v>210</v>
      </c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</row>
    <row r="704" spans="1:60" outlineLevel="1" x14ac:dyDescent="0.2">
      <c r="A704" s="155"/>
      <c r="B704" s="156"/>
      <c r="C704" s="184" t="s">
        <v>1032</v>
      </c>
      <c r="D704" s="160"/>
      <c r="E704" s="161">
        <v>3.94</v>
      </c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48"/>
      <c r="Z704" s="148"/>
      <c r="AA704" s="148"/>
      <c r="AB704" s="148"/>
      <c r="AC704" s="148"/>
      <c r="AD704" s="148"/>
      <c r="AE704" s="148"/>
      <c r="AF704" s="148"/>
      <c r="AG704" s="148" t="s">
        <v>200</v>
      </c>
      <c r="AH704" s="148">
        <v>0</v>
      </c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</row>
    <row r="705" spans="1:60" outlineLevel="1" x14ac:dyDescent="0.2">
      <c r="A705" s="155"/>
      <c r="B705" s="156"/>
      <c r="C705" s="184" t="s">
        <v>1033</v>
      </c>
      <c r="D705" s="160"/>
      <c r="E705" s="161">
        <v>9.18</v>
      </c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48"/>
      <c r="Z705" s="148"/>
      <c r="AA705" s="148"/>
      <c r="AB705" s="148"/>
      <c r="AC705" s="148"/>
      <c r="AD705" s="148"/>
      <c r="AE705" s="148"/>
      <c r="AF705" s="148"/>
      <c r="AG705" s="148" t="s">
        <v>200</v>
      </c>
      <c r="AH705" s="148">
        <v>0</v>
      </c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</row>
    <row r="706" spans="1:60" outlineLevel="1" x14ac:dyDescent="0.2">
      <c r="A706" s="155"/>
      <c r="B706" s="156"/>
      <c r="C706" s="184" t="s">
        <v>1034</v>
      </c>
      <c r="D706" s="160"/>
      <c r="E706" s="161">
        <v>35.090000000000003</v>
      </c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48"/>
      <c r="Z706" s="148"/>
      <c r="AA706" s="148"/>
      <c r="AB706" s="148"/>
      <c r="AC706" s="148"/>
      <c r="AD706" s="148"/>
      <c r="AE706" s="148"/>
      <c r="AF706" s="148"/>
      <c r="AG706" s="148" t="s">
        <v>200</v>
      </c>
      <c r="AH706" s="148">
        <v>0</v>
      </c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</row>
    <row r="707" spans="1:60" outlineLevel="1" x14ac:dyDescent="0.2">
      <c r="A707" s="155"/>
      <c r="B707" s="156"/>
      <c r="C707" s="184" t="s">
        <v>1035</v>
      </c>
      <c r="D707" s="160"/>
      <c r="E707" s="161">
        <v>7.88</v>
      </c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48"/>
      <c r="Z707" s="148"/>
      <c r="AA707" s="148"/>
      <c r="AB707" s="148"/>
      <c r="AC707" s="148"/>
      <c r="AD707" s="148"/>
      <c r="AE707" s="148"/>
      <c r="AF707" s="148"/>
      <c r="AG707" s="148" t="s">
        <v>200</v>
      </c>
      <c r="AH707" s="148">
        <v>0</v>
      </c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</row>
    <row r="708" spans="1:60" outlineLevel="1" x14ac:dyDescent="0.2">
      <c r="A708" s="155"/>
      <c r="B708" s="156"/>
      <c r="C708" s="184" t="s">
        <v>1036</v>
      </c>
      <c r="D708" s="160"/>
      <c r="E708" s="161">
        <v>18.36</v>
      </c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48"/>
      <c r="Z708" s="148"/>
      <c r="AA708" s="148"/>
      <c r="AB708" s="148"/>
      <c r="AC708" s="148"/>
      <c r="AD708" s="148"/>
      <c r="AE708" s="148"/>
      <c r="AF708" s="148"/>
      <c r="AG708" s="148" t="s">
        <v>200</v>
      </c>
      <c r="AH708" s="148">
        <v>0</v>
      </c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</row>
    <row r="709" spans="1:60" outlineLevel="1" x14ac:dyDescent="0.2">
      <c r="A709" s="155"/>
      <c r="B709" s="156"/>
      <c r="C709" s="184" t="s">
        <v>1037</v>
      </c>
      <c r="D709" s="160"/>
      <c r="E709" s="161">
        <v>70.180000000000007</v>
      </c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48"/>
      <c r="Z709" s="148"/>
      <c r="AA709" s="148"/>
      <c r="AB709" s="148"/>
      <c r="AC709" s="148"/>
      <c r="AD709" s="148"/>
      <c r="AE709" s="148"/>
      <c r="AF709" s="148"/>
      <c r="AG709" s="148" t="s">
        <v>200</v>
      </c>
      <c r="AH709" s="148">
        <v>0</v>
      </c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</row>
    <row r="710" spans="1:60" outlineLevel="1" x14ac:dyDescent="0.2">
      <c r="A710" s="169">
        <v>138</v>
      </c>
      <c r="B710" s="170" t="s">
        <v>1038</v>
      </c>
      <c r="C710" s="183" t="s">
        <v>1039</v>
      </c>
      <c r="D710" s="171" t="s">
        <v>204</v>
      </c>
      <c r="E710" s="172">
        <v>106.062</v>
      </c>
      <c r="F710" s="173"/>
      <c r="G710" s="174">
        <f>ROUND(E710*F710,2)</f>
        <v>0</v>
      </c>
      <c r="H710" s="159"/>
      <c r="I710" s="158">
        <f>ROUND(E710*H710,2)</f>
        <v>0</v>
      </c>
      <c r="J710" s="159"/>
      <c r="K710" s="158">
        <f>ROUND(E710*J710,2)</f>
        <v>0</v>
      </c>
      <c r="L710" s="158">
        <v>15</v>
      </c>
      <c r="M710" s="158">
        <f>G710*(1+L710/100)</f>
        <v>0</v>
      </c>
      <c r="N710" s="158">
        <v>1.4999999999999999E-2</v>
      </c>
      <c r="O710" s="158">
        <f>ROUND(E710*N710,2)</f>
        <v>1.59</v>
      </c>
      <c r="P710" s="158">
        <v>0</v>
      </c>
      <c r="Q710" s="158">
        <f>ROUND(E710*P710,2)</f>
        <v>0</v>
      </c>
      <c r="R710" s="158" t="s">
        <v>771</v>
      </c>
      <c r="S710" s="158" t="s">
        <v>195</v>
      </c>
      <c r="T710" s="158" t="s">
        <v>196</v>
      </c>
      <c r="U710" s="158">
        <v>0</v>
      </c>
      <c r="V710" s="158">
        <f>ROUND(E710*U710,2)</f>
        <v>0</v>
      </c>
      <c r="W710" s="158"/>
      <c r="X710" s="158" t="s">
        <v>764</v>
      </c>
      <c r="Y710" s="148"/>
      <c r="Z710" s="148"/>
      <c r="AA710" s="148"/>
      <c r="AB710" s="148"/>
      <c r="AC710" s="148"/>
      <c r="AD710" s="148"/>
      <c r="AE710" s="148"/>
      <c r="AF710" s="148"/>
      <c r="AG710" s="148" t="s">
        <v>765</v>
      </c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</row>
    <row r="711" spans="1:60" outlineLevel="1" x14ac:dyDescent="0.2">
      <c r="A711" s="155"/>
      <c r="B711" s="156"/>
      <c r="C711" s="184" t="s">
        <v>1040</v>
      </c>
      <c r="D711" s="160"/>
      <c r="E711" s="161">
        <v>8.6679999999999993</v>
      </c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48"/>
      <c r="Z711" s="148"/>
      <c r="AA711" s="148"/>
      <c r="AB711" s="148"/>
      <c r="AC711" s="148"/>
      <c r="AD711" s="148"/>
      <c r="AE711" s="148"/>
      <c r="AF711" s="148"/>
      <c r="AG711" s="148" t="s">
        <v>200</v>
      </c>
      <c r="AH711" s="148">
        <v>0</v>
      </c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</row>
    <row r="712" spans="1:60" outlineLevel="1" x14ac:dyDescent="0.2">
      <c r="A712" s="155"/>
      <c r="B712" s="156"/>
      <c r="C712" s="184" t="s">
        <v>1041</v>
      </c>
      <c r="D712" s="160"/>
      <c r="E712" s="161">
        <v>20.196000000000002</v>
      </c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48"/>
      <c r="Z712" s="148"/>
      <c r="AA712" s="148"/>
      <c r="AB712" s="148"/>
      <c r="AC712" s="148"/>
      <c r="AD712" s="148"/>
      <c r="AE712" s="148"/>
      <c r="AF712" s="148"/>
      <c r="AG712" s="148" t="s">
        <v>200</v>
      </c>
      <c r="AH712" s="148">
        <v>0</v>
      </c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</row>
    <row r="713" spans="1:60" outlineLevel="1" x14ac:dyDescent="0.2">
      <c r="A713" s="155"/>
      <c r="B713" s="156"/>
      <c r="C713" s="184" t="s">
        <v>1042</v>
      </c>
      <c r="D713" s="160"/>
      <c r="E713" s="161">
        <v>77.197999999999993</v>
      </c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48"/>
      <c r="Z713" s="148"/>
      <c r="AA713" s="148"/>
      <c r="AB713" s="148"/>
      <c r="AC713" s="148"/>
      <c r="AD713" s="148"/>
      <c r="AE713" s="148"/>
      <c r="AF713" s="148"/>
      <c r="AG713" s="148" t="s">
        <v>200</v>
      </c>
      <c r="AH713" s="148">
        <v>0</v>
      </c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</row>
    <row r="714" spans="1:60" outlineLevel="1" x14ac:dyDescent="0.2">
      <c r="A714" s="169">
        <v>139</v>
      </c>
      <c r="B714" s="170" t="s">
        <v>1043</v>
      </c>
      <c r="C714" s="183" t="s">
        <v>1044</v>
      </c>
      <c r="D714" s="171" t="s">
        <v>204</v>
      </c>
      <c r="E714" s="172">
        <v>53.030999999999999</v>
      </c>
      <c r="F714" s="173"/>
      <c r="G714" s="174">
        <f>ROUND(E714*F714,2)</f>
        <v>0</v>
      </c>
      <c r="H714" s="159"/>
      <c r="I714" s="158">
        <f>ROUND(E714*H714,2)</f>
        <v>0</v>
      </c>
      <c r="J714" s="159"/>
      <c r="K714" s="158">
        <f>ROUND(E714*J714,2)</f>
        <v>0</v>
      </c>
      <c r="L714" s="158">
        <v>15</v>
      </c>
      <c r="M714" s="158">
        <f>G714*(1+L714/100)</f>
        <v>0</v>
      </c>
      <c r="N714" s="158">
        <v>1E-3</v>
      </c>
      <c r="O714" s="158">
        <f>ROUND(E714*N714,2)</f>
        <v>0.05</v>
      </c>
      <c r="P714" s="158">
        <v>0</v>
      </c>
      <c r="Q714" s="158">
        <f>ROUND(E714*P714,2)</f>
        <v>0</v>
      </c>
      <c r="R714" s="158" t="s">
        <v>771</v>
      </c>
      <c r="S714" s="158" t="s">
        <v>195</v>
      </c>
      <c r="T714" s="158" t="s">
        <v>196</v>
      </c>
      <c r="U714" s="158">
        <v>0</v>
      </c>
      <c r="V714" s="158">
        <f>ROUND(E714*U714,2)</f>
        <v>0</v>
      </c>
      <c r="W714" s="158"/>
      <c r="X714" s="158" t="s">
        <v>764</v>
      </c>
      <c r="Y714" s="148"/>
      <c r="Z714" s="148"/>
      <c r="AA714" s="148"/>
      <c r="AB714" s="148"/>
      <c r="AC714" s="148"/>
      <c r="AD714" s="148"/>
      <c r="AE714" s="148"/>
      <c r="AF714" s="148"/>
      <c r="AG714" s="148" t="s">
        <v>765</v>
      </c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</row>
    <row r="715" spans="1:60" outlineLevel="1" x14ac:dyDescent="0.2">
      <c r="A715" s="155"/>
      <c r="B715" s="156"/>
      <c r="C715" s="184" t="s">
        <v>1045</v>
      </c>
      <c r="D715" s="160"/>
      <c r="E715" s="161">
        <v>4.3339999999999996</v>
      </c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48"/>
      <c r="Z715" s="148"/>
      <c r="AA715" s="148"/>
      <c r="AB715" s="148"/>
      <c r="AC715" s="148"/>
      <c r="AD715" s="148"/>
      <c r="AE715" s="148"/>
      <c r="AF715" s="148"/>
      <c r="AG715" s="148" t="s">
        <v>200</v>
      </c>
      <c r="AH715" s="148">
        <v>0</v>
      </c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</row>
    <row r="716" spans="1:60" outlineLevel="1" x14ac:dyDescent="0.2">
      <c r="A716" s="155"/>
      <c r="B716" s="156"/>
      <c r="C716" s="184" t="s">
        <v>1046</v>
      </c>
      <c r="D716" s="160"/>
      <c r="E716" s="161">
        <v>10.098000000000001</v>
      </c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48"/>
      <c r="Z716" s="148"/>
      <c r="AA716" s="148"/>
      <c r="AB716" s="148"/>
      <c r="AC716" s="148"/>
      <c r="AD716" s="148"/>
      <c r="AE716" s="148"/>
      <c r="AF716" s="148"/>
      <c r="AG716" s="148" t="s">
        <v>200</v>
      </c>
      <c r="AH716" s="148">
        <v>0</v>
      </c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</row>
    <row r="717" spans="1:60" outlineLevel="1" x14ac:dyDescent="0.2">
      <c r="A717" s="155"/>
      <c r="B717" s="156"/>
      <c r="C717" s="184" t="s">
        <v>1047</v>
      </c>
      <c r="D717" s="160"/>
      <c r="E717" s="161">
        <v>38.598999999999997</v>
      </c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48"/>
      <c r="Z717" s="148"/>
      <c r="AA717" s="148"/>
      <c r="AB717" s="148"/>
      <c r="AC717" s="148"/>
      <c r="AD717" s="148"/>
      <c r="AE717" s="148"/>
      <c r="AF717" s="148"/>
      <c r="AG717" s="148" t="s">
        <v>200</v>
      </c>
      <c r="AH717" s="148">
        <v>0</v>
      </c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</row>
    <row r="718" spans="1:60" outlineLevel="1" x14ac:dyDescent="0.2">
      <c r="A718" s="169">
        <v>140</v>
      </c>
      <c r="B718" s="170" t="s">
        <v>1048</v>
      </c>
      <c r="C718" s="183" t="s">
        <v>1049</v>
      </c>
      <c r="D718" s="171" t="s">
        <v>204</v>
      </c>
      <c r="E718" s="172">
        <v>48.697000000000003</v>
      </c>
      <c r="F718" s="173"/>
      <c r="G718" s="174">
        <f>ROUND(E718*F718,2)</f>
        <v>0</v>
      </c>
      <c r="H718" s="159"/>
      <c r="I718" s="158">
        <f>ROUND(E718*H718,2)</f>
        <v>0</v>
      </c>
      <c r="J718" s="159"/>
      <c r="K718" s="158">
        <f>ROUND(E718*J718,2)</f>
        <v>0</v>
      </c>
      <c r="L718" s="158">
        <v>15</v>
      </c>
      <c r="M718" s="158">
        <f>G718*(1+L718/100)</f>
        <v>0</v>
      </c>
      <c r="N718" s="158">
        <v>1.4749999999999999E-2</v>
      </c>
      <c r="O718" s="158">
        <f>ROUND(E718*N718,2)</f>
        <v>0.72</v>
      </c>
      <c r="P718" s="158">
        <v>0</v>
      </c>
      <c r="Q718" s="158">
        <f>ROUND(E718*P718,2)</f>
        <v>0</v>
      </c>
      <c r="R718" s="158" t="s">
        <v>771</v>
      </c>
      <c r="S718" s="158" t="s">
        <v>195</v>
      </c>
      <c r="T718" s="158" t="s">
        <v>196</v>
      </c>
      <c r="U718" s="158">
        <v>0</v>
      </c>
      <c r="V718" s="158">
        <f>ROUND(E718*U718,2)</f>
        <v>0</v>
      </c>
      <c r="W718" s="158"/>
      <c r="X718" s="158" t="s">
        <v>764</v>
      </c>
      <c r="Y718" s="148"/>
      <c r="Z718" s="148"/>
      <c r="AA718" s="148"/>
      <c r="AB718" s="148"/>
      <c r="AC718" s="148"/>
      <c r="AD718" s="148"/>
      <c r="AE718" s="148"/>
      <c r="AF718" s="148"/>
      <c r="AG718" s="148" t="s">
        <v>765</v>
      </c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</row>
    <row r="719" spans="1:60" outlineLevel="1" x14ac:dyDescent="0.2">
      <c r="A719" s="155"/>
      <c r="B719" s="156"/>
      <c r="C719" s="184" t="s">
        <v>1050</v>
      </c>
      <c r="D719" s="160"/>
      <c r="E719" s="161">
        <v>10.098000000000001</v>
      </c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48"/>
      <c r="Z719" s="148"/>
      <c r="AA719" s="148"/>
      <c r="AB719" s="148"/>
      <c r="AC719" s="148"/>
      <c r="AD719" s="148"/>
      <c r="AE719" s="148"/>
      <c r="AF719" s="148"/>
      <c r="AG719" s="148" t="s">
        <v>200</v>
      </c>
      <c r="AH719" s="148">
        <v>0</v>
      </c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</row>
    <row r="720" spans="1:60" outlineLevel="1" x14ac:dyDescent="0.2">
      <c r="A720" s="155"/>
      <c r="B720" s="156"/>
      <c r="C720" s="184" t="s">
        <v>1051</v>
      </c>
      <c r="D720" s="160"/>
      <c r="E720" s="161">
        <v>38.598999999999997</v>
      </c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48"/>
      <c r="Z720" s="148"/>
      <c r="AA720" s="148"/>
      <c r="AB720" s="148"/>
      <c r="AC720" s="148"/>
      <c r="AD720" s="148"/>
      <c r="AE720" s="148"/>
      <c r="AF720" s="148"/>
      <c r="AG720" s="148" t="s">
        <v>200</v>
      </c>
      <c r="AH720" s="148">
        <v>0</v>
      </c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</row>
    <row r="721" spans="1:60" outlineLevel="1" x14ac:dyDescent="0.2">
      <c r="A721" s="175">
        <v>141</v>
      </c>
      <c r="B721" s="176" t="s">
        <v>1052</v>
      </c>
      <c r="C721" s="185" t="s">
        <v>1053</v>
      </c>
      <c r="D721" s="177" t="s">
        <v>333</v>
      </c>
      <c r="E721" s="178">
        <v>2.3715700000000002</v>
      </c>
      <c r="F721" s="179"/>
      <c r="G721" s="180">
        <f>ROUND(E721*F721,2)</f>
        <v>0</v>
      </c>
      <c r="H721" s="159"/>
      <c r="I721" s="158">
        <f>ROUND(E721*H721,2)</f>
        <v>0</v>
      </c>
      <c r="J721" s="159"/>
      <c r="K721" s="158">
        <f>ROUND(E721*J721,2)</f>
        <v>0</v>
      </c>
      <c r="L721" s="158">
        <v>15</v>
      </c>
      <c r="M721" s="158">
        <f>G721*(1+L721/100)</f>
        <v>0</v>
      </c>
      <c r="N721" s="158">
        <v>0</v>
      </c>
      <c r="O721" s="158">
        <f>ROUND(E721*N721,2)</f>
        <v>0</v>
      </c>
      <c r="P721" s="158">
        <v>0</v>
      </c>
      <c r="Q721" s="158">
        <f>ROUND(E721*P721,2)</f>
        <v>0</v>
      </c>
      <c r="R721" s="158"/>
      <c r="S721" s="158" t="s">
        <v>195</v>
      </c>
      <c r="T721" s="158" t="s">
        <v>196</v>
      </c>
      <c r="U721" s="158">
        <v>1.1559999999999999</v>
      </c>
      <c r="V721" s="158">
        <f>ROUND(E721*U721,2)</f>
        <v>2.74</v>
      </c>
      <c r="W721" s="158"/>
      <c r="X721" s="158" t="s">
        <v>878</v>
      </c>
      <c r="Y721" s="148"/>
      <c r="Z721" s="148"/>
      <c r="AA721" s="148"/>
      <c r="AB721" s="148"/>
      <c r="AC721" s="148"/>
      <c r="AD721" s="148"/>
      <c r="AE721" s="148"/>
      <c r="AF721" s="148"/>
      <c r="AG721" s="148" t="s">
        <v>879</v>
      </c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</row>
    <row r="722" spans="1:60" x14ac:dyDescent="0.2">
      <c r="A722" s="163" t="s">
        <v>190</v>
      </c>
      <c r="B722" s="164" t="s">
        <v>140</v>
      </c>
      <c r="C722" s="182" t="s">
        <v>141</v>
      </c>
      <c r="D722" s="165"/>
      <c r="E722" s="166"/>
      <c r="F722" s="167"/>
      <c r="G722" s="168">
        <f>SUMIF(AG723:AG735,"&lt;&gt;NOR",G723:G735)</f>
        <v>0</v>
      </c>
      <c r="H722" s="162"/>
      <c r="I722" s="162">
        <f>SUM(I723:I735)</f>
        <v>0</v>
      </c>
      <c r="J722" s="162"/>
      <c r="K722" s="162">
        <f>SUM(K723:K735)</f>
        <v>0</v>
      </c>
      <c r="L722" s="162"/>
      <c r="M722" s="162">
        <f>SUM(M723:M735)</f>
        <v>0</v>
      </c>
      <c r="N722" s="162"/>
      <c r="O722" s="162">
        <f>SUM(O723:O735)</f>
        <v>0.44</v>
      </c>
      <c r="P722" s="162"/>
      <c r="Q722" s="162">
        <f>SUM(Q723:Q735)</f>
        <v>0</v>
      </c>
      <c r="R722" s="162"/>
      <c r="S722" s="162"/>
      <c r="T722" s="162"/>
      <c r="U722" s="162"/>
      <c r="V722" s="162">
        <f>SUM(V723:V735)</f>
        <v>88.61999999999999</v>
      </c>
      <c r="W722" s="162"/>
      <c r="X722" s="162"/>
      <c r="AG722" t="s">
        <v>191</v>
      </c>
    </row>
    <row r="723" spans="1:60" ht="22.5" outlineLevel="1" x14ac:dyDescent="0.2">
      <c r="A723" s="169">
        <v>142</v>
      </c>
      <c r="B723" s="170" t="s">
        <v>1054</v>
      </c>
      <c r="C723" s="183" t="s">
        <v>1055</v>
      </c>
      <c r="D723" s="171" t="s">
        <v>238</v>
      </c>
      <c r="E723" s="172">
        <v>22.98</v>
      </c>
      <c r="F723" s="173"/>
      <c r="G723" s="174">
        <f>ROUND(E723*F723,2)</f>
        <v>0</v>
      </c>
      <c r="H723" s="159"/>
      <c r="I723" s="158">
        <f>ROUND(E723*H723,2)</f>
        <v>0</v>
      </c>
      <c r="J723" s="159"/>
      <c r="K723" s="158">
        <f>ROUND(E723*J723,2)</f>
        <v>0</v>
      </c>
      <c r="L723" s="158">
        <v>15</v>
      </c>
      <c r="M723" s="158">
        <f>G723*(1+L723/100)</f>
        <v>0</v>
      </c>
      <c r="N723" s="158">
        <v>4.1599999999999996E-3</v>
      </c>
      <c r="O723" s="158">
        <f>ROUND(E723*N723,2)</f>
        <v>0.1</v>
      </c>
      <c r="P723" s="158">
        <v>0</v>
      </c>
      <c r="Q723" s="158">
        <f>ROUND(E723*P723,2)</f>
        <v>0</v>
      </c>
      <c r="R723" s="158"/>
      <c r="S723" s="158" t="s">
        <v>195</v>
      </c>
      <c r="T723" s="158" t="s">
        <v>196</v>
      </c>
      <c r="U723" s="158">
        <v>0.96340000000000003</v>
      </c>
      <c r="V723" s="158">
        <f>ROUND(E723*U723,2)</f>
        <v>22.14</v>
      </c>
      <c r="W723" s="158"/>
      <c r="X723" s="158" t="s">
        <v>209</v>
      </c>
      <c r="Y723" s="148"/>
      <c r="Z723" s="148"/>
      <c r="AA723" s="148"/>
      <c r="AB723" s="148"/>
      <c r="AC723" s="148"/>
      <c r="AD723" s="148"/>
      <c r="AE723" s="148"/>
      <c r="AF723" s="148"/>
      <c r="AG723" s="148" t="s">
        <v>210</v>
      </c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</row>
    <row r="724" spans="1:60" outlineLevel="1" x14ac:dyDescent="0.2">
      <c r="A724" s="155"/>
      <c r="B724" s="156"/>
      <c r="C724" s="184" t="s">
        <v>1056</v>
      </c>
      <c r="D724" s="160"/>
      <c r="E724" s="161">
        <v>2.6</v>
      </c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48"/>
      <c r="Z724" s="148"/>
      <c r="AA724" s="148"/>
      <c r="AB724" s="148"/>
      <c r="AC724" s="148"/>
      <c r="AD724" s="148"/>
      <c r="AE724" s="148"/>
      <c r="AF724" s="148"/>
      <c r="AG724" s="148" t="s">
        <v>200</v>
      </c>
      <c r="AH724" s="148">
        <v>0</v>
      </c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</row>
    <row r="725" spans="1:60" outlineLevel="1" x14ac:dyDescent="0.2">
      <c r="A725" s="155"/>
      <c r="B725" s="156"/>
      <c r="C725" s="184" t="s">
        <v>1057</v>
      </c>
      <c r="D725" s="160"/>
      <c r="E725" s="161">
        <v>1.48</v>
      </c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48"/>
      <c r="Z725" s="148"/>
      <c r="AA725" s="148"/>
      <c r="AB725" s="148"/>
      <c r="AC725" s="148"/>
      <c r="AD725" s="148"/>
      <c r="AE725" s="148"/>
      <c r="AF725" s="148"/>
      <c r="AG725" s="148" t="s">
        <v>200</v>
      </c>
      <c r="AH725" s="148">
        <v>0</v>
      </c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</row>
    <row r="726" spans="1:60" outlineLevel="1" x14ac:dyDescent="0.2">
      <c r="A726" s="155"/>
      <c r="B726" s="156"/>
      <c r="C726" s="184" t="s">
        <v>1058</v>
      </c>
      <c r="D726" s="160"/>
      <c r="E726" s="161">
        <v>8.1</v>
      </c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48"/>
      <c r="Z726" s="148"/>
      <c r="AA726" s="148"/>
      <c r="AB726" s="148"/>
      <c r="AC726" s="148"/>
      <c r="AD726" s="148"/>
      <c r="AE726" s="148"/>
      <c r="AF726" s="148"/>
      <c r="AG726" s="148" t="s">
        <v>200</v>
      </c>
      <c r="AH726" s="148">
        <v>0</v>
      </c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</row>
    <row r="727" spans="1:60" outlineLevel="1" x14ac:dyDescent="0.2">
      <c r="A727" s="155"/>
      <c r="B727" s="156"/>
      <c r="C727" s="184" t="s">
        <v>1059</v>
      </c>
      <c r="D727" s="160"/>
      <c r="E727" s="161">
        <v>0.9</v>
      </c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48"/>
      <c r="Z727" s="148"/>
      <c r="AA727" s="148"/>
      <c r="AB727" s="148"/>
      <c r="AC727" s="148"/>
      <c r="AD727" s="148"/>
      <c r="AE727" s="148"/>
      <c r="AF727" s="148"/>
      <c r="AG727" s="148" t="s">
        <v>200</v>
      </c>
      <c r="AH727" s="148">
        <v>0</v>
      </c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</row>
    <row r="728" spans="1:60" outlineLevel="1" x14ac:dyDescent="0.2">
      <c r="A728" s="155"/>
      <c r="B728" s="156"/>
      <c r="C728" s="184" t="s">
        <v>1060</v>
      </c>
      <c r="D728" s="160"/>
      <c r="E728" s="161">
        <v>9.9</v>
      </c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48"/>
      <c r="Z728" s="148"/>
      <c r="AA728" s="148"/>
      <c r="AB728" s="148"/>
      <c r="AC728" s="148"/>
      <c r="AD728" s="148"/>
      <c r="AE728" s="148"/>
      <c r="AF728" s="148"/>
      <c r="AG728" s="148" t="s">
        <v>200</v>
      </c>
      <c r="AH728" s="148">
        <v>0</v>
      </c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</row>
    <row r="729" spans="1:60" ht="22.5" outlineLevel="1" x14ac:dyDescent="0.2">
      <c r="A729" s="175">
        <v>143</v>
      </c>
      <c r="B729" s="176" t="s">
        <v>1061</v>
      </c>
      <c r="C729" s="185" t="s">
        <v>1062</v>
      </c>
      <c r="D729" s="177" t="s">
        <v>238</v>
      </c>
      <c r="E729" s="178">
        <v>32</v>
      </c>
      <c r="F729" s="179"/>
      <c r="G729" s="180">
        <f>ROUND(E729*F729,2)</f>
        <v>0</v>
      </c>
      <c r="H729" s="159"/>
      <c r="I729" s="158">
        <f>ROUND(E729*H729,2)</f>
        <v>0</v>
      </c>
      <c r="J729" s="159"/>
      <c r="K729" s="158">
        <f>ROUND(E729*J729,2)</f>
        <v>0</v>
      </c>
      <c r="L729" s="158">
        <v>15</v>
      </c>
      <c r="M729" s="158">
        <f>G729*(1+L729/100)</f>
        <v>0</v>
      </c>
      <c r="N729" s="158">
        <v>3.1700000000000001E-3</v>
      </c>
      <c r="O729" s="158">
        <f>ROUND(E729*N729,2)</f>
        <v>0.1</v>
      </c>
      <c r="P729" s="158">
        <v>0</v>
      </c>
      <c r="Q729" s="158">
        <f>ROUND(E729*P729,2)</f>
        <v>0</v>
      </c>
      <c r="R729" s="158"/>
      <c r="S729" s="158" t="s">
        <v>195</v>
      </c>
      <c r="T729" s="158" t="s">
        <v>196</v>
      </c>
      <c r="U729" s="158">
        <v>0.219</v>
      </c>
      <c r="V729" s="158">
        <f>ROUND(E729*U729,2)</f>
        <v>7.01</v>
      </c>
      <c r="W729" s="158"/>
      <c r="X729" s="158" t="s">
        <v>209</v>
      </c>
      <c r="Y729" s="148"/>
      <c r="Z729" s="148"/>
      <c r="AA729" s="148"/>
      <c r="AB729" s="148"/>
      <c r="AC729" s="148"/>
      <c r="AD729" s="148"/>
      <c r="AE729" s="148"/>
      <c r="AF729" s="148"/>
      <c r="AG729" s="148" t="s">
        <v>210</v>
      </c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</row>
    <row r="730" spans="1:60" ht="22.5" outlineLevel="1" x14ac:dyDescent="0.2">
      <c r="A730" s="175">
        <v>144</v>
      </c>
      <c r="B730" s="176" t="s">
        <v>1063</v>
      </c>
      <c r="C730" s="185" t="s">
        <v>1064</v>
      </c>
      <c r="D730" s="177" t="s">
        <v>238</v>
      </c>
      <c r="E730" s="178">
        <v>62</v>
      </c>
      <c r="F730" s="179"/>
      <c r="G730" s="180">
        <f>ROUND(E730*F730,2)</f>
        <v>0</v>
      </c>
      <c r="H730" s="159"/>
      <c r="I730" s="158">
        <f>ROUND(E730*H730,2)</f>
        <v>0</v>
      </c>
      <c r="J730" s="159"/>
      <c r="K730" s="158">
        <f>ROUND(E730*J730,2)</f>
        <v>0</v>
      </c>
      <c r="L730" s="158">
        <v>15</v>
      </c>
      <c r="M730" s="158">
        <f>G730*(1+L730/100)</f>
        <v>0</v>
      </c>
      <c r="N730" s="158">
        <v>2.3999999999999998E-3</v>
      </c>
      <c r="O730" s="158">
        <f>ROUND(E730*N730,2)</f>
        <v>0.15</v>
      </c>
      <c r="P730" s="158">
        <v>0</v>
      </c>
      <c r="Q730" s="158">
        <f>ROUND(E730*P730,2)</f>
        <v>0</v>
      </c>
      <c r="R730" s="158"/>
      <c r="S730" s="158" t="s">
        <v>195</v>
      </c>
      <c r="T730" s="158" t="s">
        <v>196</v>
      </c>
      <c r="U730" s="158">
        <v>0.26</v>
      </c>
      <c r="V730" s="158">
        <f>ROUND(E730*U730,2)</f>
        <v>16.12</v>
      </c>
      <c r="W730" s="158"/>
      <c r="X730" s="158" t="s">
        <v>209</v>
      </c>
      <c r="Y730" s="148"/>
      <c r="Z730" s="148"/>
      <c r="AA730" s="148"/>
      <c r="AB730" s="148"/>
      <c r="AC730" s="148"/>
      <c r="AD730" s="148"/>
      <c r="AE730" s="148"/>
      <c r="AF730" s="148"/>
      <c r="AG730" s="148" t="s">
        <v>210</v>
      </c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</row>
    <row r="731" spans="1:60" ht="22.5" outlineLevel="1" x14ac:dyDescent="0.2">
      <c r="A731" s="175">
        <v>145</v>
      </c>
      <c r="B731" s="176" t="s">
        <v>1065</v>
      </c>
      <c r="C731" s="185" t="s">
        <v>1066</v>
      </c>
      <c r="D731" s="177" t="s">
        <v>242</v>
      </c>
      <c r="E731" s="178">
        <v>15</v>
      </c>
      <c r="F731" s="179"/>
      <c r="G731" s="180">
        <f>ROUND(E731*F731,2)</f>
        <v>0</v>
      </c>
      <c r="H731" s="159"/>
      <c r="I731" s="158">
        <f>ROUND(E731*H731,2)</f>
        <v>0</v>
      </c>
      <c r="J731" s="159"/>
      <c r="K731" s="158">
        <f>ROUND(E731*J731,2)</f>
        <v>0</v>
      </c>
      <c r="L731" s="158">
        <v>15</v>
      </c>
      <c r="M731" s="158">
        <f>G731*(1+L731/100)</f>
        <v>0</v>
      </c>
      <c r="N731" s="158">
        <v>1.6999999999999999E-3</v>
      </c>
      <c r="O731" s="158">
        <f>ROUND(E731*N731,2)</f>
        <v>0.03</v>
      </c>
      <c r="P731" s="158">
        <v>0</v>
      </c>
      <c r="Q731" s="158">
        <f>ROUND(E731*P731,2)</f>
        <v>0</v>
      </c>
      <c r="R731" s="158"/>
      <c r="S731" s="158" t="s">
        <v>195</v>
      </c>
      <c r="T731" s="158" t="s">
        <v>196</v>
      </c>
      <c r="U731" s="158">
        <v>1.1499999999999999</v>
      </c>
      <c r="V731" s="158">
        <f>ROUND(E731*U731,2)</f>
        <v>17.25</v>
      </c>
      <c r="W731" s="158"/>
      <c r="X731" s="158" t="s">
        <v>209</v>
      </c>
      <c r="Y731" s="148"/>
      <c r="Z731" s="148"/>
      <c r="AA731" s="148"/>
      <c r="AB731" s="148"/>
      <c r="AC731" s="148"/>
      <c r="AD731" s="148"/>
      <c r="AE731" s="148"/>
      <c r="AF731" s="148"/>
      <c r="AG731" s="148" t="s">
        <v>210</v>
      </c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</row>
    <row r="732" spans="1:60" outlineLevel="1" x14ac:dyDescent="0.2">
      <c r="A732" s="175">
        <v>146</v>
      </c>
      <c r="B732" s="176" t="s">
        <v>1067</v>
      </c>
      <c r="C732" s="185" t="s">
        <v>1068</v>
      </c>
      <c r="D732" s="177" t="s">
        <v>242</v>
      </c>
      <c r="E732" s="178">
        <v>6</v>
      </c>
      <c r="F732" s="179"/>
      <c r="G732" s="180">
        <f>ROUND(E732*F732,2)</f>
        <v>0</v>
      </c>
      <c r="H732" s="159"/>
      <c r="I732" s="158">
        <f>ROUND(E732*H732,2)</f>
        <v>0</v>
      </c>
      <c r="J732" s="159"/>
      <c r="K732" s="158">
        <f>ROUND(E732*J732,2)</f>
        <v>0</v>
      </c>
      <c r="L732" s="158">
        <v>15</v>
      </c>
      <c r="M732" s="158">
        <f>G732*(1+L732/100)</f>
        <v>0</v>
      </c>
      <c r="N732" s="158">
        <v>5.9800000000000001E-3</v>
      </c>
      <c r="O732" s="158">
        <f>ROUND(E732*N732,2)</f>
        <v>0.04</v>
      </c>
      <c r="P732" s="158">
        <v>0</v>
      </c>
      <c r="Q732" s="158">
        <f>ROUND(E732*P732,2)</f>
        <v>0</v>
      </c>
      <c r="R732" s="158"/>
      <c r="S732" s="158" t="s">
        <v>595</v>
      </c>
      <c r="T732" s="158" t="s">
        <v>196</v>
      </c>
      <c r="U732" s="158">
        <v>3.7549999999999999</v>
      </c>
      <c r="V732" s="158">
        <f>ROUND(E732*U732,2)</f>
        <v>22.53</v>
      </c>
      <c r="W732" s="158"/>
      <c r="X732" s="158" t="s">
        <v>209</v>
      </c>
      <c r="Y732" s="148"/>
      <c r="Z732" s="148"/>
      <c r="AA732" s="148"/>
      <c r="AB732" s="148"/>
      <c r="AC732" s="148"/>
      <c r="AD732" s="148"/>
      <c r="AE732" s="148"/>
      <c r="AF732" s="148"/>
      <c r="AG732" s="148" t="s">
        <v>210</v>
      </c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</row>
    <row r="733" spans="1:60" outlineLevel="1" x14ac:dyDescent="0.2">
      <c r="A733" s="169">
        <v>147</v>
      </c>
      <c r="B733" s="170" t="s">
        <v>1069</v>
      </c>
      <c r="C733" s="183" t="s">
        <v>1070</v>
      </c>
      <c r="D733" s="171" t="s">
        <v>238</v>
      </c>
      <c r="E733" s="172">
        <v>3.32</v>
      </c>
      <c r="F733" s="173"/>
      <c r="G733" s="174">
        <f>ROUND(E733*F733,2)</f>
        <v>0</v>
      </c>
      <c r="H733" s="159"/>
      <c r="I733" s="158">
        <f>ROUND(E733*H733,2)</f>
        <v>0</v>
      </c>
      <c r="J733" s="159"/>
      <c r="K733" s="158">
        <f>ROUND(E733*J733,2)</f>
        <v>0</v>
      </c>
      <c r="L733" s="158">
        <v>15</v>
      </c>
      <c r="M733" s="158">
        <f>G733*(1+L733/100)</f>
        <v>0</v>
      </c>
      <c r="N733" s="158">
        <v>5.7600000000000004E-3</v>
      </c>
      <c r="O733" s="158">
        <f>ROUND(E733*N733,2)</f>
        <v>0.02</v>
      </c>
      <c r="P733" s="158">
        <v>0</v>
      </c>
      <c r="Q733" s="158">
        <f>ROUND(E733*P733,2)</f>
        <v>0</v>
      </c>
      <c r="R733" s="158"/>
      <c r="S733" s="158" t="s">
        <v>595</v>
      </c>
      <c r="T733" s="158" t="s">
        <v>599</v>
      </c>
      <c r="U733" s="158">
        <v>1.0738000000000001</v>
      </c>
      <c r="V733" s="158">
        <f>ROUND(E733*U733,2)</f>
        <v>3.57</v>
      </c>
      <c r="W733" s="158"/>
      <c r="X733" s="158" t="s">
        <v>209</v>
      </c>
      <c r="Y733" s="148"/>
      <c r="Z733" s="148"/>
      <c r="AA733" s="148"/>
      <c r="AB733" s="148"/>
      <c r="AC733" s="148"/>
      <c r="AD733" s="148"/>
      <c r="AE733" s="148"/>
      <c r="AF733" s="148"/>
      <c r="AG733" s="148" t="s">
        <v>210</v>
      </c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</row>
    <row r="734" spans="1:60" outlineLevel="1" x14ac:dyDescent="0.2">
      <c r="A734" s="155"/>
      <c r="B734" s="156"/>
      <c r="C734" s="184" t="s">
        <v>1071</v>
      </c>
      <c r="D734" s="160"/>
      <c r="E734" s="161">
        <v>3.32</v>
      </c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48"/>
      <c r="Z734" s="148"/>
      <c r="AA734" s="148"/>
      <c r="AB734" s="148"/>
      <c r="AC734" s="148"/>
      <c r="AD734" s="148"/>
      <c r="AE734" s="148"/>
      <c r="AF734" s="148"/>
      <c r="AG734" s="148" t="s">
        <v>200</v>
      </c>
      <c r="AH734" s="148">
        <v>0</v>
      </c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</row>
    <row r="735" spans="1:60" outlineLevel="1" x14ac:dyDescent="0.2">
      <c r="A735" s="155">
        <v>148</v>
      </c>
      <c r="B735" s="156" t="s">
        <v>1072</v>
      </c>
      <c r="C735" s="194" t="s">
        <v>1073</v>
      </c>
      <c r="D735" s="157" t="s">
        <v>0</v>
      </c>
      <c r="E735" s="191"/>
      <c r="F735" s="159"/>
      <c r="G735" s="158">
        <f>ROUND(E735*F735,2)</f>
        <v>0</v>
      </c>
      <c r="H735" s="159"/>
      <c r="I735" s="158">
        <f>ROUND(E735*H735,2)</f>
        <v>0</v>
      </c>
      <c r="J735" s="159"/>
      <c r="K735" s="158">
        <f>ROUND(E735*J735,2)</f>
        <v>0</v>
      </c>
      <c r="L735" s="158">
        <v>15</v>
      </c>
      <c r="M735" s="158">
        <f>G735*(1+L735/100)</f>
        <v>0</v>
      </c>
      <c r="N735" s="158">
        <v>0</v>
      </c>
      <c r="O735" s="158">
        <f>ROUND(E735*N735,2)</f>
        <v>0</v>
      </c>
      <c r="P735" s="158">
        <v>0</v>
      </c>
      <c r="Q735" s="158">
        <f>ROUND(E735*P735,2)</f>
        <v>0</v>
      </c>
      <c r="R735" s="158"/>
      <c r="S735" s="158" t="s">
        <v>195</v>
      </c>
      <c r="T735" s="158" t="s">
        <v>196</v>
      </c>
      <c r="U735" s="158">
        <v>0</v>
      </c>
      <c r="V735" s="158">
        <f>ROUND(E735*U735,2)</f>
        <v>0</v>
      </c>
      <c r="W735" s="158"/>
      <c r="X735" s="158" t="s">
        <v>878</v>
      </c>
      <c r="Y735" s="148"/>
      <c r="Z735" s="148"/>
      <c r="AA735" s="148"/>
      <c r="AB735" s="148"/>
      <c r="AC735" s="148"/>
      <c r="AD735" s="148"/>
      <c r="AE735" s="148"/>
      <c r="AF735" s="148"/>
      <c r="AG735" s="148" t="s">
        <v>879</v>
      </c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</row>
    <row r="736" spans="1:60" x14ac:dyDescent="0.2">
      <c r="A736" s="163" t="s">
        <v>190</v>
      </c>
      <c r="B736" s="164" t="s">
        <v>142</v>
      </c>
      <c r="C736" s="182" t="s">
        <v>143</v>
      </c>
      <c r="D736" s="165"/>
      <c r="E736" s="166"/>
      <c r="F736" s="167"/>
      <c r="G736" s="168">
        <f>SUMIF(AG737:AG750,"&lt;&gt;NOR",G737:G750)</f>
        <v>0</v>
      </c>
      <c r="H736" s="162"/>
      <c r="I736" s="162">
        <f>SUM(I737:I750)</f>
        <v>0</v>
      </c>
      <c r="J736" s="162"/>
      <c r="K736" s="162">
        <f>SUM(K737:K750)</f>
        <v>0</v>
      </c>
      <c r="L736" s="162"/>
      <c r="M736" s="162">
        <f>SUM(M737:M750)</f>
        <v>0</v>
      </c>
      <c r="N736" s="162"/>
      <c r="O736" s="162">
        <f>SUM(O737:O750)</f>
        <v>17.470000000000002</v>
      </c>
      <c r="P736" s="162"/>
      <c r="Q736" s="162">
        <f>SUM(Q737:Q750)</f>
        <v>0</v>
      </c>
      <c r="R736" s="162"/>
      <c r="S736" s="162"/>
      <c r="T736" s="162"/>
      <c r="U736" s="162"/>
      <c r="V736" s="162">
        <f>SUM(V737:V750)</f>
        <v>366.95</v>
      </c>
      <c r="W736" s="162"/>
      <c r="X736" s="162"/>
      <c r="AG736" t="s">
        <v>191</v>
      </c>
    </row>
    <row r="737" spans="1:60" outlineLevel="1" x14ac:dyDescent="0.2">
      <c r="A737" s="169">
        <v>149</v>
      </c>
      <c r="B737" s="170" t="s">
        <v>1074</v>
      </c>
      <c r="C737" s="183" t="s">
        <v>1075</v>
      </c>
      <c r="D737" s="171" t="s">
        <v>204</v>
      </c>
      <c r="E737" s="172">
        <v>200</v>
      </c>
      <c r="F737" s="173"/>
      <c r="G737" s="174">
        <f>ROUND(E737*F737,2)</f>
        <v>0</v>
      </c>
      <c r="H737" s="159"/>
      <c r="I737" s="158">
        <f>ROUND(E737*H737,2)</f>
        <v>0</v>
      </c>
      <c r="J737" s="159"/>
      <c r="K737" s="158">
        <f>ROUND(E737*J737,2)</f>
        <v>0</v>
      </c>
      <c r="L737" s="158">
        <v>15</v>
      </c>
      <c r="M737" s="158">
        <f>G737*(1+L737/100)</f>
        <v>0</v>
      </c>
      <c r="N737" s="158">
        <v>7.2289999999999993E-2</v>
      </c>
      <c r="O737" s="158">
        <f>ROUND(E737*N737,2)</f>
        <v>14.46</v>
      </c>
      <c r="P737" s="158">
        <v>0</v>
      </c>
      <c r="Q737" s="158">
        <f>ROUND(E737*P737,2)</f>
        <v>0</v>
      </c>
      <c r="R737" s="158"/>
      <c r="S737" s="158" t="s">
        <v>195</v>
      </c>
      <c r="T737" s="158" t="s">
        <v>196</v>
      </c>
      <c r="U737" s="158">
        <v>0.57699999999999996</v>
      </c>
      <c r="V737" s="158">
        <f>ROUND(E737*U737,2)</f>
        <v>115.4</v>
      </c>
      <c r="W737" s="158"/>
      <c r="X737" s="158" t="s">
        <v>209</v>
      </c>
      <c r="Y737" s="148"/>
      <c r="Z737" s="148"/>
      <c r="AA737" s="148"/>
      <c r="AB737" s="148"/>
      <c r="AC737" s="148"/>
      <c r="AD737" s="148"/>
      <c r="AE737" s="148"/>
      <c r="AF737" s="148"/>
      <c r="AG737" s="148" t="s">
        <v>210</v>
      </c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</row>
    <row r="738" spans="1:60" outlineLevel="1" x14ac:dyDescent="0.2">
      <c r="A738" s="155"/>
      <c r="B738" s="156"/>
      <c r="C738" s="184" t="s">
        <v>1076</v>
      </c>
      <c r="D738" s="160"/>
      <c r="E738" s="161">
        <v>200</v>
      </c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58"/>
      <c r="Q738" s="158"/>
      <c r="R738" s="158"/>
      <c r="S738" s="158"/>
      <c r="T738" s="158"/>
      <c r="U738" s="158"/>
      <c r="V738" s="158"/>
      <c r="W738" s="158"/>
      <c r="X738" s="158"/>
      <c r="Y738" s="148"/>
      <c r="Z738" s="148"/>
      <c r="AA738" s="148"/>
      <c r="AB738" s="148"/>
      <c r="AC738" s="148"/>
      <c r="AD738" s="148"/>
      <c r="AE738" s="148"/>
      <c r="AF738" s="148"/>
      <c r="AG738" s="148" t="s">
        <v>200</v>
      </c>
      <c r="AH738" s="148">
        <v>0</v>
      </c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</row>
    <row r="739" spans="1:60" outlineLevel="1" x14ac:dyDescent="0.2">
      <c r="A739" s="175">
        <v>150</v>
      </c>
      <c r="B739" s="176" t="s">
        <v>1077</v>
      </c>
      <c r="C739" s="185" t="s">
        <v>1078</v>
      </c>
      <c r="D739" s="177" t="s">
        <v>204</v>
      </c>
      <c r="E739" s="178">
        <v>30</v>
      </c>
      <c r="F739" s="179"/>
      <c r="G739" s="180">
        <f>ROUND(E739*F739,2)</f>
        <v>0</v>
      </c>
      <c r="H739" s="159"/>
      <c r="I739" s="158">
        <f>ROUND(E739*H739,2)</f>
        <v>0</v>
      </c>
      <c r="J739" s="159"/>
      <c r="K739" s="158">
        <f>ROUND(E739*J739,2)</f>
        <v>0</v>
      </c>
      <c r="L739" s="158">
        <v>15</v>
      </c>
      <c r="M739" s="158">
        <f>G739*(1+L739/100)</f>
        <v>0</v>
      </c>
      <c r="N739" s="158">
        <v>7.331E-2</v>
      </c>
      <c r="O739" s="158">
        <f>ROUND(E739*N739,2)</f>
        <v>2.2000000000000002</v>
      </c>
      <c r="P739" s="158">
        <v>0</v>
      </c>
      <c r="Q739" s="158">
        <f>ROUND(E739*P739,2)</f>
        <v>0</v>
      </c>
      <c r="R739" s="158"/>
      <c r="S739" s="158" t="s">
        <v>195</v>
      </c>
      <c r="T739" s="158" t="s">
        <v>196</v>
      </c>
      <c r="U739" s="158">
        <v>3.8989600000000002</v>
      </c>
      <c r="V739" s="158">
        <f>ROUND(E739*U739,2)</f>
        <v>116.97</v>
      </c>
      <c r="W739" s="158"/>
      <c r="X739" s="158" t="s">
        <v>209</v>
      </c>
      <c r="Y739" s="148"/>
      <c r="Z739" s="148"/>
      <c r="AA739" s="148"/>
      <c r="AB739" s="148"/>
      <c r="AC739" s="148"/>
      <c r="AD739" s="148"/>
      <c r="AE739" s="148"/>
      <c r="AF739" s="148"/>
      <c r="AG739" s="148" t="s">
        <v>210</v>
      </c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</row>
    <row r="740" spans="1:60" outlineLevel="1" x14ac:dyDescent="0.2">
      <c r="A740" s="169">
        <v>151</v>
      </c>
      <c r="B740" s="170" t="s">
        <v>1079</v>
      </c>
      <c r="C740" s="183" t="s">
        <v>1080</v>
      </c>
      <c r="D740" s="171" t="s">
        <v>238</v>
      </c>
      <c r="E740" s="172">
        <v>41</v>
      </c>
      <c r="F740" s="173"/>
      <c r="G740" s="174">
        <f>ROUND(E740*F740,2)</f>
        <v>0</v>
      </c>
      <c r="H740" s="159"/>
      <c r="I740" s="158">
        <f>ROUND(E740*H740,2)</f>
        <v>0</v>
      </c>
      <c r="J740" s="159"/>
      <c r="K740" s="158">
        <f>ROUND(E740*J740,2)</f>
        <v>0</v>
      </c>
      <c r="L740" s="158">
        <v>15</v>
      </c>
      <c r="M740" s="158">
        <f>G740*(1+L740/100)</f>
        <v>0</v>
      </c>
      <c r="N740" s="158">
        <v>1.0000000000000001E-5</v>
      </c>
      <c r="O740" s="158">
        <f>ROUND(E740*N740,2)</f>
        <v>0</v>
      </c>
      <c r="P740" s="158">
        <v>0</v>
      </c>
      <c r="Q740" s="158">
        <f>ROUND(E740*P740,2)</f>
        <v>0</v>
      </c>
      <c r="R740" s="158"/>
      <c r="S740" s="158" t="s">
        <v>195</v>
      </c>
      <c r="T740" s="158" t="s">
        <v>196</v>
      </c>
      <c r="U740" s="158">
        <v>0.45</v>
      </c>
      <c r="V740" s="158">
        <f>ROUND(E740*U740,2)</f>
        <v>18.45</v>
      </c>
      <c r="W740" s="158"/>
      <c r="X740" s="158" t="s">
        <v>209</v>
      </c>
      <c r="Y740" s="148"/>
      <c r="Z740" s="148"/>
      <c r="AA740" s="148"/>
      <c r="AB740" s="148"/>
      <c r="AC740" s="148"/>
      <c r="AD740" s="148"/>
      <c r="AE740" s="148"/>
      <c r="AF740" s="148"/>
      <c r="AG740" s="148" t="s">
        <v>210</v>
      </c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</row>
    <row r="741" spans="1:60" outlineLevel="1" x14ac:dyDescent="0.2">
      <c r="A741" s="155"/>
      <c r="B741" s="156"/>
      <c r="C741" s="184" t="s">
        <v>1081</v>
      </c>
      <c r="D741" s="160"/>
      <c r="E741" s="161">
        <v>41</v>
      </c>
      <c r="F741" s="158"/>
      <c r="G741" s="158"/>
      <c r="H741" s="158"/>
      <c r="I741" s="158"/>
      <c r="J741" s="158"/>
      <c r="K741" s="158"/>
      <c r="L741" s="158"/>
      <c r="M741" s="158"/>
      <c r="N741" s="158"/>
      <c r="O741" s="158"/>
      <c r="P741" s="158"/>
      <c r="Q741" s="158"/>
      <c r="R741" s="158"/>
      <c r="S741" s="158"/>
      <c r="T741" s="158"/>
      <c r="U741" s="158"/>
      <c r="V741" s="158"/>
      <c r="W741" s="158"/>
      <c r="X741" s="158"/>
      <c r="Y741" s="148"/>
      <c r="Z741" s="148"/>
      <c r="AA741" s="148"/>
      <c r="AB741" s="148"/>
      <c r="AC741" s="148"/>
      <c r="AD741" s="148"/>
      <c r="AE741" s="148"/>
      <c r="AF741" s="148"/>
      <c r="AG741" s="148" t="s">
        <v>200</v>
      </c>
      <c r="AH741" s="148">
        <v>0</v>
      </c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</row>
    <row r="742" spans="1:60" outlineLevel="1" x14ac:dyDescent="0.2">
      <c r="A742" s="175">
        <v>152</v>
      </c>
      <c r="B742" s="176" t="s">
        <v>1082</v>
      </c>
      <c r="C742" s="185" t="s">
        <v>1083</v>
      </c>
      <c r="D742" s="177" t="s">
        <v>238</v>
      </c>
      <c r="E742" s="178">
        <v>62</v>
      </c>
      <c r="F742" s="179"/>
      <c r="G742" s="180">
        <f>ROUND(E742*F742,2)</f>
        <v>0</v>
      </c>
      <c r="H742" s="159"/>
      <c r="I742" s="158">
        <f>ROUND(E742*H742,2)</f>
        <v>0</v>
      </c>
      <c r="J742" s="159"/>
      <c r="K742" s="158">
        <f>ROUND(E742*J742,2)</f>
        <v>0</v>
      </c>
      <c r="L742" s="158">
        <v>15</v>
      </c>
      <c r="M742" s="158">
        <f>G742*(1+L742/100)</f>
        <v>0</v>
      </c>
      <c r="N742" s="158">
        <v>1.6000000000000001E-4</v>
      </c>
      <c r="O742" s="158">
        <f>ROUND(E742*N742,2)</f>
        <v>0.01</v>
      </c>
      <c r="P742" s="158">
        <v>0</v>
      </c>
      <c r="Q742" s="158">
        <f>ROUND(E742*P742,2)</f>
        <v>0</v>
      </c>
      <c r="R742" s="158"/>
      <c r="S742" s="158" t="s">
        <v>195</v>
      </c>
      <c r="T742" s="158" t="s">
        <v>196</v>
      </c>
      <c r="U742" s="158">
        <v>6.7000000000000004E-2</v>
      </c>
      <c r="V742" s="158">
        <f>ROUND(E742*U742,2)</f>
        <v>4.1500000000000004</v>
      </c>
      <c r="W742" s="158"/>
      <c r="X742" s="158" t="s">
        <v>209</v>
      </c>
      <c r="Y742" s="148"/>
      <c r="Z742" s="148"/>
      <c r="AA742" s="148"/>
      <c r="AB742" s="148"/>
      <c r="AC742" s="148"/>
      <c r="AD742" s="148"/>
      <c r="AE742" s="148"/>
      <c r="AF742" s="148"/>
      <c r="AG742" s="148" t="s">
        <v>210</v>
      </c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</row>
    <row r="743" spans="1:60" outlineLevel="1" x14ac:dyDescent="0.2">
      <c r="A743" s="175">
        <v>153</v>
      </c>
      <c r="B743" s="176" t="s">
        <v>1084</v>
      </c>
      <c r="C743" s="185" t="s">
        <v>1085</v>
      </c>
      <c r="D743" s="177" t="s">
        <v>238</v>
      </c>
      <c r="E743" s="178">
        <v>62</v>
      </c>
      <c r="F743" s="179"/>
      <c r="G743" s="180">
        <f>ROUND(E743*F743,2)</f>
        <v>0</v>
      </c>
      <c r="H743" s="159"/>
      <c r="I743" s="158">
        <f>ROUND(E743*H743,2)</f>
        <v>0</v>
      </c>
      <c r="J743" s="159"/>
      <c r="K743" s="158">
        <f>ROUND(E743*J743,2)</f>
        <v>0</v>
      </c>
      <c r="L743" s="158">
        <v>15</v>
      </c>
      <c r="M743" s="158">
        <f>G743*(1+L743/100)</f>
        <v>0</v>
      </c>
      <c r="N743" s="158">
        <v>4.8000000000000001E-4</v>
      </c>
      <c r="O743" s="158">
        <f>ROUND(E743*N743,2)</f>
        <v>0.03</v>
      </c>
      <c r="P743" s="158">
        <v>0</v>
      </c>
      <c r="Q743" s="158">
        <f>ROUND(E743*P743,2)</f>
        <v>0</v>
      </c>
      <c r="R743" s="158"/>
      <c r="S743" s="158" t="s">
        <v>195</v>
      </c>
      <c r="T743" s="158" t="s">
        <v>196</v>
      </c>
      <c r="U743" s="158">
        <v>0.1</v>
      </c>
      <c r="V743" s="158">
        <f>ROUND(E743*U743,2)</f>
        <v>6.2</v>
      </c>
      <c r="W743" s="158"/>
      <c r="X743" s="158" t="s">
        <v>209</v>
      </c>
      <c r="Y743" s="148"/>
      <c r="Z743" s="148"/>
      <c r="AA743" s="148"/>
      <c r="AB743" s="148"/>
      <c r="AC743" s="148"/>
      <c r="AD743" s="148"/>
      <c r="AE743" s="148"/>
      <c r="AF743" s="148"/>
      <c r="AG743" s="148" t="s">
        <v>210</v>
      </c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</row>
    <row r="744" spans="1:60" outlineLevel="1" x14ac:dyDescent="0.2">
      <c r="A744" s="169">
        <v>154</v>
      </c>
      <c r="B744" s="170" t="s">
        <v>1086</v>
      </c>
      <c r="C744" s="183" t="s">
        <v>1087</v>
      </c>
      <c r="D744" s="171" t="s">
        <v>238</v>
      </c>
      <c r="E744" s="172">
        <v>41</v>
      </c>
      <c r="F744" s="173"/>
      <c r="G744" s="174">
        <f>ROUND(E744*F744,2)</f>
        <v>0</v>
      </c>
      <c r="H744" s="159"/>
      <c r="I744" s="158">
        <f>ROUND(E744*H744,2)</f>
        <v>0</v>
      </c>
      <c r="J744" s="159"/>
      <c r="K744" s="158">
        <f>ROUND(E744*J744,2)</f>
        <v>0</v>
      </c>
      <c r="L744" s="158">
        <v>15</v>
      </c>
      <c r="M744" s="158">
        <f>G744*(1+L744/100)</f>
        <v>0</v>
      </c>
      <c r="N744" s="158">
        <v>1.7440000000000001E-2</v>
      </c>
      <c r="O744" s="158">
        <f>ROUND(E744*N744,2)</f>
        <v>0.72</v>
      </c>
      <c r="P744" s="158">
        <v>0</v>
      </c>
      <c r="Q744" s="158">
        <f>ROUND(E744*P744,2)</f>
        <v>0</v>
      </c>
      <c r="R744" s="158"/>
      <c r="S744" s="158" t="s">
        <v>195</v>
      </c>
      <c r="T744" s="158" t="s">
        <v>196</v>
      </c>
      <c r="U744" s="158">
        <v>0.33</v>
      </c>
      <c r="V744" s="158">
        <f>ROUND(E744*U744,2)</f>
        <v>13.53</v>
      </c>
      <c r="W744" s="158"/>
      <c r="X744" s="158" t="s">
        <v>209</v>
      </c>
      <c r="Y744" s="148"/>
      <c r="Z744" s="148"/>
      <c r="AA744" s="148"/>
      <c r="AB744" s="148"/>
      <c r="AC744" s="148"/>
      <c r="AD744" s="148"/>
      <c r="AE744" s="148"/>
      <c r="AF744" s="148"/>
      <c r="AG744" s="148" t="s">
        <v>210</v>
      </c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</row>
    <row r="745" spans="1:60" outlineLevel="1" x14ac:dyDescent="0.2">
      <c r="A745" s="155"/>
      <c r="B745" s="156"/>
      <c r="C745" s="184" t="s">
        <v>1088</v>
      </c>
      <c r="D745" s="160"/>
      <c r="E745" s="161">
        <v>41</v>
      </c>
      <c r="F745" s="158"/>
      <c r="G745" s="158"/>
      <c r="H745" s="158"/>
      <c r="I745" s="158"/>
      <c r="J745" s="158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  <c r="W745" s="158"/>
      <c r="X745" s="158"/>
      <c r="Y745" s="148"/>
      <c r="Z745" s="148"/>
      <c r="AA745" s="148"/>
      <c r="AB745" s="148"/>
      <c r="AC745" s="148"/>
      <c r="AD745" s="148"/>
      <c r="AE745" s="148"/>
      <c r="AF745" s="148"/>
      <c r="AG745" s="148" t="s">
        <v>200</v>
      </c>
      <c r="AH745" s="148">
        <v>0</v>
      </c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</row>
    <row r="746" spans="1:60" ht="22.5" outlineLevel="1" x14ac:dyDescent="0.2">
      <c r="A746" s="169">
        <v>155</v>
      </c>
      <c r="B746" s="170" t="s">
        <v>1089</v>
      </c>
      <c r="C746" s="183" t="s">
        <v>1090</v>
      </c>
      <c r="D746" s="171" t="s">
        <v>204</v>
      </c>
      <c r="E746" s="172">
        <v>230</v>
      </c>
      <c r="F746" s="173"/>
      <c r="G746" s="174">
        <f>ROUND(E746*F746,2)</f>
        <v>0</v>
      </c>
      <c r="H746" s="159"/>
      <c r="I746" s="158">
        <f>ROUND(E746*H746,2)</f>
        <v>0</v>
      </c>
      <c r="J746" s="159"/>
      <c r="K746" s="158">
        <f>ROUND(E746*J746,2)</f>
        <v>0</v>
      </c>
      <c r="L746" s="158">
        <v>15</v>
      </c>
      <c r="M746" s="158">
        <f>G746*(1+L746/100)</f>
        <v>0</v>
      </c>
      <c r="N746" s="158">
        <v>2.2000000000000001E-4</v>
      </c>
      <c r="O746" s="158">
        <f>ROUND(E746*N746,2)</f>
        <v>0.05</v>
      </c>
      <c r="P746" s="158">
        <v>0</v>
      </c>
      <c r="Q746" s="158">
        <f>ROUND(E746*P746,2)</f>
        <v>0</v>
      </c>
      <c r="R746" s="158"/>
      <c r="S746" s="158" t="s">
        <v>195</v>
      </c>
      <c r="T746" s="158" t="s">
        <v>196</v>
      </c>
      <c r="U746" s="158">
        <v>0.12</v>
      </c>
      <c r="V746" s="158">
        <f>ROUND(E746*U746,2)</f>
        <v>27.6</v>
      </c>
      <c r="W746" s="158"/>
      <c r="X746" s="158" t="s">
        <v>209</v>
      </c>
      <c r="Y746" s="148"/>
      <c r="Z746" s="148"/>
      <c r="AA746" s="148"/>
      <c r="AB746" s="148"/>
      <c r="AC746" s="148"/>
      <c r="AD746" s="148"/>
      <c r="AE746" s="148"/>
      <c r="AF746" s="148"/>
      <c r="AG746" s="148" t="s">
        <v>210</v>
      </c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</row>
    <row r="747" spans="1:60" outlineLevel="1" x14ac:dyDescent="0.2">
      <c r="A747" s="155"/>
      <c r="B747" s="156"/>
      <c r="C747" s="184" t="s">
        <v>1091</v>
      </c>
      <c r="D747" s="160"/>
      <c r="E747" s="161">
        <v>230</v>
      </c>
      <c r="F747" s="158"/>
      <c r="G747" s="158"/>
      <c r="H747" s="158"/>
      <c r="I747" s="158"/>
      <c r="J747" s="158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  <c r="W747" s="158"/>
      <c r="X747" s="158"/>
      <c r="Y747" s="148"/>
      <c r="Z747" s="148"/>
      <c r="AA747" s="148"/>
      <c r="AB747" s="148"/>
      <c r="AC747" s="148"/>
      <c r="AD747" s="148"/>
      <c r="AE747" s="148"/>
      <c r="AF747" s="148"/>
      <c r="AG747" s="148" t="s">
        <v>200</v>
      </c>
      <c r="AH747" s="148">
        <v>0</v>
      </c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</row>
    <row r="748" spans="1:60" outlineLevel="1" x14ac:dyDescent="0.2">
      <c r="A748" s="169">
        <v>156</v>
      </c>
      <c r="B748" s="170" t="s">
        <v>492</v>
      </c>
      <c r="C748" s="183" t="s">
        <v>493</v>
      </c>
      <c r="D748" s="171" t="s">
        <v>494</v>
      </c>
      <c r="E748" s="172">
        <v>20</v>
      </c>
      <c r="F748" s="173"/>
      <c r="G748" s="174">
        <f>ROUND(E748*F748,2)</f>
        <v>0</v>
      </c>
      <c r="H748" s="159"/>
      <c r="I748" s="158">
        <f>ROUND(E748*H748,2)</f>
        <v>0</v>
      </c>
      <c r="J748" s="159"/>
      <c r="K748" s="158">
        <f>ROUND(E748*J748,2)</f>
        <v>0</v>
      </c>
      <c r="L748" s="158">
        <v>15</v>
      </c>
      <c r="M748" s="158">
        <f>G748*(1+L748/100)</f>
        <v>0</v>
      </c>
      <c r="N748" s="158">
        <v>0</v>
      </c>
      <c r="O748" s="158">
        <f>ROUND(E748*N748,2)</f>
        <v>0</v>
      </c>
      <c r="P748" s="158">
        <v>0</v>
      </c>
      <c r="Q748" s="158">
        <f>ROUND(E748*P748,2)</f>
        <v>0</v>
      </c>
      <c r="R748" s="158" t="s">
        <v>495</v>
      </c>
      <c r="S748" s="158" t="s">
        <v>195</v>
      </c>
      <c r="T748" s="158" t="s">
        <v>196</v>
      </c>
      <c r="U748" s="158">
        <v>1</v>
      </c>
      <c r="V748" s="158">
        <f>ROUND(E748*U748,2)</f>
        <v>20</v>
      </c>
      <c r="W748" s="158"/>
      <c r="X748" s="158" t="s">
        <v>496</v>
      </c>
      <c r="Y748" s="148"/>
      <c r="Z748" s="148"/>
      <c r="AA748" s="148"/>
      <c r="AB748" s="148"/>
      <c r="AC748" s="148"/>
      <c r="AD748" s="148"/>
      <c r="AE748" s="148"/>
      <c r="AF748" s="148"/>
      <c r="AG748" s="148" t="s">
        <v>497</v>
      </c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</row>
    <row r="749" spans="1:60" ht="22.5" outlineLevel="1" x14ac:dyDescent="0.2">
      <c r="A749" s="155"/>
      <c r="B749" s="156"/>
      <c r="C749" s="184" t="s">
        <v>1092</v>
      </c>
      <c r="D749" s="160"/>
      <c r="E749" s="161">
        <v>20</v>
      </c>
      <c r="F749" s="158"/>
      <c r="G749" s="158"/>
      <c r="H749" s="158"/>
      <c r="I749" s="158"/>
      <c r="J749" s="158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158"/>
      <c r="X749" s="158"/>
      <c r="Y749" s="148"/>
      <c r="Z749" s="148"/>
      <c r="AA749" s="148"/>
      <c r="AB749" s="148"/>
      <c r="AC749" s="148"/>
      <c r="AD749" s="148"/>
      <c r="AE749" s="148"/>
      <c r="AF749" s="148"/>
      <c r="AG749" s="148" t="s">
        <v>200</v>
      </c>
      <c r="AH749" s="148">
        <v>0</v>
      </c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</row>
    <row r="750" spans="1:60" outlineLevel="1" x14ac:dyDescent="0.2">
      <c r="A750" s="175">
        <v>157</v>
      </c>
      <c r="B750" s="176" t="s">
        <v>1093</v>
      </c>
      <c r="C750" s="185" t="s">
        <v>1094</v>
      </c>
      <c r="D750" s="177" t="s">
        <v>333</v>
      </c>
      <c r="E750" s="178">
        <v>17.46303</v>
      </c>
      <c r="F750" s="179"/>
      <c r="G750" s="180">
        <f>ROUND(E750*F750,2)</f>
        <v>0</v>
      </c>
      <c r="H750" s="159"/>
      <c r="I750" s="158">
        <f>ROUND(E750*H750,2)</f>
        <v>0</v>
      </c>
      <c r="J750" s="159"/>
      <c r="K750" s="158">
        <f>ROUND(E750*J750,2)</f>
        <v>0</v>
      </c>
      <c r="L750" s="158">
        <v>15</v>
      </c>
      <c r="M750" s="158">
        <f>G750*(1+L750/100)</f>
        <v>0</v>
      </c>
      <c r="N750" s="158">
        <v>0</v>
      </c>
      <c r="O750" s="158">
        <f>ROUND(E750*N750,2)</f>
        <v>0</v>
      </c>
      <c r="P750" s="158">
        <v>0</v>
      </c>
      <c r="Q750" s="158">
        <f>ROUND(E750*P750,2)</f>
        <v>0</v>
      </c>
      <c r="R750" s="158"/>
      <c r="S750" s="158" t="s">
        <v>195</v>
      </c>
      <c r="T750" s="158" t="s">
        <v>196</v>
      </c>
      <c r="U750" s="158">
        <v>2.5569999999999999</v>
      </c>
      <c r="V750" s="158">
        <f>ROUND(E750*U750,2)</f>
        <v>44.65</v>
      </c>
      <c r="W750" s="158"/>
      <c r="X750" s="158" t="s">
        <v>878</v>
      </c>
      <c r="Y750" s="148"/>
      <c r="Z750" s="148"/>
      <c r="AA750" s="148"/>
      <c r="AB750" s="148"/>
      <c r="AC750" s="148"/>
      <c r="AD750" s="148"/>
      <c r="AE750" s="148"/>
      <c r="AF750" s="148"/>
      <c r="AG750" s="148" t="s">
        <v>879</v>
      </c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</row>
    <row r="751" spans="1:60" x14ac:dyDescent="0.2">
      <c r="A751" s="163" t="s">
        <v>190</v>
      </c>
      <c r="B751" s="164" t="s">
        <v>144</v>
      </c>
      <c r="C751" s="182" t="s">
        <v>145</v>
      </c>
      <c r="D751" s="165"/>
      <c r="E751" s="166"/>
      <c r="F751" s="167"/>
      <c r="G751" s="168">
        <f>SUMIF(AG752:AG782,"&lt;&gt;NOR",G752:G782)</f>
        <v>0</v>
      </c>
      <c r="H751" s="162"/>
      <c r="I751" s="162">
        <f>SUM(I752:I782)</f>
        <v>0</v>
      </c>
      <c r="J751" s="162"/>
      <c r="K751" s="162">
        <f>SUM(K752:K782)</f>
        <v>0</v>
      </c>
      <c r="L751" s="162"/>
      <c r="M751" s="162">
        <f>SUM(M752:M782)</f>
        <v>0</v>
      </c>
      <c r="N751" s="162"/>
      <c r="O751" s="162">
        <f>SUM(O752:O782)</f>
        <v>1.5900000000000005</v>
      </c>
      <c r="P751" s="162"/>
      <c r="Q751" s="162">
        <f>SUM(Q752:Q782)</f>
        <v>0</v>
      </c>
      <c r="R751" s="162"/>
      <c r="S751" s="162"/>
      <c r="T751" s="162"/>
      <c r="U751" s="162"/>
      <c r="V751" s="162">
        <f>SUM(V752:V782)</f>
        <v>73.590000000000018</v>
      </c>
      <c r="W751" s="162"/>
      <c r="X751" s="162"/>
      <c r="AG751" t="s">
        <v>191</v>
      </c>
    </row>
    <row r="752" spans="1:60" outlineLevel="1" x14ac:dyDescent="0.2">
      <c r="A752" s="169">
        <v>158</v>
      </c>
      <c r="B752" s="170" t="s">
        <v>1095</v>
      </c>
      <c r="C752" s="183" t="s">
        <v>1096</v>
      </c>
      <c r="D752" s="171" t="s">
        <v>238</v>
      </c>
      <c r="E752" s="172">
        <v>42.2</v>
      </c>
      <c r="F752" s="173"/>
      <c r="G752" s="174">
        <f>ROUND(E752*F752,2)</f>
        <v>0</v>
      </c>
      <c r="H752" s="159"/>
      <c r="I752" s="158">
        <f>ROUND(E752*H752,2)</f>
        <v>0</v>
      </c>
      <c r="J752" s="159"/>
      <c r="K752" s="158">
        <f>ROUND(E752*J752,2)</f>
        <v>0</v>
      </c>
      <c r="L752" s="158">
        <v>15</v>
      </c>
      <c r="M752" s="158">
        <f>G752*(1+L752/100)</f>
        <v>0</v>
      </c>
      <c r="N752" s="158">
        <v>1.0000000000000001E-5</v>
      </c>
      <c r="O752" s="158">
        <f>ROUND(E752*N752,2)</f>
        <v>0</v>
      </c>
      <c r="P752" s="158">
        <v>0</v>
      </c>
      <c r="Q752" s="158">
        <f>ROUND(E752*P752,2)</f>
        <v>0</v>
      </c>
      <c r="R752" s="158"/>
      <c r="S752" s="158" t="s">
        <v>195</v>
      </c>
      <c r="T752" s="158" t="s">
        <v>196</v>
      </c>
      <c r="U752" s="158">
        <v>0.151</v>
      </c>
      <c r="V752" s="158">
        <f>ROUND(E752*U752,2)</f>
        <v>6.37</v>
      </c>
      <c r="W752" s="158"/>
      <c r="X752" s="158" t="s">
        <v>209</v>
      </c>
      <c r="Y752" s="148"/>
      <c r="Z752" s="148"/>
      <c r="AA752" s="148"/>
      <c r="AB752" s="148"/>
      <c r="AC752" s="148"/>
      <c r="AD752" s="148"/>
      <c r="AE752" s="148"/>
      <c r="AF752" s="148"/>
      <c r="AG752" s="148" t="s">
        <v>210</v>
      </c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</row>
    <row r="753" spans="1:60" outlineLevel="1" x14ac:dyDescent="0.2">
      <c r="A753" s="155"/>
      <c r="B753" s="156"/>
      <c r="C753" s="184" t="s">
        <v>1097</v>
      </c>
      <c r="D753" s="160"/>
      <c r="E753" s="161"/>
      <c r="F753" s="158"/>
      <c r="G753" s="158"/>
      <c r="H753" s="158"/>
      <c r="I753" s="158"/>
      <c r="J753" s="158"/>
      <c r="K753" s="158"/>
      <c r="L753" s="158"/>
      <c r="M753" s="158"/>
      <c r="N753" s="158"/>
      <c r="O753" s="158"/>
      <c r="P753" s="158"/>
      <c r="Q753" s="158"/>
      <c r="R753" s="158"/>
      <c r="S753" s="158"/>
      <c r="T753" s="158"/>
      <c r="U753" s="158"/>
      <c r="V753" s="158"/>
      <c r="W753" s="158"/>
      <c r="X753" s="158"/>
      <c r="Y753" s="148"/>
      <c r="Z753" s="148"/>
      <c r="AA753" s="148"/>
      <c r="AB753" s="148"/>
      <c r="AC753" s="148"/>
      <c r="AD753" s="148"/>
      <c r="AE753" s="148"/>
      <c r="AF753" s="148"/>
      <c r="AG753" s="148" t="s">
        <v>200</v>
      </c>
      <c r="AH753" s="148">
        <v>0</v>
      </c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</row>
    <row r="754" spans="1:60" outlineLevel="1" x14ac:dyDescent="0.2">
      <c r="A754" s="155"/>
      <c r="B754" s="156"/>
      <c r="C754" s="184" t="s">
        <v>1098</v>
      </c>
      <c r="D754" s="160"/>
      <c r="E754" s="161">
        <v>42.2</v>
      </c>
      <c r="F754" s="158"/>
      <c r="G754" s="158"/>
      <c r="H754" s="158"/>
      <c r="I754" s="158"/>
      <c r="J754" s="158"/>
      <c r="K754" s="158"/>
      <c r="L754" s="158"/>
      <c r="M754" s="158"/>
      <c r="N754" s="158"/>
      <c r="O754" s="158"/>
      <c r="P754" s="158"/>
      <c r="Q754" s="158"/>
      <c r="R754" s="158"/>
      <c r="S754" s="158"/>
      <c r="T754" s="158"/>
      <c r="U754" s="158"/>
      <c r="V754" s="158"/>
      <c r="W754" s="158"/>
      <c r="X754" s="158"/>
      <c r="Y754" s="148"/>
      <c r="Z754" s="148"/>
      <c r="AA754" s="148"/>
      <c r="AB754" s="148"/>
      <c r="AC754" s="148"/>
      <c r="AD754" s="148"/>
      <c r="AE754" s="148"/>
      <c r="AF754" s="148"/>
      <c r="AG754" s="148" t="s">
        <v>200</v>
      </c>
      <c r="AH754" s="148">
        <v>0</v>
      </c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</row>
    <row r="755" spans="1:60" outlineLevel="1" x14ac:dyDescent="0.2">
      <c r="A755" s="169">
        <v>159</v>
      </c>
      <c r="B755" s="170" t="s">
        <v>1099</v>
      </c>
      <c r="C755" s="183" t="s">
        <v>2083</v>
      </c>
      <c r="D755" s="171" t="s">
        <v>242</v>
      </c>
      <c r="E755" s="172">
        <v>2</v>
      </c>
      <c r="F755" s="173"/>
      <c r="G755" s="174">
        <f>ROUND(E755*F755,2)</f>
        <v>0</v>
      </c>
      <c r="H755" s="159"/>
      <c r="I755" s="158">
        <f>ROUND(E755*H755,2)</f>
        <v>0</v>
      </c>
      <c r="J755" s="159"/>
      <c r="K755" s="158">
        <f>ROUND(E755*J755,2)</f>
        <v>0</v>
      </c>
      <c r="L755" s="158">
        <v>15</v>
      </c>
      <c r="M755" s="158">
        <f>G755*(1+L755/100)</f>
        <v>0</v>
      </c>
      <c r="N755" s="158">
        <v>3.986E-2</v>
      </c>
      <c r="O755" s="158">
        <f>ROUND(E755*N755,2)</f>
        <v>0.08</v>
      </c>
      <c r="P755" s="158">
        <v>0</v>
      </c>
      <c r="Q755" s="158">
        <f>ROUND(E755*P755,2)</f>
        <v>0</v>
      </c>
      <c r="R755" s="158"/>
      <c r="S755" s="158" t="s">
        <v>595</v>
      </c>
      <c r="T755" s="158" t="s">
        <v>196</v>
      </c>
      <c r="U755" s="158">
        <v>3.6244999999999998</v>
      </c>
      <c r="V755" s="158">
        <f>ROUND(E755*U755,2)</f>
        <v>7.25</v>
      </c>
      <c r="W755" s="158"/>
      <c r="X755" s="158" t="s">
        <v>197</v>
      </c>
      <c r="Y755" s="148"/>
      <c r="Z755" s="148"/>
      <c r="AA755" s="148"/>
      <c r="AB755" s="148"/>
      <c r="AC755" s="148"/>
      <c r="AD755" s="148"/>
      <c r="AE755" s="148"/>
      <c r="AF755" s="148"/>
      <c r="AG755" s="148" t="s">
        <v>198</v>
      </c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</row>
    <row r="756" spans="1:60" ht="22.5" outlineLevel="1" x14ac:dyDescent="0.2">
      <c r="A756" s="155"/>
      <c r="B756" s="156"/>
      <c r="C756" s="184" t="s">
        <v>1100</v>
      </c>
      <c r="D756" s="160"/>
      <c r="E756" s="161">
        <v>2</v>
      </c>
      <c r="F756" s="158"/>
      <c r="G756" s="158"/>
      <c r="H756" s="158"/>
      <c r="I756" s="158"/>
      <c r="J756" s="158"/>
      <c r="K756" s="158"/>
      <c r="L756" s="158"/>
      <c r="M756" s="158"/>
      <c r="N756" s="158"/>
      <c r="O756" s="158"/>
      <c r="P756" s="158"/>
      <c r="Q756" s="158"/>
      <c r="R756" s="158"/>
      <c r="S756" s="158"/>
      <c r="T756" s="158"/>
      <c r="U756" s="158"/>
      <c r="V756" s="158"/>
      <c r="W756" s="158"/>
      <c r="X756" s="158"/>
      <c r="Y756" s="148"/>
      <c r="Z756" s="148"/>
      <c r="AA756" s="148"/>
      <c r="AB756" s="148"/>
      <c r="AC756" s="148"/>
      <c r="AD756" s="148"/>
      <c r="AE756" s="148"/>
      <c r="AF756" s="148"/>
      <c r="AG756" s="148" t="s">
        <v>200</v>
      </c>
      <c r="AH756" s="148">
        <v>0</v>
      </c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</row>
    <row r="757" spans="1:60" outlineLevel="1" x14ac:dyDescent="0.2">
      <c r="A757" s="169">
        <v>160</v>
      </c>
      <c r="B757" s="170" t="s">
        <v>1101</v>
      </c>
      <c r="C757" s="183" t="s">
        <v>2084</v>
      </c>
      <c r="D757" s="171" t="s">
        <v>242</v>
      </c>
      <c r="E757" s="172">
        <v>4</v>
      </c>
      <c r="F757" s="173"/>
      <c r="G757" s="174">
        <f>ROUND(E757*F757,2)</f>
        <v>0</v>
      </c>
      <c r="H757" s="159"/>
      <c r="I757" s="158">
        <f>ROUND(E757*H757,2)</f>
        <v>0</v>
      </c>
      <c r="J757" s="159"/>
      <c r="K757" s="158">
        <f>ROUND(E757*J757,2)</f>
        <v>0</v>
      </c>
      <c r="L757" s="158">
        <v>15</v>
      </c>
      <c r="M757" s="158">
        <f>G757*(1+L757/100)</f>
        <v>0</v>
      </c>
      <c r="N757" s="158">
        <v>4.589E-2</v>
      </c>
      <c r="O757" s="158">
        <f>ROUND(E757*N757,2)</f>
        <v>0.18</v>
      </c>
      <c r="P757" s="158">
        <v>0</v>
      </c>
      <c r="Q757" s="158">
        <f>ROUND(E757*P757,2)</f>
        <v>0</v>
      </c>
      <c r="R757" s="158"/>
      <c r="S757" s="158" t="s">
        <v>595</v>
      </c>
      <c r="T757" s="158" t="s">
        <v>196</v>
      </c>
      <c r="U757" s="158">
        <v>3.6391</v>
      </c>
      <c r="V757" s="158">
        <f>ROUND(E757*U757,2)</f>
        <v>14.56</v>
      </c>
      <c r="W757" s="158"/>
      <c r="X757" s="158" t="s">
        <v>197</v>
      </c>
      <c r="Y757" s="148"/>
      <c r="Z757" s="148"/>
      <c r="AA757" s="148"/>
      <c r="AB757" s="148"/>
      <c r="AC757" s="148"/>
      <c r="AD757" s="148"/>
      <c r="AE757" s="148"/>
      <c r="AF757" s="148"/>
      <c r="AG757" s="148" t="s">
        <v>198</v>
      </c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</row>
    <row r="758" spans="1:60" ht="22.5" outlineLevel="1" x14ac:dyDescent="0.2">
      <c r="A758" s="155"/>
      <c r="B758" s="156"/>
      <c r="C758" s="184" t="s">
        <v>1102</v>
      </c>
      <c r="D758" s="160"/>
      <c r="E758" s="161">
        <v>4</v>
      </c>
      <c r="F758" s="158"/>
      <c r="G758" s="158"/>
      <c r="H758" s="158"/>
      <c r="I758" s="158"/>
      <c r="J758" s="158"/>
      <c r="K758" s="158"/>
      <c r="L758" s="158"/>
      <c r="M758" s="158"/>
      <c r="N758" s="158"/>
      <c r="O758" s="158"/>
      <c r="P758" s="158"/>
      <c r="Q758" s="158"/>
      <c r="R758" s="158"/>
      <c r="S758" s="158"/>
      <c r="T758" s="158"/>
      <c r="U758" s="158"/>
      <c r="V758" s="158"/>
      <c r="W758" s="158"/>
      <c r="X758" s="158"/>
      <c r="Y758" s="148"/>
      <c r="Z758" s="148"/>
      <c r="AA758" s="148"/>
      <c r="AB758" s="148"/>
      <c r="AC758" s="148"/>
      <c r="AD758" s="148"/>
      <c r="AE758" s="148"/>
      <c r="AF758" s="148"/>
      <c r="AG758" s="148" t="s">
        <v>200</v>
      </c>
      <c r="AH758" s="148">
        <v>0</v>
      </c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</row>
    <row r="759" spans="1:60" outlineLevel="1" x14ac:dyDescent="0.2">
      <c r="A759" s="169">
        <v>161</v>
      </c>
      <c r="B759" s="170" t="s">
        <v>1103</v>
      </c>
      <c r="C759" s="183" t="s">
        <v>1104</v>
      </c>
      <c r="D759" s="171" t="s">
        <v>204</v>
      </c>
      <c r="E759" s="172">
        <v>38.462000000000003</v>
      </c>
      <c r="F759" s="173"/>
      <c r="G759" s="174">
        <f>ROUND(E759*F759,2)</f>
        <v>0</v>
      </c>
      <c r="H759" s="159"/>
      <c r="I759" s="158">
        <f>ROUND(E759*H759,2)</f>
        <v>0</v>
      </c>
      <c r="J759" s="159"/>
      <c r="K759" s="158">
        <f>ROUND(E759*J759,2)</f>
        <v>0</v>
      </c>
      <c r="L759" s="158">
        <v>15</v>
      </c>
      <c r="M759" s="158">
        <f>G759*(1+L759/100)</f>
        <v>0</v>
      </c>
      <c r="N759" s="158">
        <v>2.0369999999999999E-2</v>
      </c>
      <c r="O759" s="158">
        <f>ROUND(E759*N759,2)</f>
        <v>0.78</v>
      </c>
      <c r="P759" s="158">
        <v>0</v>
      </c>
      <c r="Q759" s="158">
        <f>ROUND(E759*P759,2)</f>
        <v>0</v>
      </c>
      <c r="R759" s="158"/>
      <c r="S759" s="158" t="s">
        <v>595</v>
      </c>
      <c r="T759" s="158" t="s">
        <v>599</v>
      </c>
      <c r="U759" s="158">
        <v>0.72702999999999995</v>
      </c>
      <c r="V759" s="158">
        <f>ROUND(E759*U759,2)</f>
        <v>27.96</v>
      </c>
      <c r="W759" s="158"/>
      <c r="X759" s="158" t="s">
        <v>197</v>
      </c>
      <c r="Y759" s="148"/>
      <c r="Z759" s="148"/>
      <c r="AA759" s="148"/>
      <c r="AB759" s="148"/>
      <c r="AC759" s="148"/>
      <c r="AD759" s="148"/>
      <c r="AE759" s="148"/>
      <c r="AF759" s="148"/>
      <c r="AG759" s="148" t="s">
        <v>198</v>
      </c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</row>
    <row r="760" spans="1:60" ht="22.5" outlineLevel="1" x14ac:dyDescent="0.2">
      <c r="A760" s="155"/>
      <c r="B760" s="156"/>
      <c r="C760" s="184" t="s">
        <v>1105</v>
      </c>
      <c r="D760" s="160"/>
      <c r="E760" s="161"/>
      <c r="F760" s="158"/>
      <c r="G760" s="158"/>
      <c r="H760" s="158"/>
      <c r="I760" s="158"/>
      <c r="J760" s="158"/>
      <c r="K760" s="158"/>
      <c r="L760" s="158"/>
      <c r="M760" s="158"/>
      <c r="N760" s="158"/>
      <c r="O760" s="158"/>
      <c r="P760" s="158"/>
      <c r="Q760" s="158"/>
      <c r="R760" s="158"/>
      <c r="S760" s="158"/>
      <c r="T760" s="158"/>
      <c r="U760" s="158"/>
      <c r="V760" s="158"/>
      <c r="W760" s="158"/>
      <c r="X760" s="158"/>
      <c r="Y760" s="148"/>
      <c r="Z760" s="148"/>
      <c r="AA760" s="148"/>
      <c r="AB760" s="148"/>
      <c r="AC760" s="148"/>
      <c r="AD760" s="148"/>
      <c r="AE760" s="148"/>
      <c r="AF760" s="148"/>
      <c r="AG760" s="148" t="s">
        <v>200</v>
      </c>
      <c r="AH760" s="148">
        <v>0</v>
      </c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</row>
    <row r="761" spans="1:60" outlineLevel="1" x14ac:dyDescent="0.2">
      <c r="A761" s="155"/>
      <c r="B761" s="156"/>
      <c r="C761" s="184" t="s">
        <v>1106</v>
      </c>
      <c r="D761" s="160"/>
      <c r="E761" s="161">
        <v>3.6520000000000001</v>
      </c>
      <c r="F761" s="158"/>
      <c r="G761" s="158"/>
      <c r="H761" s="158"/>
      <c r="I761" s="158"/>
      <c r="J761" s="158"/>
      <c r="K761" s="158"/>
      <c r="L761" s="158"/>
      <c r="M761" s="158"/>
      <c r="N761" s="158"/>
      <c r="O761" s="158"/>
      <c r="P761" s="158"/>
      <c r="Q761" s="158"/>
      <c r="R761" s="158"/>
      <c r="S761" s="158"/>
      <c r="T761" s="158"/>
      <c r="U761" s="158"/>
      <c r="V761" s="158"/>
      <c r="W761" s="158"/>
      <c r="X761" s="158"/>
      <c r="Y761" s="148"/>
      <c r="Z761" s="148"/>
      <c r="AA761" s="148"/>
      <c r="AB761" s="148"/>
      <c r="AC761" s="148"/>
      <c r="AD761" s="148"/>
      <c r="AE761" s="148"/>
      <c r="AF761" s="148"/>
      <c r="AG761" s="148" t="s">
        <v>200</v>
      </c>
      <c r="AH761" s="148">
        <v>0</v>
      </c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</row>
    <row r="762" spans="1:60" outlineLevel="1" x14ac:dyDescent="0.2">
      <c r="A762" s="155"/>
      <c r="B762" s="156"/>
      <c r="C762" s="184" t="s">
        <v>1107</v>
      </c>
      <c r="D762" s="160"/>
      <c r="E762" s="161">
        <v>3.6920000000000002</v>
      </c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  <c r="W762" s="158"/>
      <c r="X762" s="158"/>
      <c r="Y762" s="148"/>
      <c r="Z762" s="148"/>
      <c r="AA762" s="148"/>
      <c r="AB762" s="148"/>
      <c r="AC762" s="148"/>
      <c r="AD762" s="148"/>
      <c r="AE762" s="148"/>
      <c r="AF762" s="148"/>
      <c r="AG762" s="148" t="s">
        <v>200</v>
      </c>
      <c r="AH762" s="148">
        <v>0</v>
      </c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</row>
    <row r="763" spans="1:60" outlineLevel="1" x14ac:dyDescent="0.2">
      <c r="A763" s="155"/>
      <c r="B763" s="156"/>
      <c r="C763" s="184" t="s">
        <v>1108</v>
      </c>
      <c r="D763" s="160"/>
      <c r="E763" s="161">
        <v>0.51800000000000002</v>
      </c>
      <c r="F763" s="158"/>
      <c r="G763" s="158"/>
      <c r="H763" s="158"/>
      <c r="I763" s="158"/>
      <c r="J763" s="158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  <c r="W763" s="158"/>
      <c r="X763" s="158"/>
      <c r="Y763" s="148"/>
      <c r="Z763" s="148"/>
      <c r="AA763" s="148"/>
      <c r="AB763" s="148"/>
      <c r="AC763" s="148"/>
      <c r="AD763" s="148"/>
      <c r="AE763" s="148"/>
      <c r="AF763" s="148"/>
      <c r="AG763" s="148" t="s">
        <v>200</v>
      </c>
      <c r="AH763" s="148">
        <v>0</v>
      </c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</row>
    <row r="764" spans="1:60" outlineLevel="1" x14ac:dyDescent="0.2">
      <c r="A764" s="155"/>
      <c r="B764" s="156"/>
      <c r="C764" s="184" t="s">
        <v>1109</v>
      </c>
      <c r="D764" s="160"/>
      <c r="E764" s="161">
        <v>11.502000000000001</v>
      </c>
      <c r="F764" s="158"/>
      <c r="G764" s="158"/>
      <c r="H764" s="158"/>
      <c r="I764" s="158"/>
      <c r="J764" s="158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  <c r="W764" s="158"/>
      <c r="X764" s="158"/>
      <c r="Y764" s="148"/>
      <c r="Z764" s="148"/>
      <c r="AA764" s="148"/>
      <c r="AB764" s="148"/>
      <c r="AC764" s="148"/>
      <c r="AD764" s="148"/>
      <c r="AE764" s="148"/>
      <c r="AF764" s="148"/>
      <c r="AG764" s="148" t="s">
        <v>200</v>
      </c>
      <c r="AH764" s="148">
        <v>0</v>
      </c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</row>
    <row r="765" spans="1:60" outlineLevel="1" x14ac:dyDescent="0.2">
      <c r="A765" s="155"/>
      <c r="B765" s="156"/>
      <c r="C765" s="184" t="s">
        <v>1110</v>
      </c>
      <c r="D765" s="160"/>
      <c r="E765" s="161">
        <v>0.58499999999999996</v>
      </c>
      <c r="F765" s="158"/>
      <c r="G765" s="158"/>
      <c r="H765" s="158"/>
      <c r="I765" s="158"/>
      <c r="J765" s="158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  <c r="W765" s="158"/>
      <c r="X765" s="158"/>
      <c r="Y765" s="148"/>
      <c r="Z765" s="148"/>
      <c r="AA765" s="148"/>
      <c r="AB765" s="148"/>
      <c r="AC765" s="148"/>
      <c r="AD765" s="148"/>
      <c r="AE765" s="148"/>
      <c r="AF765" s="148"/>
      <c r="AG765" s="148" t="s">
        <v>200</v>
      </c>
      <c r="AH765" s="148">
        <v>0</v>
      </c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</row>
    <row r="766" spans="1:60" outlineLevel="1" x14ac:dyDescent="0.2">
      <c r="A766" s="155"/>
      <c r="B766" s="156"/>
      <c r="C766" s="184" t="s">
        <v>1111</v>
      </c>
      <c r="D766" s="160"/>
      <c r="E766" s="161">
        <v>18.513000000000002</v>
      </c>
      <c r="F766" s="158"/>
      <c r="G766" s="158"/>
      <c r="H766" s="158"/>
      <c r="I766" s="158"/>
      <c r="J766" s="158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  <c r="W766" s="158"/>
      <c r="X766" s="158"/>
      <c r="Y766" s="148"/>
      <c r="Z766" s="148"/>
      <c r="AA766" s="148"/>
      <c r="AB766" s="148"/>
      <c r="AC766" s="148"/>
      <c r="AD766" s="148"/>
      <c r="AE766" s="148"/>
      <c r="AF766" s="148"/>
      <c r="AG766" s="148" t="s">
        <v>200</v>
      </c>
      <c r="AH766" s="148">
        <v>0</v>
      </c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</row>
    <row r="767" spans="1:60" ht="33.75" outlineLevel="1" x14ac:dyDescent="0.2">
      <c r="A767" s="175">
        <v>162</v>
      </c>
      <c r="B767" s="176" t="s">
        <v>1112</v>
      </c>
      <c r="C767" s="185" t="s">
        <v>1113</v>
      </c>
      <c r="D767" s="177" t="s">
        <v>603</v>
      </c>
      <c r="E767" s="178">
        <v>2</v>
      </c>
      <c r="F767" s="179"/>
      <c r="G767" s="180">
        <f t="shared" ref="G767:G776" si="0">ROUND(E767*F767,2)</f>
        <v>0</v>
      </c>
      <c r="H767" s="159"/>
      <c r="I767" s="158">
        <f t="shared" ref="I767:I776" si="1">ROUND(E767*H767,2)</f>
        <v>0</v>
      </c>
      <c r="J767" s="159"/>
      <c r="K767" s="158">
        <f t="shared" ref="K767:K776" si="2">ROUND(E767*J767,2)</f>
        <v>0</v>
      </c>
      <c r="L767" s="158">
        <v>15</v>
      </c>
      <c r="M767" s="158">
        <f t="shared" ref="M767:M776" si="3">G767*(1+L767/100)</f>
        <v>0</v>
      </c>
      <c r="N767" s="158">
        <v>2.0369999999999999E-2</v>
      </c>
      <c r="O767" s="158">
        <f t="shared" ref="O767:O776" si="4">ROUND(E767*N767,2)</f>
        <v>0.04</v>
      </c>
      <c r="P767" s="158">
        <v>0</v>
      </c>
      <c r="Q767" s="158">
        <f t="shared" ref="Q767:Q776" si="5">ROUND(E767*P767,2)</f>
        <v>0</v>
      </c>
      <c r="R767" s="158"/>
      <c r="S767" s="158" t="s">
        <v>595</v>
      </c>
      <c r="T767" s="158" t="s">
        <v>599</v>
      </c>
      <c r="U767" s="158">
        <v>0.72702999999999995</v>
      </c>
      <c r="V767" s="158">
        <f t="shared" ref="V767:V776" si="6">ROUND(E767*U767,2)</f>
        <v>1.45</v>
      </c>
      <c r="W767" s="158"/>
      <c r="X767" s="158" t="s">
        <v>197</v>
      </c>
      <c r="Y767" s="148"/>
      <c r="Z767" s="148"/>
      <c r="AA767" s="148"/>
      <c r="AB767" s="148"/>
      <c r="AC767" s="148"/>
      <c r="AD767" s="148"/>
      <c r="AE767" s="148"/>
      <c r="AF767" s="148"/>
      <c r="AG767" s="148" t="s">
        <v>198</v>
      </c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</row>
    <row r="768" spans="1:60" ht="33.75" outlineLevel="1" x14ac:dyDescent="0.2">
      <c r="A768" s="175">
        <v>163</v>
      </c>
      <c r="B768" s="176" t="s">
        <v>1114</v>
      </c>
      <c r="C768" s="185" t="s">
        <v>1115</v>
      </c>
      <c r="D768" s="177" t="s">
        <v>603</v>
      </c>
      <c r="E768" s="178">
        <v>1</v>
      </c>
      <c r="F768" s="179"/>
      <c r="G768" s="180">
        <f t="shared" si="0"/>
        <v>0</v>
      </c>
      <c r="H768" s="159"/>
      <c r="I768" s="158">
        <f t="shared" si="1"/>
        <v>0</v>
      </c>
      <c r="J768" s="159"/>
      <c r="K768" s="158">
        <f t="shared" si="2"/>
        <v>0</v>
      </c>
      <c r="L768" s="158">
        <v>15</v>
      </c>
      <c r="M768" s="158">
        <f t="shared" si="3"/>
        <v>0</v>
      </c>
      <c r="N768" s="158">
        <v>2.0369999999999999E-2</v>
      </c>
      <c r="O768" s="158">
        <f t="shared" si="4"/>
        <v>0.02</v>
      </c>
      <c r="P768" s="158">
        <v>0</v>
      </c>
      <c r="Q768" s="158">
        <f t="shared" si="5"/>
        <v>0</v>
      </c>
      <c r="R768" s="158"/>
      <c r="S768" s="158" t="s">
        <v>595</v>
      </c>
      <c r="T768" s="158" t="s">
        <v>599</v>
      </c>
      <c r="U768" s="158">
        <v>0.72702999999999995</v>
      </c>
      <c r="V768" s="158">
        <f t="shared" si="6"/>
        <v>0.73</v>
      </c>
      <c r="W768" s="158"/>
      <c r="X768" s="158" t="s">
        <v>197</v>
      </c>
      <c r="Y768" s="148"/>
      <c r="Z768" s="148"/>
      <c r="AA768" s="148"/>
      <c r="AB768" s="148"/>
      <c r="AC768" s="148"/>
      <c r="AD768" s="148"/>
      <c r="AE768" s="148"/>
      <c r="AF768" s="148"/>
      <c r="AG768" s="148" t="s">
        <v>198</v>
      </c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</row>
    <row r="769" spans="1:60" ht="33.75" outlineLevel="1" x14ac:dyDescent="0.2">
      <c r="A769" s="175">
        <v>164</v>
      </c>
      <c r="B769" s="176" t="s">
        <v>1116</v>
      </c>
      <c r="C769" s="185" t="s">
        <v>1117</v>
      </c>
      <c r="D769" s="177" t="s">
        <v>603</v>
      </c>
      <c r="E769" s="178">
        <v>6</v>
      </c>
      <c r="F769" s="179"/>
      <c r="G769" s="180">
        <f t="shared" si="0"/>
        <v>0</v>
      </c>
      <c r="H769" s="159"/>
      <c r="I769" s="158">
        <f t="shared" si="1"/>
        <v>0</v>
      </c>
      <c r="J769" s="159"/>
      <c r="K769" s="158">
        <f t="shared" si="2"/>
        <v>0</v>
      </c>
      <c r="L769" s="158">
        <v>15</v>
      </c>
      <c r="M769" s="158">
        <f t="shared" si="3"/>
        <v>0</v>
      </c>
      <c r="N769" s="158">
        <v>2.0369999999999999E-2</v>
      </c>
      <c r="O769" s="158">
        <f t="shared" si="4"/>
        <v>0.12</v>
      </c>
      <c r="P769" s="158">
        <v>0</v>
      </c>
      <c r="Q769" s="158">
        <f t="shared" si="5"/>
        <v>0</v>
      </c>
      <c r="R769" s="158"/>
      <c r="S769" s="158" t="s">
        <v>595</v>
      </c>
      <c r="T769" s="158" t="s">
        <v>599</v>
      </c>
      <c r="U769" s="158">
        <v>0.72702999999999995</v>
      </c>
      <c r="V769" s="158">
        <f t="shared" si="6"/>
        <v>4.3600000000000003</v>
      </c>
      <c r="W769" s="158"/>
      <c r="X769" s="158" t="s">
        <v>197</v>
      </c>
      <c r="Y769" s="148"/>
      <c r="Z769" s="148"/>
      <c r="AA769" s="148"/>
      <c r="AB769" s="148"/>
      <c r="AC769" s="148"/>
      <c r="AD769" s="148"/>
      <c r="AE769" s="148"/>
      <c r="AF769" s="148"/>
      <c r="AG769" s="148" t="s">
        <v>198</v>
      </c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</row>
    <row r="770" spans="1:60" ht="33.75" outlineLevel="1" x14ac:dyDescent="0.2">
      <c r="A770" s="175">
        <v>165</v>
      </c>
      <c r="B770" s="176" t="s">
        <v>1118</v>
      </c>
      <c r="C770" s="185" t="s">
        <v>1119</v>
      </c>
      <c r="D770" s="177" t="s">
        <v>603</v>
      </c>
      <c r="E770" s="178">
        <v>5</v>
      </c>
      <c r="F770" s="179"/>
      <c r="G770" s="180">
        <f t="shared" si="0"/>
        <v>0</v>
      </c>
      <c r="H770" s="159"/>
      <c r="I770" s="158">
        <f t="shared" si="1"/>
        <v>0</v>
      </c>
      <c r="J770" s="159"/>
      <c r="K770" s="158">
        <f t="shared" si="2"/>
        <v>0</v>
      </c>
      <c r="L770" s="158">
        <v>15</v>
      </c>
      <c r="M770" s="158">
        <f t="shared" si="3"/>
        <v>0</v>
      </c>
      <c r="N770" s="158">
        <v>2.0369999999999999E-2</v>
      </c>
      <c r="O770" s="158">
        <f t="shared" si="4"/>
        <v>0.1</v>
      </c>
      <c r="P770" s="158">
        <v>0</v>
      </c>
      <c r="Q770" s="158">
        <f t="shared" si="5"/>
        <v>0</v>
      </c>
      <c r="R770" s="158"/>
      <c r="S770" s="158" t="s">
        <v>595</v>
      </c>
      <c r="T770" s="158" t="s">
        <v>599</v>
      </c>
      <c r="U770" s="158">
        <v>0.72702999999999995</v>
      </c>
      <c r="V770" s="158">
        <f t="shared" si="6"/>
        <v>3.64</v>
      </c>
      <c r="W770" s="158"/>
      <c r="X770" s="158" t="s">
        <v>197</v>
      </c>
      <c r="Y770" s="148"/>
      <c r="Z770" s="148"/>
      <c r="AA770" s="148"/>
      <c r="AB770" s="148"/>
      <c r="AC770" s="148"/>
      <c r="AD770" s="148"/>
      <c r="AE770" s="148"/>
      <c r="AF770" s="148"/>
      <c r="AG770" s="148" t="s">
        <v>198</v>
      </c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</row>
    <row r="771" spans="1:60" ht="33.75" outlineLevel="1" x14ac:dyDescent="0.2">
      <c r="A771" s="175">
        <v>166</v>
      </c>
      <c r="B771" s="176" t="s">
        <v>1120</v>
      </c>
      <c r="C771" s="185" t="s">
        <v>1121</v>
      </c>
      <c r="D771" s="177" t="s">
        <v>603</v>
      </c>
      <c r="E771" s="178">
        <v>3</v>
      </c>
      <c r="F771" s="179"/>
      <c r="G771" s="180">
        <f t="shared" si="0"/>
        <v>0</v>
      </c>
      <c r="H771" s="159"/>
      <c r="I771" s="158">
        <f t="shared" si="1"/>
        <v>0</v>
      </c>
      <c r="J771" s="159"/>
      <c r="K771" s="158">
        <f t="shared" si="2"/>
        <v>0</v>
      </c>
      <c r="L771" s="158">
        <v>15</v>
      </c>
      <c r="M771" s="158">
        <f t="shared" si="3"/>
        <v>0</v>
      </c>
      <c r="N771" s="158">
        <v>2.0369999999999999E-2</v>
      </c>
      <c r="O771" s="158">
        <f t="shared" si="4"/>
        <v>0.06</v>
      </c>
      <c r="P771" s="158">
        <v>0</v>
      </c>
      <c r="Q771" s="158">
        <f t="shared" si="5"/>
        <v>0</v>
      </c>
      <c r="R771" s="158"/>
      <c r="S771" s="158" t="s">
        <v>595</v>
      </c>
      <c r="T771" s="158" t="s">
        <v>599</v>
      </c>
      <c r="U771" s="158">
        <v>0.72702999999999995</v>
      </c>
      <c r="V771" s="158">
        <f t="shared" si="6"/>
        <v>2.1800000000000002</v>
      </c>
      <c r="W771" s="158"/>
      <c r="X771" s="158" t="s">
        <v>197</v>
      </c>
      <c r="Y771" s="148"/>
      <c r="Z771" s="148"/>
      <c r="AA771" s="148"/>
      <c r="AB771" s="148"/>
      <c r="AC771" s="148"/>
      <c r="AD771" s="148"/>
      <c r="AE771" s="148"/>
      <c r="AF771" s="148"/>
      <c r="AG771" s="148" t="s">
        <v>198</v>
      </c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</row>
    <row r="772" spans="1:60" ht="33.75" outlineLevel="1" x14ac:dyDescent="0.2">
      <c r="A772" s="175">
        <v>167</v>
      </c>
      <c r="B772" s="176" t="s">
        <v>1122</v>
      </c>
      <c r="C772" s="185" t="s">
        <v>1123</v>
      </c>
      <c r="D772" s="177" t="s">
        <v>603</v>
      </c>
      <c r="E772" s="178">
        <v>2</v>
      </c>
      <c r="F772" s="179"/>
      <c r="G772" s="180">
        <f t="shared" si="0"/>
        <v>0</v>
      </c>
      <c r="H772" s="159"/>
      <c r="I772" s="158">
        <f t="shared" si="1"/>
        <v>0</v>
      </c>
      <c r="J772" s="159"/>
      <c r="K772" s="158">
        <f t="shared" si="2"/>
        <v>0</v>
      </c>
      <c r="L772" s="158">
        <v>15</v>
      </c>
      <c r="M772" s="158">
        <f t="shared" si="3"/>
        <v>0</v>
      </c>
      <c r="N772" s="158">
        <v>2.0369999999999999E-2</v>
      </c>
      <c r="O772" s="158">
        <f t="shared" si="4"/>
        <v>0.04</v>
      </c>
      <c r="P772" s="158">
        <v>0</v>
      </c>
      <c r="Q772" s="158">
        <f t="shared" si="5"/>
        <v>0</v>
      </c>
      <c r="R772" s="158"/>
      <c r="S772" s="158" t="s">
        <v>595</v>
      </c>
      <c r="T772" s="158" t="s">
        <v>599</v>
      </c>
      <c r="U772" s="158">
        <v>0.72702999999999995</v>
      </c>
      <c r="V772" s="158">
        <f t="shared" si="6"/>
        <v>1.45</v>
      </c>
      <c r="W772" s="158"/>
      <c r="X772" s="158" t="s">
        <v>197</v>
      </c>
      <c r="Y772" s="148"/>
      <c r="Z772" s="148"/>
      <c r="AA772" s="148"/>
      <c r="AB772" s="148"/>
      <c r="AC772" s="148"/>
      <c r="AD772" s="148"/>
      <c r="AE772" s="148"/>
      <c r="AF772" s="148"/>
      <c r="AG772" s="148" t="s">
        <v>198</v>
      </c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</row>
    <row r="773" spans="1:60" ht="33.75" outlineLevel="1" x14ac:dyDescent="0.2">
      <c r="A773" s="175">
        <v>168</v>
      </c>
      <c r="B773" s="176" t="s">
        <v>1124</v>
      </c>
      <c r="C773" s="185" t="s">
        <v>1125</v>
      </c>
      <c r="D773" s="177" t="s">
        <v>603</v>
      </c>
      <c r="E773" s="178">
        <v>3</v>
      </c>
      <c r="F773" s="179"/>
      <c r="G773" s="180">
        <f t="shared" si="0"/>
        <v>0</v>
      </c>
      <c r="H773" s="159"/>
      <c r="I773" s="158">
        <f t="shared" si="1"/>
        <v>0</v>
      </c>
      <c r="J773" s="159"/>
      <c r="K773" s="158">
        <f t="shared" si="2"/>
        <v>0</v>
      </c>
      <c r="L773" s="158">
        <v>15</v>
      </c>
      <c r="M773" s="158">
        <f t="shared" si="3"/>
        <v>0</v>
      </c>
      <c r="N773" s="158">
        <v>2.0369999999999999E-2</v>
      </c>
      <c r="O773" s="158">
        <f t="shared" si="4"/>
        <v>0.06</v>
      </c>
      <c r="P773" s="158">
        <v>0</v>
      </c>
      <c r="Q773" s="158">
        <f t="shared" si="5"/>
        <v>0</v>
      </c>
      <c r="R773" s="158"/>
      <c r="S773" s="158" t="s">
        <v>595</v>
      </c>
      <c r="T773" s="158" t="s">
        <v>599</v>
      </c>
      <c r="U773" s="158">
        <v>0.72702999999999995</v>
      </c>
      <c r="V773" s="158">
        <f t="shared" si="6"/>
        <v>2.1800000000000002</v>
      </c>
      <c r="W773" s="158"/>
      <c r="X773" s="158" t="s">
        <v>197</v>
      </c>
      <c r="Y773" s="148"/>
      <c r="Z773" s="148"/>
      <c r="AA773" s="148"/>
      <c r="AB773" s="148"/>
      <c r="AC773" s="148"/>
      <c r="AD773" s="148"/>
      <c r="AE773" s="148"/>
      <c r="AF773" s="148"/>
      <c r="AG773" s="148" t="s">
        <v>198</v>
      </c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</row>
    <row r="774" spans="1:60" ht="33.75" outlineLevel="1" x14ac:dyDescent="0.2">
      <c r="A774" s="175">
        <v>169</v>
      </c>
      <c r="B774" s="176" t="s">
        <v>1126</v>
      </c>
      <c r="C774" s="185" t="s">
        <v>1127</v>
      </c>
      <c r="D774" s="177" t="s">
        <v>603</v>
      </c>
      <c r="E774" s="178">
        <v>1</v>
      </c>
      <c r="F774" s="179"/>
      <c r="G774" s="180">
        <f t="shared" si="0"/>
        <v>0</v>
      </c>
      <c r="H774" s="159"/>
      <c r="I774" s="158">
        <f t="shared" si="1"/>
        <v>0</v>
      </c>
      <c r="J774" s="159"/>
      <c r="K774" s="158">
        <f t="shared" si="2"/>
        <v>0</v>
      </c>
      <c r="L774" s="158">
        <v>15</v>
      </c>
      <c r="M774" s="158">
        <f t="shared" si="3"/>
        <v>0</v>
      </c>
      <c r="N774" s="158">
        <v>2.0369999999999999E-2</v>
      </c>
      <c r="O774" s="158">
        <f t="shared" si="4"/>
        <v>0.02</v>
      </c>
      <c r="P774" s="158">
        <v>0</v>
      </c>
      <c r="Q774" s="158">
        <f t="shared" si="5"/>
        <v>0</v>
      </c>
      <c r="R774" s="158"/>
      <c r="S774" s="158" t="s">
        <v>595</v>
      </c>
      <c r="T774" s="158" t="s">
        <v>599</v>
      </c>
      <c r="U774" s="158">
        <v>0.72702999999999995</v>
      </c>
      <c r="V774" s="158">
        <f t="shared" si="6"/>
        <v>0.73</v>
      </c>
      <c r="W774" s="158"/>
      <c r="X774" s="158" t="s">
        <v>197</v>
      </c>
      <c r="Y774" s="148"/>
      <c r="Z774" s="148"/>
      <c r="AA774" s="148"/>
      <c r="AB774" s="148"/>
      <c r="AC774" s="148"/>
      <c r="AD774" s="148"/>
      <c r="AE774" s="148"/>
      <c r="AF774" s="148"/>
      <c r="AG774" s="148" t="s">
        <v>198</v>
      </c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</row>
    <row r="775" spans="1:60" ht="33.75" outlineLevel="1" x14ac:dyDescent="0.2">
      <c r="A775" s="175">
        <v>170</v>
      </c>
      <c r="B775" s="176" t="s">
        <v>1128</v>
      </c>
      <c r="C775" s="185" t="s">
        <v>1129</v>
      </c>
      <c r="D775" s="177" t="s">
        <v>603</v>
      </c>
      <c r="E775" s="178">
        <v>1</v>
      </c>
      <c r="F775" s="179"/>
      <c r="G775" s="180">
        <f t="shared" si="0"/>
        <v>0</v>
      </c>
      <c r="H775" s="159"/>
      <c r="I775" s="158">
        <f t="shared" si="1"/>
        <v>0</v>
      </c>
      <c r="J775" s="159"/>
      <c r="K775" s="158">
        <f t="shared" si="2"/>
        <v>0</v>
      </c>
      <c r="L775" s="158">
        <v>15</v>
      </c>
      <c r="M775" s="158">
        <f t="shared" si="3"/>
        <v>0</v>
      </c>
      <c r="N775" s="158">
        <v>2.0369999999999999E-2</v>
      </c>
      <c r="O775" s="158">
        <f t="shared" si="4"/>
        <v>0.02</v>
      </c>
      <c r="P775" s="158">
        <v>0</v>
      </c>
      <c r="Q775" s="158">
        <f t="shared" si="5"/>
        <v>0</v>
      </c>
      <c r="R775" s="158"/>
      <c r="S775" s="158" t="s">
        <v>595</v>
      </c>
      <c r="T775" s="158" t="s">
        <v>599</v>
      </c>
      <c r="U775" s="158">
        <v>0.72702999999999995</v>
      </c>
      <c r="V775" s="158">
        <f t="shared" si="6"/>
        <v>0.73</v>
      </c>
      <c r="W775" s="158"/>
      <c r="X775" s="158" t="s">
        <v>197</v>
      </c>
      <c r="Y775" s="148"/>
      <c r="Z775" s="148"/>
      <c r="AA775" s="148"/>
      <c r="AB775" s="148"/>
      <c r="AC775" s="148"/>
      <c r="AD775" s="148"/>
      <c r="AE775" s="148"/>
      <c r="AF775" s="148"/>
      <c r="AG775" s="148" t="s">
        <v>198</v>
      </c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</row>
    <row r="776" spans="1:60" ht="22.5" outlineLevel="1" x14ac:dyDescent="0.2">
      <c r="A776" s="169">
        <v>171</v>
      </c>
      <c r="B776" s="170" t="s">
        <v>1130</v>
      </c>
      <c r="C776" s="183" t="s">
        <v>1131</v>
      </c>
      <c r="D776" s="171" t="s">
        <v>238</v>
      </c>
      <c r="E776" s="172">
        <v>44.31</v>
      </c>
      <c r="F776" s="173"/>
      <c r="G776" s="174">
        <f t="shared" si="0"/>
        <v>0</v>
      </c>
      <c r="H776" s="159"/>
      <c r="I776" s="158">
        <f t="shared" si="1"/>
        <v>0</v>
      </c>
      <c r="J776" s="159"/>
      <c r="K776" s="158">
        <f t="shared" si="2"/>
        <v>0</v>
      </c>
      <c r="L776" s="158">
        <v>15</v>
      </c>
      <c r="M776" s="158">
        <f t="shared" si="3"/>
        <v>0</v>
      </c>
      <c r="N776" s="158">
        <v>1.6900000000000001E-3</v>
      </c>
      <c r="O776" s="158">
        <f t="shared" si="4"/>
        <v>7.0000000000000007E-2</v>
      </c>
      <c r="P776" s="158">
        <v>0</v>
      </c>
      <c r="Q776" s="158">
        <f t="shared" si="5"/>
        <v>0</v>
      </c>
      <c r="R776" s="158"/>
      <c r="S776" s="158" t="s">
        <v>595</v>
      </c>
      <c r="T776" s="158" t="s">
        <v>196</v>
      </c>
      <c r="U776" s="158">
        <v>0</v>
      </c>
      <c r="V776" s="158">
        <f t="shared" si="6"/>
        <v>0</v>
      </c>
      <c r="W776" s="158"/>
      <c r="X776" s="158" t="s">
        <v>764</v>
      </c>
      <c r="Y776" s="148"/>
      <c r="Z776" s="148"/>
      <c r="AA776" s="148"/>
      <c r="AB776" s="148"/>
      <c r="AC776" s="148"/>
      <c r="AD776" s="148"/>
      <c r="AE776" s="148"/>
      <c r="AF776" s="148"/>
      <c r="AG776" s="148" t="s">
        <v>765</v>
      </c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</row>
    <row r="777" spans="1:60" outlineLevel="1" x14ac:dyDescent="0.2">
      <c r="A777" s="155"/>
      <c r="B777" s="156"/>
      <c r="C777" s="184" t="s">
        <v>1097</v>
      </c>
      <c r="D777" s="160"/>
      <c r="E777" s="161"/>
      <c r="F777" s="158"/>
      <c r="G777" s="158"/>
      <c r="H777" s="158"/>
      <c r="I777" s="158"/>
      <c r="J777" s="158"/>
      <c r="K777" s="158"/>
      <c r="L777" s="158"/>
      <c r="M777" s="158"/>
      <c r="N777" s="158"/>
      <c r="O777" s="158"/>
      <c r="P777" s="158"/>
      <c r="Q777" s="158"/>
      <c r="R777" s="158"/>
      <c r="S777" s="158"/>
      <c r="T777" s="158"/>
      <c r="U777" s="158"/>
      <c r="V777" s="158"/>
      <c r="W777" s="158"/>
      <c r="X777" s="158"/>
      <c r="Y777" s="148"/>
      <c r="Z777" s="148"/>
      <c r="AA777" s="148"/>
      <c r="AB777" s="148"/>
      <c r="AC777" s="148"/>
      <c r="AD777" s="148"/>
      <c r="AE777" s="148"/>
      <c r="AF777" s="148"/>
      <c r="AG777" s="148" t="s">
        <v>200</v>
      </c>
      <c r="AH777" s="148">
        <v>0</v>
      </c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</row>
    <row r="778" spans="1:60" outlineLevel="1" x14ac:dyDescent="0.2">
      <c r="A778" s="155"/>
      <c r="B778" s="156"/>
      <c r="C778" s="192" t="s">
        <v>429</v>
      </c>
      <c r="D778" s="189"/>
      <c r="E778" s="190"/>
      <c r="F778" s="158"/>
      <c r="G778" s="158"/>
      <c r="H778" s="158"/>
      <c r="I778" s="158"/>
      <c r="J778" s="158"/>
      <c r="K778" s="158"/>
      <c r="L778" s="158"/>
      <c r="M778" s="158"/>
      <c r="N778" s="158"/>
      <c r="O778" s="158"/>
      <c r="P778" s="158"/>
      <c r="Q778" s="158"/>
      <c r="R778" s="158"/>
      <c r="S778" s="158"/>
      <c r="T778" s="158"/>
      <c r="U778" s="158"/>
      <c r="V778" s="158"/>
      <c r="W778" s="158"/>
      <c r="X778" s="158"/>
      <c r="Y778" s="148"/>
      <c r="Z778" s="148"/>
      <c r="AA778" s="148"/>
      <c r="AB778" s="148"/>
      <c r="AC778" s="148"/>
      <c r="AD778" s="148"/>
      <c r="AE778" s="148"/>
      <c r="AF778" s="148"/>
      <c r="AG778" s="148" t="s">
        <v>200</v>
      </c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</row>
    <row r="779" spans="1:60" outlineLevel="1" x14ac:dyDescent="0.2">
      <c r="A779" s="155"/>
      <c r="B779" s="156"/>
      <c r="C779" s="193" t="s">
        <v>1132</v>
      </c>
      <c r="D779" s="189"/>
      <c r="E779" s="190">
        <v>42.2</v>
      </c>
      <c r="F779" s="158"/>
      <c r="G779" s="158"/>
      <c r="H779" s="158"/>
      <c r="I779" s="158"/>
      <c r="J779" s="158"/>
      <c r="K779" s="158"/>
      <c r="L779" s="158"/>
      <c r="M779" s="158"/>
      <c r="N779" s="158"/>
      <c r="O779" s="158"/>
      <c r="P779" s="158"/>
      <c r="Q779" s="158"/>
      <c r="R779" s="158"/>
      <c r="S779" s="158"/>
      <c r="T779" s="158"/>
      <c r="U779" s="158"/>
      <c r="V779" s="158"/>
      <c r="W779" s="158"/>
      <c r="X779" s="158"/>
      <c r="Y779" s="148"/>
      <c r="Z779" s="148"/>
      <c r="AA779" s="148"/>
      <c r="AB779" s="148"/>
      <c r="AC779" s="148"/>
      <c r="AD779" s="148"/>
      <c r="AE779" s="148"/>
      <c r="AF779" s="148"/>
      <c r="AG779" s="148" t="s">
        <v>200</v>
      </c>
      <c r="AH779" s="148">
        <v>2</v>
      </c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</row>
    <row r="780" spans="1:60" outlineLevel="1" x14ac:dyDescent="0.2">
      <c r="A780" s="155"/>
      <c r="B780" s="156"/>
      <c r="C780" s="192" t="s">
        <v>438</v>
      </c>
      <c r="D780" s="189"/>
      <c r="E780" s="190"/>
      <c r="F780" s="158"/>
      <c r="G780" s="158"/>
      <c r="H780" s="158"/>
      <c r="I780" s="158"/>
      <c r="J780" s="158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  <c r="W780" s="158"/>
      <c r="X780" s="158"/>
      <c r="Y780" s="148"/>
      <c r="Z780" s="148"/>
      <c r="AA780" s="148"/>
      <c r="AB780" s="148"/>
      <c r="AC780" s="148"/>
      <c r="AD780" s="148"/>
      <c r="AE780" s="148"/>
      <c r="AF780" s="148"/>
      <c r="AG780" s="148" t="s">
        <v>200</v>
      </c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</row>
    <row r="781" spans="1:60" outlineLevel="1" x14ac:dyDescent="0.2">
      <c r="A781" s="155"/>
      <c r="B781" s="156"/>
      <c r="C781" s="184" t="s">
        <v>1133</v>
      </c>
      <c r="D781" s="160"/>
      <c r="E781" s="161">
        <v>44.31</v>
      </c>
      <c r="F781" s="158"/>
      <c r="G781" s="158"/>
      <c r="H781" s="158"/>
      <c r="I781" s="158"/>
      <c r="J781" s="158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  <c r="W781" s="158"/>
      <c r="X781" s="158"/>
      <c r="Y781" s="148"/>
      <c r="Z781" s="148"/>
      <c r="AA781" s="148"/>
      <c r="AB781" s="148"/>
      <c r="AC781" s="148"/>
      <c r="AD781" s="148"/>
      <c r="AE781" s="148"/>
      <c r="AF781" s="148"/>
      <c r="AG781" s="148" t="s">
        <v>200</v>
      </c>
      <c r="AH781" s="148">
        <v>0</v>
      </c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</row>
    <row r="782" spans="1:60" outlineLevel="1" x14ac:dyDescent="0.2">
      <c r="A782" s="155">
        <v>172</v>
      </c>
      <c r="B782" s="156" t="s">
        <v>1134</v>
      </c>
      <c r="C782" s="194" t="s">
        <v>1135</v>
      </c>
      <c r="D782" s="157" t="s">
        <v>0</v>
      </c>
      <c r="E782" s="191"/>
      <c r="F782" s="159"/>
      <c r="G782" s="158">
        <f>ROUND(E782*F782,2)</f>
        <v>0</v>
      </c>
      <c r="H782" s="159"/>
      <c r="I782" s="158">
        <f>ROUND(E782*H782,2)</f>
        <v>0</v>
      </c>
      <c r="J782" s="159"/>
      <c r="K782" s="158">
        <f>ROUND(E782*J782,2)</f>
        <v>0</v>
      </c>
      <c r="L782" s="158">
        <v>15</v>
      </c>
      <c r="M782" s="158">
        <f>G782*(1+L782/100)</f>
        <v>0</v>
      </c>
      <c r="N782" s="158">
        <v>0</v>
      </c>
      <c r="O782" s="158">
        <f>ROUND(E782*N782,2)</f>
        <v>0</v>
      </c>
      <c r="P782" s="158">
        <v>0</v>
      </c>
      <c r="Q782" s="158">
        <f>ROUND(E782*P782,2)</f>
        <v>0</v>
      </c>
      <c r="R782" s="158"/>
      <c r="S782" s="158" t="s">
        <v>195</v>
      </c>
      <c r="T782" s="158" t="s">
        <v>196</v>
      </c>
      <c r="U782" s="158">
        <v>0</v>
      </c>
      <c r="V782" s="158">
        <f>ROUND(E782*U782,2)</f>
        <v>0</v>
      </c>
      <c r="W782" s="158"/>
      <c r="X782" s="158" t="s">
        <v>878</v>
      </c>
      <c r="Y782" s="148"/>
      <c r="Z782" s="148"/>
      <c r="AA782" s="148"/>
      <c r="AB782" s="148"/>
      <c r="AC782" s="148"/>
      <c r="AD782" s="148"/>
      <c r="AE782" s="148"/>
      <c r="AF782" s="148"/>
      <c r="AG782" s="148" t="s">
        <v>879</v>
      </c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</row>
    <row r="783" spans="1:60" x14ac:dyDescent="0.2">
      <c r="A783" s="163" t="s">
        <v>190</v>
      </c>
      <c r="B783" s="164" t="s">
        <v>146</v>
      </c>
      <c r="C783" s="182" t="s">
        <v>147</v>
      </c>
      <c r="D783" s="165"/>
      <c r="E783" s="166"/>
      <c r="F783" s="167"/>
      <c r="G783" s="168">
        <f>SUMIF(AG784:AG794,"&lt;&gt;NOR",G784:G794)</f>
        <v>0</v>
      </c>
      <c r="H783" s="162"/>
      <c r="I783" s="162">
        <f>SUM(I784:I794)</f>
        <v>0</v>
      </c>
      <c r="J783" s="162"/>
      <c r="K783" s="162">
        <f>SUM(K784:K794)</f>
        <v>0</v>
      </c>
      <c r="L783" s="162"/>
      <c r="M783" s="162">
        <f>SUM(M784:M794)</f>
        <v>0</v>
      </c>
      <c r="N783" s="162"/>
      <c r="O783" s="162">
        <f>SUM(O784:O794)</f>
        <v>0.25</v>
      </c>
      <c r="P783" s="162"/>
      <c r="Q783" s="162">
        <f>SUM(Q784:Q794)</f>
        <v>0</v>
      </c>
      <c r="R783" s="162"/>
      <c r="S783" s="162"/>
      <c r="T783" s="162"/>
      <c r="U783" s="162"/>
      <c r="V783" s="162">
        <f>SUM(V784:V794)</f>
        <v>304.26</v>
      </c>
      <c r="W783" s="162"/>
      <c r="X783" s="162"/>
      <c r="AG783" t="s">
        <v>191</v>
      </c>
    </row>
    <row r="784" spans="1:60" outlineLevel="1" x14ac:dyDescent="0.2">
      <c r="A784" s="169">
        <v>173</v>
      </c>
      <c r="B784" s="170" t="s">
        <v>1136</v>
      </c>
      <c r="C784" s="183" t="s">
        <v>1137</v>
      </c>
      <c r="D784" s="171" t="s">
        <v>204</v>
      </c>
      <c r="E784" s="172">
        <v>11.456799999999999</v>
      </c>
      <c r="F784" s="173"/>
      <c r="G784" s="174">
        <f>ROUND(E784*F784,2)</f>
        <v>0</v>
      </c>
      <c r="H784" s="159"/>
      <c r="I784" s="158">
        <f>ROUND(E784*H784,2)</f>
        <v>0</v>
      </c>
      <c r="J784" s="159"/>
      <c r="K784" s="158">
        <f>ROUND(E784*J784,2)</f>
        <v>0</v>
      </c>
      <c r="L784" s="158">
        <v>15</v>
      </c>
      <c r="M784" s="158">
        <f>G784*(1+L784/100)</f>
        <v>0</v>
      </c>
      <c r="N784" s="158">
        <v>0</v>
      </c>
      <c r="O784" s="158">
        <f>ROUND(E784*N784,2)</f>
        <v>0</v>
      </c>
      <c r="P784" s="158">
        <v>0</v>
      </c>
      <c r="Q784" s="158">
        <f>ROUND(E784*P784,2)</f>
        <v>0</v>
      </c>
      <c r="R784" s="158"/>
      <c r="S784" s="158" t="s">
        <v>595</v>
      </c>
      <c r="T784" s="158" t="s">
        <v>934</v>
      </c>
      <c r="U784" s="158">
        <v>0.4</v>
      </c>
      <c r="V784" s="158">
        <f>ROUND(E784*U784,2)</f>
        <v>4.58</v>
      </c>
      <c r="W784" s="158"/>
      <c r="X784" s="158" t="s">
        <v>209</v>
      </c>
      <c r="Y784" s="148"/>
      <c r="Z784" s="148"/>
      <c r="AA784" s="148"/>
      <c r="AB784" s="148"/>
      <c r="AC784" s="148"/>
      <c r="AD784" s="148"/>
      <c r="AE784" s="148"/>
      <c r="AF784" s="148"/>
      <c r="AG784" s="148" t="s">
        <v>210</v>
      </c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</row>
    <row r="785" spans="1:60" outlineLevel="1" x14ac:dyDescent="0.2">
      <c r="A785" s="155"/>
      <c r="B785" s="156"/>
      <c r="C785" s="184" t="s">
        <v>897</v>
      </c>
      <c r="D785" s="160"/>
      <c r="E785" s="161">
        <v>3.94</v>
      </c>
      <c r="F785" s="158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158"/>
      <c r="X785" s="158"/>
      <c r="Y785" s="148"/>
      <c r="Z785" s="148"/>
      <c r="AA785" s="148"/>
      <c r="AB785" s="148"/>
      <c r="AC785" s="148"/>
      <c r="AD785" s="148"/>
      <c r="AE785" s="148"/>
      <c r="AF785" s="148"/>
      <c r="AG785" s="148" t="s">
        <v>200</v>
      </c>
      <c r="AH785" s="148">
        <v>0</v>
      </c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</row>
    <row r="786" spans="1:60" outlineLevel="1" x14ac:dyDescent="0.2">
      <c r="A786" s="155"/>
      <c r="B786" s="156"/>
      <c r="C786" s="184" t="s">
        <v>516</v>
      </c>
      <c r="D786" s="160"/>
      <c r="E786" s="161">
        <v>7.5167999999999999</v>
      </c>
      <c r="F786" s="158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158"/>
      <c r="X786" s="158"/>
      <c r="Y786" s="148"/>
      <c r="Z786" s="148"/>
      <c r="AA786" s="148"/>
      <c r="AB786" s="148"/>
      <c r="AC786" s="148"/>
      <c r="AD786" s="148"/>
      <c r="AE786" s="148"/>
      <c r="AF786" s="148"/>
      <c r="AG786" s="148" t="s">
        <v>200</v>
      </c>
      <c r="AH786" s="148">
        <v>0</v>
      </c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</row>
    <row r="787" spans="1:60" outlineLevel="1" x14ac:dyDescent="0.2">
      <c r="A787" s="169">
        <v>174</v>
      </c>
      <c r="B787" s="170" t="s">
        <v>1138</v>
      </c>
      <c r="C787" s="183" t="s">
        <v>1139</v>
      </c>
      <c r="D787" s="171" t="s">
        <v>1140</v>
      </c>
      <c r="E787" s="172">
        <v>2996.76</v>
      </c>
      <c r="F787" s="173"/>
      <c r="G787" s="174">
        <f>ROUND(E787*F787,2)</f>
        <v>0</v>
      </c>
      <c r="H787" s="159"/>
      <c r="I787" s="158">
        <f>ROUND(E787*H787,2)</f>
        <v>0</v>
      </c>
      <c r="J787" s="159"/>
      <c r="K787" s="158">
        <f>ROUND(E787*J787,2)</f>
        <v>0</v>
      </c>
      <c r="L787" s="158">
        <v>15</v>
      </c>
      <c r="M787" s="158">
        <f>G787*(1+L787/100)</f>
        <v>0</v>
      </c>
      <c r="N787" s="158">
        <v>5.0000000000000002E-5</v>
      </c>
      <c r="O787" s="158">
        <f>ROUND(E787*N787,2)</f>
        <v>0.15</v>
      </c>
      <c r="P787" s="158">
        <v>0</v>
      </c>
      <c r="Q787" s="158">
        <f>ROUND(E787*P787,2)</f>
        <v>0</v>
      </c>
      <c r="R787" s="158"/>
      <c r="S787" s="158" t="s">
        <v>595</v>
      </c>
      <c r="T787" s="158" t="s">
        <v>599</v>
      </c>
      <c r="U787" s="158">
        <v>0.1</v>
      </c>
      <c r="V787" s="158">
        <f>ROUND(E787*U787,2)</f>
        <v>299.68</v>
      </c>
      <c r="W787" s="158"/>
      <c r="X787" s="158" t="s">
        <v>209</v>
      </c>
      <c r="Y787" s="148"/>
      <c r="Z787" s="148"/>
      <c r="AA787" s="148"/>
      <c r="AB787" s="148"/>
      <c r="AC787" s="148"/>
      <c r="AD787" s="148"/>
      <c r="AE787" s="148"/>
      <c r="AF787" s="148"/>
      <c r="AG787" s="148" t="s">
        <v>210</v>
      </c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</row>
    <row r="788" spans="1:60" ht="22.5" outlineLevel="1" x14ac:dyDescent="0.2">
      <c r="A788" s="155"/>
      <c r="B788" s="156"/>
      <c r="C788" s="184" t="s">
        <v>1141</v>
      </c>
      <c r="D788" s="160"/>
      <c r="E788" s="161"/>
      <c r="F788" s="158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158"/>
      <c r="X788" s="158"/>
      <c r="Y788" s="148"/>
      <c r="Z788" s="148"/>
      <c r="AA788" s="148"/>
      <c r="AB788" s="148"/>
      <c r="AC788" s="148"/>
      <c r="AD788" s="148"/>
      <c r="AE788" s="148"/>
      <c r="AF788" s="148"/>
      <c r="AG788" s="148" t="s">
        <v>200</v>
      </c>
      <c r="AH788" s="148">
        <v>0</v>
      </c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</row>
    <row r="789" spans="1:60" outlineLevel="1" x14ac:dyDescent="0.2">
      <c r="A789" s="155"/>
      <c r="B789" s="156"/>
      <c r="C789" s="184" t="s">
        <v>1142</v>
      </c>
      <c r="D789" s="160"/>
      <c r="E789" s="161">
        <v>2882.76</v>
      </c>
      <c r="F789" s="158"/>
      <c r="G789" s="158"/>
      <c r="H789" s="158"/>
      <c r="I789" s="158"/>
      <c r="J789" s="158"/>
      <c r="K789" s="158"/>
      <c r="L789" s="158"/>
      <c r="M789" s="158"/>
      <c r="N789" s="158"/>
      <c r="O789" s="158"/>
      <c r="P789" s="158"/>
      <c r="Q789" s="158"/>
      <c r="R789" s="158"/>
      <c r="S789" s="158"/>
      <c r="T789" s="158"/>
      <c r="U789" s="158"/>
      <c r="V789" s="158"/>
      <c r="W789" s="158"/>
      <c r="X789" s="158"/>
      <c r="Y789" s="148"/>
      <c r="Z789" s="148"/>
      <c r="AA789" s="148"/>
      <c r="AB789" s="148"/>
      <c r="AC789" s="148"/>
      <c r="AD789" s="148"/>
      <c r="AE789" s="148"/>
      <c r="AF789" s="148"/>
      <c r="AG789" s="148" t="s">
        <v>200</v>
      </c>
      <c r="AH789" s="148">
        <v>0</v>
      </c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</row>
    <row r="790" spans="1:60" outlineLevel="1" x14ac:dyDescent="0.2">
      <c r="A790" s="155"/>
      <c r="B790" s="156"/>
      <c r="C790" s="184" t="s">
        <v>1143</v>
      </c>
      <c r="D790" s="160"/>
      <c r="E790" s="161">
        <v>114</v>
      </c>
      <c r="F790" s="158"/>
      <c r="G790" s="158"/>
      <c r="H790" s="158"/>
      <c r="I790" s="158"/>
      <c r="J790" s="158"/>
      <c r="K790" s="158"/>
      <c r="L790" s="158"/>
      <c r="M790" s="158"/>
      <c r="N790" s="158"/>
      <c r="O790" s="158"/>
      <c r="P790" s="158"/>
      <c r="Q790" s="158"/>
      <c r="R790" s="158"/>
      <c r="S790" s="158"/>
      <c r="T790" s="158"/>
      <c r="U790" s="158"/>
      <c r="V790" s="158"/>
      <c r="W790" s="158"/>
      <c r="X790" s="158"/>
      <c r="Y790" s="148"/>
      <c r="Z790" s="148"/>
      <c r="AA790" s="148"/>
      <c r="AB790" s="148"/>
      <c r="AC790" s="148"/>
      <c r="AD790" s="148"/>
      <c r="AE790" s="148"/>
      <c r="AF790" s="148"/>
      <c r="AG790" s="148" t="s">
        <v>200</v>
      </c>
      <c r="AH790" s="148">
        <v>0</v>
      </c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</row>
    <row r="791" spans="1:60" outlineLevel="1" x14ac:dyDescent="0.2">
      <c r="A791" s="169">
        <v>175</v>
      </c>
      <c r="B791" s="170" t="s">
        <v>1144</v>
      </c>
      <c r="C791" s="183" t="s">
        <v>1145</v>
      </c>
      <c r="D791" s="171" t="s">
        <v>204</v>
      </c>
      <c r="E791" s="172">
        <v>12.60248</v>
      </c>
      <c r="F791" s="173"/>
      <c r="G791" s="174">
        <f>ROUND(E791*F791,2)</f>
        <v>0</v>
      </c>
      <c r="H791" s="159"/>
      <c r="I791" s="158">
        <f>ROUND(E791*H791,2)</f>
        <v>0</v>
      </c>
      <c r="J791" s="159"/>
      <c r="K791" s="158">
        <f>ROUND(E791*J791,2)</f>
        <v>0</v>
      </c>
      <c r="L791" s="158">
        <v>15</v>
      </c>
      <c r="M791" s="158">
        <f>G791*(1+L791/100)</f>
        <v>0</v>
      </c>
      <c r="N791" s="158">
        <v>7.6699999999999997E-3</v>
      </c>
      <c r="O791" s="158">
        <f>ROUND(E791*N791,2)</f>
        <v>0.1</v>
      </c>
      <c r="P791" s="158">
        <v>0</v>
      </c>
      <c r="Q791" s="158">
        <f>ROUND(E791*P791,2)</f>
        <v>0</v>
      </c>
      <c r="R791" s="158"/>
      <c r="S791" s="158" t="s">
        <v>595</v>
      </c>
      <c r="T791" s="158" t="s">
        <v>599</v>
      </c>
      <c r="U791" s="158">
        <v>0</v>
      </c>
      <c r="V791" s="158">
        <f>ROUND(E791*U791,2)</f>
        <v>0</v>
      </c>
      <c r="W791" s="158"/>
      <c r="X791" s="158" t="s">
        <v>764</v>
      </c>
      <c r="Y791" s="148"/>
      <c r="Z791" s="148"/>
      <c r="AA791" s="148"/>
      <c r="AB791" s="148"/>
      <c r="AC791" s="148"/>
      <c r="AD791" s="148"/>
      <c r="AE791" s="148"/>
      <c r="AF791" s="148"/>
      <c r="AG791" s="148" t="s">
        <v>765</v>
      </c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</row>
    <row r="792" spans="1:60" outlineLevel="1" x14ac:dyDescent="0.2">
      <c r="A792" s="155"/>
      <c r="B792" s="156"/>
      <c r="C792" s="184" t="s">
        <v>1146</v>
      </c>
      <c r="D792" s="160"/>
      <c r="E792" s="161">
        <v>4.3339999999999996</v>
      </c>
      <c r="F792" s="158"/>
      <c r="G792" s="158"/>
      <c r="H792" s="158"/>
      <c r="I792" s="158"/>
      <c r="J792" s="158"/>
      <c r="K792" s="158"/>
      <c r="L792" s="158"/>
      <c r="M792" s="158"/>
      <c r="N792" s="158"/>
      <c r="O792" s="158"/>
      <c r="P792" s="158"/>
      <c r="Q792" s="158"/>
      <c r="R792" s="158"/>
      <c r="S792" s="158"/>
      <c r="T792" s="158"/>
      <c r="U792" s="158"/>
      <c r="V792" s="158"/>
      <c r="W792" s="158"/>
      <c r="X792" s="158"/>
      <c r="Y792" s="148"/>
      <c r="Z792" s="148"/>
      <c r="AA792" s="148"/>
      <c r="AB792" s="148"/>
      <c r="AC792" s="148"/>
      <c r="AD792" s="148"/>
      <c r="AE792" s="148"/>
      <c r="AF792" s="148"/>
      <c r="AG792" s="148" t="s">
        <v>200</v>
      </c>
      <c r="AH792" s="148">
        <v>0</v>
      </c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</row>
    <row r="793" spans="1:60" outlineLevel="1" x14ac:dyDescent="0.2">
      <c r="A793" s="155"/>
      <c r="B793" s="156"/>
      <c r="C793" s="184" t="s">
        <v>1147</v>
      </c>
      <c r="D793" s="160"/>
      <c r="E793" s="161">
        <v>8.2684800000000003</v>
      </c>
      <c r="F793" s="158"/>
      <c r="G793" s="158"/>
      <c r="H793" s="158"/>
      <c r="I793" s="158"/>
      <c r="J793" s="158"/>
      <c r="K793" s="158"/>
      <c r="L793" s="158"/>
      <c r="M793" s="158"/>
      <c r="N793" s="158"/>
      <c r="O793" s="158"/>
      <c r="P793" s="158"/>
      <c r="Q793" s="158"/>
      <c r="R793" s="158"/>
      <c r="S793" s="158"/>
      <c r="T793" s="158"/>
      <c r="U793" s="158"/>
      <c r="V793" s="158"/>
      <c r="W793" s="158"/>
      <c r="X793" s="158"/>
      <c r="Y793" s="148"/>
      <c r="Z793" s="148"/>
      <c r="AA793" s="148"/>
      <c r="AB793" s="148"/>
      <c r="AC793" s="148"/>
      <c r="AD793" s="148"/>
      <c r="AE793" s="148"/>
      <c r="AF793" s="148"/>
      <c r="AG793" s="148" t="s">
        <v>200</v>
      </c>
      <c r="AH793" s="148">
        <v>0</v>
      </c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</row>
    <row r="794" spans="1:60" outlineLevel="1" x14ac:dyDescent="0.2">
      <c r="A794" s="155">
        <v>176</v>
      </c>
      <c r="B794" s="156" t="s">
        <v>1148</v>
      </c>
      <c r="C794" s="194" t="s">
        <v>1149</v>
      </c>
      <c r="D794" s="157" t="s">
        <v>0</v>
      </c>
      <c r="E794" s="191"/>
      <c r="F794" s="159"/>
      <c r="G794" s="158">
        <f>ROUND(E794*F794,2)</f>
        <v>0</v>
      </c>
      <c r="H794" s="159"/>
      <c r="I794" s="158">
        <f>ROUND(E794*H794,2)</f>
        <v>0</v>
      </c>
      <c r="J794" s="159"/>
      <c r="K794" s="158">
        <f>ROUND(E794*J794,2)</f>
        <v>0</v>
      </c>
      <c r="L794" s="158">
        <v>15</v>
      </c>
      <c r="M794" s="158">
        <f>G794*(1+L794/100)</f>
        <v>0</v>
      </c>
      <c r="N794" s="158">
        <v>0</v>
      </c>
      <c r="O794" s="158">
        <f>ROUND(E794*N794,2)</f>
        <v>0</v>
      </c>
      <c r="P794" s="158">
        <v>0</v>
      </c>
      <c r="Q794" s="158">
        <f>ROUND(E794*P794,2)</f>
        <v>0</v>
      </c>
      <c r="R794" s="158"/>
      <c r="S794" s="158" t="s">
        <v>195</v>
      </c>
      <c r="T794" s="158" t="s">
        <v>196</v>
      </c>
      <c r="U794" s="158">
        <v>0</v>
      </c>
      <c r="V794" s="158">
        <f>ROUND(E794*U794,2)</f>
        <v>0</v>
      </c>
      <c r="W794" s="158"/>
      <c r="X794" s="158" t="s">
        <v>878</v>
      </c>
      <c r="Y794" s="148"/>
      <c r="Z794" s="148"/>
      <c r="AA794" s="148"/>
      <c r="AB794" s="148"/>
      <c r="AC794" s="148"/>
      <c r="AD794" s="148"/>
      <c r="AE794" s="148"/>
      <c r="AF794" s="148"/>
      <c r="AG794" s="148" t="s">
        <v>879</v>
      </c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</row>
    <row r="795" spans="1:60" x14ac:dyDescent="0.2">
      <c r="A795" s="163" t="s">
        <v>190</v>
      </c>
      <c r="B795" s="164" t="s">
        <v>148</v>
      </c>
      <c r="C795" s="182" t="s">
        <v>149</v>
      </c>
      <c r="D795" s="165"/>
      <c r="E795" s="166"/>
      <c r="F795" s="167"/>
      <c r="G795" s="168">
        <f>SUMIF(AG796:AG884,"&lt;&gt;NOR",G796:G884)</f>
        <v>0</v>
      </c>
      <c r="H795" s="162"/>
      <c r="I795" s="162">
        <f>SUM(I796:I884)</f>
        <v>0</v>
      </c>
      <c r="J795" s="162"/>
      <c r="K795" s="162">
        <f>SUM(K796:K884)</f>
        <v>0</v>
      </c>
      <c r="L795" s="162"/>
      <c r="M795" s="162">
        <f>SUM(M796:M884)</f>
        <v>0</v>
      </c>
      <c r="N795" s="162"/>
      <c r="O795" s="162">
        <f>SUM(O796:O884)</f>
        <v>0.85000000000000009</v>
      </c>
      <c r="P795" s="162"/>
      <c r="Q795" s="162">
        <f>SUM(Q796:Q884)</f>
        <v>0</v>
      </c>
      <c r="R795" s="162"/>
      <c r="S795" s="162"/>
      <c r="T795" s="162"/>
      <c r="U795" s="162"/>
      <c r="V795" s="162">
        <f>SUM(V796:V884)</f>
        <v>167.07</v>
      </c>
      <c r="W795" s="162"/>
      <c r="X795" s="162"/>
      <c r="AG795" t="s">
        <v>191</v>
      </c>
    </row>
    <row r="796" spans="1:60" outlineLevel="1" x14ac:dyDescent="0.2">
      <c r="A796" s="169">
        <v>177</v>
      </c>
      <c r="B796" s="170" t="s">
        <v>1150</v>
      </c>
      <c r="C796" s="183" t="s">
        <v>1151</v>
      </c>
      <c r="D796" s="171" t="s">
        <v>238</v>
      </c>
      <c r="E796" s="172">
        <v>23.014949999999999</v>
      </c>
      <c r="F796" s="173"/>
      <c r="G796" s="174">
        <f>ROUND(E796*F796,2)</f>
        <v>0</v>
      </c>
      <c r="H796" s="159"/>
      <c r="I796" s="158">
        <f>ROUND(E796*H796,2)</f>
        <v>0</v>
      </c>
      <c r="J796" s="159"/>
      <c r="K796" s="158">
        <f>ROUND(E796*J796,2)</f>
        <v>0</v>
      </c>
      <c r="L796" s="158">
        <v>15</v>
      </c>
      <c r="M796" s="158">
        <f>G796*(1+L796/100)</f>
        <v>0</v>
      </c>
      <c r="N796" s="158">
        <v>3.2000000000000003E-4</v>
      </c>
      <c r="O796" s="158">
        <f>ROUND(E796*N796,2)</f>
        <v>0.01</v>
      </c>
      <c r="P796" s="158">
        <v>0</v>
      </c>
      <c r="Q796" s="158">
        <f>ROUND(E796*P796,2)</f>
        <v>0</v>
      </c>
      <c r="R796" s="158"/>
      <c r="S796" s="158" t="s">
        <v>195</v>
      </c>
      <c r="T796" s="158" t="s">
        <v>196</v>
      </c>
      <c r="U796" s="158">
        <v>0.377</v>
      </c>
      <c r="V796" s="158">
        <f>ROUND(E796*U796,2)</f>
        <v>8.68</v>
      </c>
      <c r="W796" s="158"/>
      <c r="X796" s="158" t="s">
        <v>209</v>
      </c>
      <c r="Y796" s="148"/>
      <c r="Z796" s="148"/>
      <c r="AA796" s="148"/>
      <c r="AB796" s="148"/>
      <c r="AC796" s="148"/>
      <c r="AD796" s="148"/>
      <c r="AE796" s="148"/>
      <c r="AF796" s="148"/>
      <c r="AG796" s="148" t="s">
        <v>210</v>
      </c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</row>
    <row r="797" spans="1:60" outlineLevel="1" x14ac:dyDescent="0.2">
      <c r="A797" s="155"/>
      <c r="B797" s="156"/>
      <c r="C797" s="184" t="s">
        <v>1152</v>
      </c>
      <c r="D797" s="160"/>
      <c r="E797" s="161">
        <v>8.5154999999999994</v>
      </c>
      <c r="F797" s="158"/>
      <c r="G797" s="158"/>
      <c r="H797" s="158"/>
      <c r="I797" s="158"/>
      <c r="J797" s="158"/>
      <c r="K797" s="158"/>
      <c r="L797" s="158"/>
      <c r="M797" s="158"/>
      <c r="N797" s="158"/>
      <c r="O797" s="158"/>
      <c r="P797" s="158"/>
      <c r="Q797" s="158"/>
      <c r="R797" s="158"/>
      <c r="S797" s="158"/>
      <c r="T797" s="158"/>
      <c r="U797" s="158"/>
      <c r="V797" s="158"/>
      <c r="W797" s="158"/>
      <c r="X797" s="158"/>
      <c r="Y797" s="148"/>
      <c r="Z797" s="148"/>
      <c r="AA797" s="148"/>
      <c r="AB797" s="148"/>
      <c r="AC797" s="148"/>
      <c r="AD797" s="148"/>
      <c r="AE797" s="148"/>
      <c r="AF797" s="148"/>
      <c r="AG797" s="148" t="s">
        <v>200</v>
      </c>
      <c r="AH797" s="148">
        <v>0</v>
      </c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</row>
    <row r="798" spans="1:60" outlineLevel="1" x14ac:dyDescent="0.2">
      <c r="A798" s="155"/>
      <c r="B798" s="156"/>
      <c r="C798" s="184" t="s">
        <v>1153</v>
      </c>
      <c r="D798" s="160"/>
      <c r="E798" s="161">
        <v>14.49945</v>
      </c>
      <c r="F798" s="158"/>
      <c r="G798" s="158"/>
      <c r="H798" s="158"/>
      <c r="I798" s="158"/>
      <c r="J798" s="158"/>
      <c r="K798" s="158"/>
      <c r="L798" s="158"/>
      <c r="M798" s="158"/>
      <c r="N798" s="158"/>
      <c r="O798" s="158"/>
      <c r="P798" s="158"/>
      <c r="Q798" s="158"/>
      <c r="R798" s="158"/>
      <c r="S798" s="158"/>
      <c r="T798" s="158"/>
      <c r="U798" s="158"/>
      <c r="V798" s="158"/>
      <c r="W798" s="158"/>
      <c r="X798" s="158"/>
      <c r="Y798" s="148"/>
      <c r="Z798" s="148"/>
      <c r="AA798" s="148"/>
      <c r="AB798" s="148"/>
      <c r="AC798" s="148"/>
      <c r="AD798" s="148"/>
      <c r="AE798" s="148"/>
      <c r="AF798" s="148"/>
      <c r="AG798" s="148" t="s">
        <v>200</v>
      </c>
      <c r="AH798" s="148">
        <v>0</v>
      </c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</row>
    <row r="799" spans="1:60" outlineLevel="1" x14ac:dyDescent="0.2">
      <c r="A799" s="169">
        <v>178</v>
      </c>
      <c r="B799" s="170" t="s">
        <v>1154</v>
      </c>
      <c r="C799" s="183" t="s">
        <v>1155</v>
      </c>
      <c r="D799" s="171" t="s">
        <v>238</v>
      </c>
      <c r="E799" s="172">
        <v>74.575999999999993</v>
      </c>
      <c r="F799" s="173"/>
      <c r="G799" s="174">
        <f>ROUND(E799*F799,2)</f>
        <v>0</v>
      </c>
      <c r="H799" s="159"/>
      <c r="I799" s="158">
        <f>ROUND(E799*H799,2)</f>
        <v>0</v>
      </c>
      <c r="J799" s="159"/>
      <c r="K799" s="158">
        <f>ROUND(E799*J799,2)</f>
        <v>0</v>
      </c>
      <c r="L799" s="158">
        <v>15</v>
      </c>
      <c r="M799" s="158">
        <f>G799*(1+L799/100)</f>
        <v>0</v>
      </c>
      <c r="N799" s="158">
        <v>3.2000000000000003E-4</v>
      </c>
      <c r="O799" s="158">
        <f>ROUND(E799*N799,2)</f>
        <v>0.02</v>
      </c>
      <c r="P799" s="158">
        <v>0</v>
      </c>
      <c r="Q799" s="158">
        <f>ROUND(E799*P799,2)</f>
        <v>0</v>
      </c>
      <c r="R799" s="158"/>
      <c r="S799" s="158" t="s">
        <v>195</v>
      </c>
      <c r="T799" s="158" t="s">
        <v>196</v>
      </c>
      <c r="U799" s="158">
        <v>0.23599999999999999</v>
      </c>
      <c r="V799" s="158">
        <f>ROUND(E799*U799,2)</f>
        <v>17.600000000000001</v>
      </c>
      <c r="W799" s="158"/>
      <c r="X799" s="158" t="s">
        <v>209</v>
      </c>
      <c r="Y799" s="148"/>
      <c r="Z799" s="148"/>
      <c r="AA799" s="148"/>
      <c r="AB799" s="148"/>
      <c r="AC799" s="148"/>
      <c r="AD799" s="148"/>
      <c r="AE799" s="148"/>
      <c r="AF799" s="148"/>
      <c r="AG799" s="148" t="s">
        <v>210</v>
      </c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</row>
    <row r="800" spans="1:60" outlineLevel="1" x14ac:dyDescent="0.2">
      <c r="A800" s="155"/>
      <c r="B800" s="156"/>
      <c r="C800" s="184" t="s">
        <v>521</v>
      </c>
      <c r="D800" s="160"/>
      <c r="E800" s="161"/>
      <c r="F800" s="158"/>
      <c r="G800" s="158"/>
      <c r="H800" s="158"/>
      <c r="I800" s="158"/>
      <c r="J800" s="158"/>
      <c r="K800" s="158"/>
      <c r="L800" s="158"/>
      <c r="M800" s="158"/>
      <c r="N800" s="158"/>
      <c r="O800" s="158"/>
      <c r="P800" s="158"/>
      <c r="Q800" s="158"/>
      <c r="R800" s="158"/>
      <c r="S800" s="158"/>
      <c r="T800" s="158"/>
      <c r="U800" s="158"/>
      <c r="V800" s="158"/>
      <c r="W800" s="158"/>
      <c r="X800" s="158"/>
      <c r="Y800" s="148"/>
      <c r="Z800" s="148"/>
      <c r="AA800" s="148"/>
      <c r="AB800" s="148"/>
      <c r="AC800" s="148"/>
      <c r="AD800" s="148"/>
      <c r="AE800" s="148"/>
      <c r="AF800" s="148"/>
      <c r="AG800" s="148" t="s">
        <v>200</v>
      </c>
      <c r="AH800" s="148">
        <v>0</v>
      </c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</row>
    <row r="801" spans="1:60" outlineLevel="1" x14ac:dyDescent="0.2">
      <c r="A801" s="155"/>
      <c r="B801" s="156"/>
      <c r="C801" s="184" t="s">
        <v>1156</v>
      </c>
      <c r="D801" s="160"/>
      <c r="E801" s="161">
        <v>5.71</v>
      </c>
      <c r="F801" s="158"/>
      <c r="G801" s="158"/>
      <c r="H801" s="158"/>
      <c r="I801" s="158"/>
      <c r="J801" s="158"/>
      <c r="K801" s="158"/>
      <c r="L801" s="158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  <c r="W801" s="158"/>
      <c r="X801" s="158"/>
      <c r="Y801" s="148"/>
      <c r="Z801" s="148"/>
      <c r="AA801" s="148"/>
      <c r="AB801" s="148"/>
      <c r="AC801" s="148"/>
      <c r="AD801" s="148"/>
      <c r="AE801" s="148"/>
      <c r="AF801" s="148"/>
      <c r="AG801" s="148" t="s">
        <v>200</v>
      </c>
      <c r="AH801" s="148">
        <v>0</v>
      </c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</row>
    <row r="802" spans="1:60" outlineLevel="1" x14ac:dyDescent="0.2">
      <c r="A802" s="155"/>
      <c r="B802" s="156"/>
      <c r="C802" s="184" t="s">
        <v>1157</v>
      </c>
      <c r="D802" s="160"/>
      <c r="E802" s="161">
        <v>6.48</v>
      </c>
      <c r="F802" s="158"/>
      <c r="G802" s="158"/>
      <c r="H802" s="158"/>
      <c r="I802" s="158"/>
      <c r="J802" s="158"/>
      <c r="K802" s="158"/>
      <c r="L802" s="158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  <c r="W802" s="158"/>
      <c r="X802" s="158"/>
      <c r="Y802" s="148"/>
      <c r="Z802" s="148"/>
      <c r="AA802" s="148"/>
      <c r="AB802" s="148"/>
      <c r="AC802" s="148"/>
      <c r="AD802" s="148"/>
      <c r="AE802" s="148"/>
      <c r="AF802" s="148"/>
      <c r="AG802" s="148" t="s">
        <v>200</v>
      </c>
      <c r="AH802" s="148">
        <v>0</v>
      </c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</row>
    <row r="803" spans="1:60" outlineLevel="1" x14ac:dyDescent="0.2">
      <c r="A803" s="155"/>
      <c r="B803" s="156"/>
      <c r="C803" s="184" t="s">
        <v>1158</v>
      </c>
      <c r="D803" s="160"/>
      <c r="E803" s="161">
        <v>12.78</v>
      </c>
      <c r="F803" s="158"/>
      <c r="G803" s="158"/>
      <c r="H803" s="158"/>
      <c r="I803" s="158"/>
      <c r="J803" s="158"/>
      <c r="K803" s="158"/>
      <c r="L803" s="158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  <c r="W803" s="158"/>
      <c r="X803" s="158"/>
      <c r="Y803" s="148"/>
      <c r="Z803" s="148"/>
      <c r="AA803" s="148"/>
      <c r="AB803" s="148"/>
      <c r="AC803" s="148"/>
      <c r="AD803" s="148"/>
      <c r="AE803" s="148"/>
      <c r="AF803" s="148"/>
      <c r="AG803" s="148" t="s">
        <v>200</v>
      </c>
      <c r="AH803" s="148">
        <v>0</v>
      </c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</row>
    <row r="804" spans="1:60" outlineLevel="1" x14ac:dyDescent="0.2">
      <c r="A804" s="155"/>
      <c r="B804" s="156"/>
      <c r="C804" s="184" t="s">
        <v>615</v>
      </c>
      <c r="D804" s="160"/>
      <c r="E804" s="161"/>
      <c r="F804" s="158"/>
      <c r="G804" s="158"/>
      <c r="H804" s="158"/>
      <c r="I804" s="158"/>
      <c r="J804" s="158"/>
      <c r="K804" s="158"/>
      <c r="L804" s="158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  <c r="W804" s="158"/>
      <c r="X804" s="158"/>
      <c r="Y804" s="148"/>
      <c r="Z804" s="148"/>
      <c r="AA804" s="148"/>
      <c r="AB804" s="148"/>
      <c r="AC804" s="148"/>
      <c r="AD804" s="148"/>
      <c r="AE804" s="148"/>
      <c r="AF804" s="148"/>
      <c r="AG804" s="148" t="s">
        <v>200</v>
      </c>
      <c r="AH804" s="148">
        <v>0</v>
      </c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</row>
    <row r="805" spans="1:60" outlineLevel="1" x14ac:dyDescent="0.2">
      <c r="A805" s="155"/>
      <c r="B805" s="156"/>
      <c r="C805" s="184" t="s">
        <v>1159</v>
      </c>
      <c r="D805" s="160"/>
      <c r="E805" s="161">
        <v>5.25</v>
      </c>
      <c r="F805" s="158"/>
      <c r="G805" s="158"/>
      <c r="H805" s="158"/>
      <c r="I805" s="158"/>
      <c r="J805" s="158"/>
      <c r="K805" s="158"/>
      <c r="L805" s="158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  <c r="W805" s="158"/>
      <c r="X805" s="158"/>
      <c r="Y805" s="148"/>
      <c r="Z805" s="148"/>
      <c r="AA805" s="148"/>
      <c r="AB805" s="148"/>
      <c r="AC805" s="148"/>
      <c r="AD805" s="148"/>
      <c r="AE805" s="148"/>
      <c r="AF805" s="148"/>
      <c r="AG805" s="148" t="s">
        <v>200</v>
      </c>
      <c r="AH805" s="148">
        <v>0</v>
      </c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</row>
    <row r="806" spans="1:60" outlineLevel="1" x14ac:dyDescent="0.2">
      <c r="A806" s="155"/>
      <c r="B806" s="156"/>
      <c r="C806" s="184" t="s">
        <v>1160</v>
      </c>
      <c r="D806" s="160"/>
      <c r="E806" s="161">
        <v>7.84</v>
      </c>
      <c r="F806" s="158"/>
      <c r="G806" s="158"/>
      <c r="H806" s="158"/>
      <c r="I806" s="158"/>
      <c r="J806" s="158"/>
      <c r="K806" s="158"/>
      <c r="L806" s="158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  <c r="W806" s="158"/>
      <c r="X806" s="158"/>
      <c r="Y806" s="148"/>
      <c r="Z806" s="148"/>
      <c r="AA806" s="148"/>
      <c r="AB806" s="148"/>
      <c r="AC806" s="148"/>
      <c r="AD806" s="148"/>
      <c r="AE806" s="148"/>
      <c r="AF806" s="148"/>
      <c r="AG806" s="148" t="s">
        <v>200</v>
      </c>
      <c r="AH806" s="148">
        <v>0</v>
      </c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</row>
    <row r="807" spans="1:60" outlineLevel="1" x14ac:dyDescent="0.2">
      <c r="A807" s="155"/>
      <c r="B807" s="156"/>
      <c r="C807" s="184" t="s">
        <v>1161</v>
      </c>
      <c r="D807" s="160"/>
      <c r="E807" s="161">
        <v>5.242</v>
      </c>
      <c r="F807" s="158"/>
      <c r="G807" s="158"/>
      <c r="H807" s="158"/>
      <c r="I807" s="158"/>
      <c r="J807" s="158"/>
      <c r="K807" s="158"/>
      <c r="L807" s="158"/>
      <c r="M807" s="158"/>
      <c r="N807" s="158"/>
      <c r="O807" s="158"/>
      <c r="P807" s="158"/>
      <c r="Q807" s="158"/>
      <c r="R807" s="158"/>
      <c r="S807" s="158"/>
      <c r="T807" s="158"/>
      <c r="U807" s="158"/>
      <c r="V807" s="158"/>
      <c r="W807" s="158"/>
      <c r="X807" s="158"/>
      <c r="Y807" s="148"/>
      <c r="Z807" s="148"/>
      <c r="AA807" s="148"/>
      <c r="AB807" s="148"/>
      <c r="AC807" s="148"/>
      <c r="AD807" s="148"/>
      <c r="AE807" s="148"/>
      <c r="AF807" s="148"/>
      <c r="AG807" s="148" t="s">
        <v>200</v>
      </c>
      <c r="AH807" s="148">
        <v>0</v>
      </c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</row>
    <row r="808" spans="1:60" outlineLevel="1" x14ac:dyDescent="0.2">
      <c r="A808" s="155"/>
      <c r="B808" s="156"/>
      <c r="C808" s="184" t="s">
        <v>1162</v>
      </c>
      <c r="D808" s="160"/>
      <c r="E808" s="161">
        <v>7.83</v>
      </c>
      <c r="F808" s="158"/>
      <c r="G808" s="158"/>
      <c r="H808" s="158"/>
      <c r="I808" s="158"/>
      <c r="J808" s="158"/>
      <c r="K808" s="158"/>
      <c r="L808" s="158"/>
      <c r="M808" s="158"/>
      <c r="N808" s="158"/>
      <c r="O808" s="158"/>
      <c r="P808" s="158"/>
      <c r="Q808" s="158"/>
      <c r="R808" s="158"/>
      <c r="S808" s="158"/>
      <c r="T808" s="158"/>
      <c r="U808" s="158"/>
      <c r="V808" s="158"/>
      <c r="W808" s="158"/>
      <c r="X808" s="158"/>
      <c r="Y808" s="148"/>
      <c r="Z808" s="148"/>
      <c r="AA808" s="148"/>
      <c r="AB808" s="148"/>
      <c r="AC808" s="148"/>
      <c r="AD808" s="148"/>
      <c r="AE808" s="148"/>
      <c r="AF808" s="148"/>
      <c r="AG808" s="148" t="s">
        <v>200</v>
      </c>
      <c r="AH808" s="148">
        <v>0</v>
      </c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</row>
    <row r="809" spans="1:60" outlineLevel="1" x14ac:dyDescent="0.2">
      <c r="A809" s="155"/>
      <c r="B809" s="156"/>
      <c r="C809" s="184" t="s">
        <v>1163</v>
      </c>
      <c r="D809" s="160"/>
      <c r="E809" s="161">
        <v>3.3180000000000001</v>
      </c>
      <c r="F809" s="158"/>
      <c r="G809" s="158"/>
      <c r="H809" s="158"/>
      <c r="I809" s="158"/>
      <c r="J809" s="158"/>
      <c r="K809" s="158"/>
      <c r="L809" s="158"/>
      <c r="M809" s="158"/>
      <c r="N809" s="158"/>
      <c r="O809" s="158"/>
      <c r="P809" s="158"/>
      <c r="Q809" s="158"/>
      <c r="R809" s="158"/>
      <c r="S809" s="158"/>
      <c r="T809" s="158"/>
      <c r="U809" s="158"/>
      <c r="V809" s="158"/>
      <c r="W809" s="158"/>
      <c r="X809" s="158"/>
      <c r="Y809" s="148"/>
      <c r="Z809" s="148"/>
      <c r="AA809" s="148"/>
      <c r="AB809" s="148"/>
      <c r="AC809" s="148"/>
      <c r="AD809" s="148"/>
      <c r="AE809" s="148"/>
      <c r="AF809" s="148"/>
      <c r="AG809" s="148" t="s">
        <v>200</v>
      </c>
      <c r="AH809" s="148">
        <v>0</v>
      </c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</row>
    <row r="810" spans="1:60" outlineLevel="1" x14ac:dyDescent="0.2">
      <c r="A810" s="155"/>
      <c r="B810" s="156"/>
      <c r="C810" s="184" t="s">
        <v>1164</v>
      </c>
      <c r="D810" s="160"/>
      <c r="E810" s="161">
        <v>7</v>
      </c>
      <c r="F810" s="158"/>
      <c r="G810" s="158"/>
      <c r="H810" s="158"/>
      <c r="I810" s="158"/>
      <c r="J810" s="158"/>
      <c r="K810" s="158"/>
      <c r="L810" s="158"/>
      <c r="M810" s="158"/>
      <c r="N810" s="158"/>
      <c r="O810" s="158"/>
      <c r="P810" s="158"/>
      <c r="Q810" s="158"/>
      <c r="R810" s="158"/>
      <c r="S810" s="158"/>
      <c r="T810" s="158"/>
      <c r="U810" s="158"/>
      <c r="V810" s="158"/>
      <c r="W810" s="158"/>
      <c r="X810" s="158"/>
      <c r="Y810" s="148"/>
      <c r="Z810" s="148"/>
      <c r="AA810" s="148"/>
      <c r="AB810" s="148"/>
      <c r="AC810" s="148"/>
      <c r="AD810" s="148"/>
      <c r="AE810" s="148"/>
      <c r="AF810" s="148"/>
      <c r="AG810" s="148" t="s">
        <v>200</v>
      </c>
      <c r="AH810" s="148">
        <v>0</v>
      </c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</row>
    <row r="811" spans="1:60" outlineLevel="1" x14ac:dyDescent="0.2">
      <c r="A811" s="155"/>
      <c r="B811" s="156"/>
      <c r="C811" s="184" t="s">
        <v>1165</v>
      </c>
      <c r="D811" s="160"/>
      <c r="E811" s="161">
        <v>6.8860000000000001</v>
      </c>
      <c r="F811" s="158"/>
      <c r="G811" s="158"/>
      <c r="H811" s="158"/>
      <c r="I811" s="158"/>
      <c r="J811" s="158"/>
      <c r="K811" s="158"/>
      <c r="L811" s="158"/>
      <c r="M811" s="158"/>
      <c r="N811" s="158"/>
      <c r="O811" s="158"/>
      <c r="P811" s="158"/>
      <c r="Q811" s="158"/>
      <c r="R811" s="158"/>
      <c r="S811" s="158"/>
      <c r="T811" s="158"/>
      <c r="U811" s="158"/>
      <c r="V811" s="158"/>
      <c r="W811" s="158"/>
      <c r="X811" s="158"/>
      <c r="Y811" s="148"/>
      <c r="Z811" s="148"/>
      <c r="AA811" s="148"/>
      <c r="AB811" s="148"/>
      <c r="AC811" s="148"/>
      <c r="AD811" s="148"/>
      <c r="AE811" s="148"/>
      <c r="AF811" s="148"/>
      <c r="AG811" s="148" t="s">
        <v>200</v>
      </c>
      <c r="AH811" s="148">
        <v>0</v>
      </c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</row>
    <row r="812" spans="1:60" outlineLevel="1" x14ac:dyDescent="0.2">
      <c r="A812" s="155"/>
      <c r="B812" s="156"/>
      <c r="C812" s="184" t="s">
        <v>1166</v>
      </c>
      <c r="D812" s="160"/>
      <c r="E812" s="161">
        <v>6.24</v>
      </c>
      <c r="F812" s="158"/>
      <c r="G812" s="158"/>
      <c r="H812" s="158"/>
      <c r="I812" s="158"/>
      <c r="J812" s="158"/>
      <c r="K812" s="158"/>
      <c r="L812" s="158"/>
      <c r="M812" s="158"/>
      <c r="N812" s="158"/>
      <c r="O812" s="158"/>
      <c r="P812" s="158"/>
      <c r="Q812" s="158"/>
      <c r="R812" s="158"/>
      <c r="S812" s="158"/>
      <c r="T812" s="158"/>
      <c r="U812" s="158"/>
      <c r="V812" s="158"/>
      <c r="W812" s="158"/>
      <c r="X812" s="158"/>
      <c r="Y812" s="148"/>
      <c r="Z812" s="148"/>
      <c r="AA812" s="148"/>
      <c r="AB812" s="148"/>
      <c r="AC812" s="148"/>
      <c r="AD812" s="148"/>
      <c r="AE812" s="148"/>
      <c r="AF812" s="148"/>
      <c r="AG812" s="148" t="s">
        <v>200</v>
      </c>
      <c r="AH812" s="148">
        <v>0</v>
      </c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</row>
    <row r="813" spans="1:60" outlineLevel="1" x14ac:dyDescent="0.2">
      <c r="A813" s="169">
        <v>179</v>
      </c>
      <c r="B813" s="170" t="s">
        <v>1167</v>
      </c>
      <c r="C813" s="183" t="s">
        <v>1168</v>
      </c>
      <c r="D813" s="171" t="s">
        <v>238</v>
      </c>
      <c r="E813" s="172">
        <v>97.590950000000007</v>
      </c>
      <c r="F813" s="173"/>
      <c r="G813" s="174">
        <f>ROUND(E813*F813,2)</f>
        <v>0</v>
      </c>
      <c r="H813" s="159"/>
      <c r="I813" s="158">
        <f>ROUND(E813*H813,2)</f>
        <v>0</v>
      </c>
      <c r="J813" s="159"/>
      <c r="K813" s="158">
        <f>ROUND(E813*J813,2)</f>
        <v>0</v>
      </c>
      <c r="L813" s="158">
        <v>15</v>
      </c>
      <c r="M813" s="158">
        <f>G813*(1+L813/100)</f>
        <v>0</v>
      </c>
      <c r="N813" s="158">
        <v>0</v>
      </c>
      <c r="O813" s="158">
        <f>ROUND(E813*N813,2)</f>
        <v>0</v>
      </c>
      <c r="P813" s="158">
        <v>0</v>
      </c>
      <c r="Q813" s="158">
        <f>ROUND(E813*P813,2)</f>
        <v>0</v>
      </c>
      <c r="R813" s="158"/>
      <c r="S813" s="158" t="s">
        <v>195</v>
      </c>
      <c r="T813" s="158" t="s">
        <v>196</v>
      </c>
      <c r="U813" s="158">
        <v>0.154</v>
      </c>
      <c r="V813" s="158">
        <f>ROUND(E813*U813,2)</f>
        <v>15.03</v>
      </c>
      <c r="W813" s="158"/>
      <c r="X813" s="158" t="s">
        <v>209</v>
      </c>
      <c r="Y813" s="148"/>
      <c r="Z813" s="148"/>
      <c r="AA813" s="148"/>
      <c r="AB813" s="148"/>
      <c r="AC813" s="148"/>
      <c r="AD813" s="148"/>
      <c r="AE813" s="148"/>
      <c r="AF813" s="148"/>
      <c r="AG813" s="148" t="s">
        <v>210</v>
      </c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</row>
    <row r="814" spans="1:60" outlineLevel="1" x14ac:dyDescent="0.2">
      <c r="A814" s="155"/>
      <c r="B814" s="156"/>
      <c r="C814" s="184" t="s">
        <v>1152</v>
      </c>
      <c r="D814" s="160"/>
      <c r="E814" s="161">
        <v>8.5154999999999994</v>
      </c>
      <c r="F814" s="158"/>
      <c r="G814" s="158"/>
      <c r="H814" s="158"/>
      <c r="I814" s="158"/>
      <c r="J814" s="158"/>
      <c r="K814" s="158"/>
      <c r="L814" s="158"/>
      <c r="M814" s="158"/>
      <c r="N814" s="158"/>
      <c r="O814" s="158"/>
      <c r="P814" s="158"/>
      <c r="Q814" s="158"/>
      <c r="R814" s="158"/>
      <c r="S814" s="158"/>
      <c r="T814" s="158"/>
      <c r="U814" s="158"/>
      <c r="V814" s="158"/>
      <c r="W814" s="158"/>
      <c r="X814" s="158"/>
      <c r="Y814" s="148"/>
      <c r="Z814" s="148"/>
      <c r="AA814" s="148"/>
      <c r="AB814" s="148"/>
      <c r="AC814" s="148"/>
      <c r="AD814" s="148"/>
      <c r="AE814" s="148"/>
      <c r="AF814" s="148"/>
      <c r="AG814" s="148" t="s">
        <v>200</v>
      </c>
      <c r="AH814" s="148">
        <v>0</v>
      </c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</row>
    <row r="815" spans="1:60" outlineLevel="1" x14ac:dyDescent="0.2">
      <c r="A815" s="155"/>
      <c r="B815" s="156"/>
      <c r="C815" s="184" t="s">
        <v>1153</v>
      </c>
      <c r="D815" s="160"/>
      <c r="E815" s="161">
        <v>14.49945</v>
      </c>
      <c r="F815" s="158"/>
      <c r="G815" s="158"/>
      <c r="H815" s="158"/>
      <c r="I815" s="158"/>
      <c r="J815" s="158"/>
      <c r="K815" s="158"/>
      <c r="L815" s="158"/>
      <c r="M815" s="158"/>
      <c r="N815" s="158"/>
      <c r="O815" s="158"/>
      <c r="P815" s="158"/>
      <c r="Q815" s="158"/>
      <c r="R815" s="158"/>
      <c r="S815" s="158"/>
      <c r="T815" s="158"/>
      <c r="U815" s="158"/>
      <c r="V815" s="158"/>
      <c r="W815" s="158"/>
      <c r="X815" s="158"/>
      <c r="Y815" s="148"/>
      <c r="Z815" s="148"/>
      <c r="AA815" s="148"/>
      <c r="AB815" s="148"/>
      <c r="AC815" s="148"/>
      <c r="AD815" s="148"/>
      <c r="AE815" s="148"/>
      <c r="AF815" s="148"/>
      <c r="AG815" s="148" t="s">
        <v>200</v>
      </c>
      <c r="AH815" s="148">
        <v>0</v>
      </c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</row>
    <row r="816" spans="1:60" outlineLevel="1" x14ac:dyDescent="0.2">
      <c r="A816" s="155"/>
      <c r="B816" s="156"/>
      <c r="C816" s="184" t="s">
        <v>521</v>
      </c>
      <c r="D816" s="160"/>
      <c r="E816" s="161"/>
      <c r="F816" s="158"/>
      <c r="G816" s="158"/>
      <c r="H816" s="158"/>
      <c r="I816" s="158"/>
      <c r="J816" s="158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48"/>
      <c r="Z816" s="148"/>
      <c r="AA816" s="148"/>
      <c r="AB816" s="148"/>
      <c r="AC816" s="148"/>
      <c r="AD816" s="148"/>
      <c r="AE816" s="148"/>
      <c r="AF816" s="148"/>
      <c r="AG816" s="148" t="s">
        <v>200</v>
      </c>
      <c r="AH816" s="148">
        <v>0</v>
      </c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</row>
    <row r="817" spans="1:60" outlineLevel="1" x14ac:dyDescent="0.2">
      <c r="A817" s="155"/>
      <c r="B817" s="156"/>
      <c r="C817" s="184" t="s">
        <v>1156</v>
      </c>
      <c r="D817" s="160"/>
      <c r="E817" s="161">
        <v>5.71</v>
      </c>
      <c r="F817" s="158"/>
      <c r="G817" s="158"/>
      <c r="H817" s="158"/>
      <c r="I817" s="158"/>
      <c r="J817" s="158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48"/>
      <c r="Z817" s="148"/>
      <c r="AA817" s="148"/>
      <c r="AB817" s="148"/>
      <c r="AC817" s="148"/>
      <c r="AD817" s="148"/>
      <c r="AE817" s="148"/>
      <c r="AF817" s="148"/>
      <c r="AG817" s="148" t="s">
        <v>200</v>
      </c>
      <c r="AH817" s="148">
        <v>0</v>
      </c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</row>
    <row r="818" spans="1:60" outlineLevel="1" x14ac:dyDescent="0.2">
      <c r="A818" s="155"/>
      <c r="B818" s="156"/>
      <c r="C818" s="184" t="s">
        <v>1157</v>
      </c>
      <c r="D818" s="160"/>
      <c r="E818" s="161">
        <v>6.48</v>
      </c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48"/>
      <c r="Z818" s="148"/>
      <c r="AA818" s="148"/>
      <c r="AB818" s="148"/>
      <c r="AC818" s="148"/>
      <c r="AD818" s="148"/>
      <c r="AE818" s="148"/>
      <c r="AF818" s="148"/>
      <c r="AG818" s="148" t="s">
        <v>200</v>
      </c>
      <c r="AH818" s="148">
        <v>0</v>
      </c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</row>
    <row r="819" spans="1:60" outlineLevel="1" x14ac:dyDescent="0.2">
      <c r="A819" s="155"/>
      <c r="B819" s="156"/>
      <c r="C819" s="184" t="s">
        <v>1158</v>
      </c>
      <c r="D819" s="160"/>
      <c r="E819" s="161">
        <v>12.78</v>
      </c>
      <c r="F819" s="158"/>
      <c r="G819" s="158"/>
      <c r="H819" s="158"/>
      <c r="I819" s="158"/>
      <c r="J819" s="158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48"/>
      <c r="Z819" s="148"/>
      <c r="AA819" s="148"/>
      <c r="AB819" s="148"/>
      <c r="AC819" s="148"/>
      <c r="AD819" s="148"/>
      <c r="AE819" s="148"/>
      <c r="AF819" s="148"/>
      <c r="AG819" s="148" t="s">
        <v>200</v>
      </c>
      <c r="AH819" s="148">
        <v>0</v>
      </c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</row>
    <row r="820" spans="1:60" outlineLevel="1" x14ac:dyDescent="0.2">
      <c r="A820" s="155"/>
      <c r="B820" s="156"/>
      <c r="C820" s="184" t="s">
        <v>615</v>
      </c>
      <c r="D820" s="160"/>
      <c r="E820" s="161"/>
      <c r="F820" s="158"/>
      <c r="G820" s="158"/>
      <c r="H820" s="158"/>
      <c r="I820" s="158"/>
      <c r="J820" s="158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48"/>
      <c r="Z820" s="148"/>
      <c r="AA820" s="148"/>
      <c r="AB820" s="148"/>
      <c r="AC820" s="148"/>
      <c r="AD820" s="148"/>
      <c r="AE820" s="148"/>
      <c r="AF820" s="148"/>
      <c r="AG820" s="148" t="s">
        <v>200</v>
      </c>
      <c r="AH820" s="148">
        <v>0</v>
      </c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</row>
    <row r="821" spans="1:60" outlineLevel="1" x14ac:dyDescent="0.2">
      <c r="A821" s="155"/>
      <c r="B821" s="156"/>
      <c r="C821" s="184" t="s">
        <v>1159</v>
      </c>
      <c r="D821" s="160"/>
      <c r="E821" s="161">
        <v>5.25</v>
      </c>
      <c r="F821" s="158"/>
      <c r="G821" s="158"/>
      <c r="H821" s="158"/>
      <c r="I821" s="158"/>
      <c r="J821" s="158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48"/>
      <c r="Z821" s="148"/>
      <c r="AA821" s="148"/>
      <c r="AB821" s="148"/>
      <c r="AC821" s="148"/>
      <c r="AD821" s="148"/>
      <c r="AE821" s="148"/>
      <c r="AF821" s="148"/>
      <c r="AG821" s="148" t="s">
        <v>200</v>
      </c>
      <c r="AH821" s="148">
        <v>0</v>
      </c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</row>
    <row r="822" spans="1:60" outlineLevel="1" x14ac:dyDescent="0.2">
      <c r="A822" s="155"/>
      <c r="B822" s="156"/>
      <c r="C822" s="184" t="s">
        <v>1160</v>
      </c>
      <c r="D822" s="160"/>
      <c r="E822" s="161">
        <v>7.84</v>
      </c>
      <c r="F822" s="158"/>
      <c r="G822" s="158"/>
      <c r="H822" s="158"/>
      <c r="I822" s="158"/>
      <c r="J822" s="158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48"/>
      <c r="Z822" s="148"/>
      <c r="AA822" s="148"/>
      <c r="AB822" s="148"/>
      <c r="AC822" s="148"/>
      <c r="AD822" s="148"/>
      <c r="AE822" s="148"/>
      <c r="AF822" s="148"/>
      <c r="AG822" s="148" t="s">
        <v>200</v>
      </c>
      <c r="AH822" s="148">
        <v>0</v>
      </c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</row>
    <row r="823" spans="1:60" outlineLevel="1" x14ac:dyDescent="0.2">
      <c r="A823" s="155"/>
      <c r="B823" s="156"/>
      <c r="C823" s="184" t="s">
        <v>1161</v>
      </c>
      <c r="D823" s="160"/>
      <c r="E823" s="161">
        <v>5.242</v>
      </c>
      <c r="F823" s="158"/>
      <c r="G823" s="158"/>
      <c r="H823" s="158"/>
      <c r="I823" s="158"/>
      <c r="J823" s="158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48"/>
      <c r="Z823" s="148"/>
      <c r="AA823" s="148"/>
      <c r="AB823" s="148"/>
      <c r="AC823" s="148"/>
      <c r="AD823" s="148"/>
      <c r="AE823" s="148"/>
      <c r="AF823" s="148"/>
      <c r="AG823" s="148" t="s">
        <v>200</v>
      </c>
      <c r="AH823" s="148">
        <v>0</v>
      </c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</row>
    <row r="824" spans="1:60" outlineLevel="1" x14ac:dyDescent="0.2">
      <c r="A824" s="155"/>
      <c r="B824" s="156"/>
      <c r="C824" s="184" t="s">
        <v>1162</v>
      </c>
      <c r="D824" s="160"/>
      <c r="E824" s="161">
        <v>7.83</v>
      </c>
      <c r="F824" s="158"/>
      <c r="G824" s="158"/>
      <c r="H824" s="158"/>
      <c r="I824" s="158"/>
      <c r="J824" s="158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48"/>
      <c r="Z824" s="148"/>
      <c r="AA824" s="148"/>
      <c r="AB824" s="148"/>
      <c r="AC824" s="148"/>
      <c r="AD824" s="148"/>
      <c r="AE824" s="148"/>
      <c r="AF824" s="148"/>
      <c r="AG824" s="148" t="s">
        <v>200</v>
      </c>
      <c r="AH824" s="148">
        <v>0</v>
      </c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</row>
    <row r="825" spans="1:60" outlineLevel="1" x14ac:dyDescent="0.2">
      <c r="A825" s="155"/>
      <c r="B825" s="156"/>
      <c r="C825" s="184" t="s">
        <v>1163</v>
      </c>
      <c r="D825" s="160"/>
      <c r="E825" s="161">
        <v>3.3180000000000001</v>
      </c>
      <c r="F825" s="158"/>
      <c r="G825" s="158"/>
      <c r="H825" s="158"/>
      <c r="I825" s="158"/>
      <c r="J825" s="158"/>
      <c r="K825" s="158"/>
      <c r="L825" s="158"/>
      <c r="M825" s="158"/>
      <c r="N825" s="158"/>
      <c r="O825" s="158"/>
      <c r="P825" s="158"/>
      <c r="Q825" s="158"/>
      <c r="R825" s="158"/>
      <c r="S825" s="158"/>
      <c r="T825" s="158"/>
      <c r="U825" s="158"/>
      <c r="V825" s="158"/>
      <c r="W825" s="158"/>
      <c r="X825" s="158"/>
      <c r="Y825" s="148"/>
      <c r="Z825" s="148"/>
      <c r="AA825" s="148"/>
      <c r="AB825" s="148"/>
      <c r="AC825" s="148"/>
      <c r="AD825" s="148"/>
      <c r="AE825" s="148"/>
      <c r="AF825" s="148"/>
      <c r="AG825" s="148" t="s">
        <v>200</v>
      </c>
      <c r="AH825" s="148">
        <v>0</v>
      </c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</row>
    <row r="826" spans="1:60" outlineLevel="1" x14ac:dyDescent="0.2">
      <c r="A826" s="155"/>
      <c r="B826" s="156"/>
      <c r="C826" s="184" t="s">
        <v>1164</v>
      </c>
      <c r="D826" s="160"/>
      <c r="E826" s="161">
        <v>7</v>
      </c>
      <c r="F826" s="158"/>
      <c r="G826" s="158"/>
      <c r="H826" s="158"/>
      <c r="I826" s="158"/>
      <c r="J826" s="158"/>
      <c r="K826" s="158"/>
      <c r="L826" s="158"/>
      <c r="M826" s="158"/>
      <c r="N826" s="158"/>
      <c r="O826" s="158"/>
      <c r="P826" s="158"/>
      <c r="Q826" s="158"/>
      <c r="R826" s="158"/>
      <c r="S826" s="158"/>
      <c r="T826" s="158"/>
      <c r="U826" s="158"/>
      <c r="V826" s="158"/>
      <c r="W826" s="158"/>
      <c r="X826" s="158"/>
      <c r="Y826" s="148"/>
      <c r="Z826" s="148"/>
      <c r="AA826" s="148"/>
      <c r="AB826" s="148"/>
      <c r="AC826" s="148"/>
      <c r="AD826" s="148"/>
      <c r="AE826" s="148"/>
      <c r="AF826" s="148"/>
      <c r="AG826" s="148" t="s">
        <v>200</v>
      </c>
      <c r="AH826" s="148">
        <v>0</v>
      </c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</row>
    <row r="827" spans="1:60" outlineLevel="1" x14ac:dyDescent="0.2">
      <c r="A827" s="155"/>
      <c r="B827" s="156"/>
      <c r="C827" s="184" t="s">
        <v>1165</v>
      </c>
      <c r="D827" s="160"/>
      <c r="E827" s="161">
        <v>6.8860000000000001</v>
      </c>
      <c r="F827" s="158"/>
      <c r="G827" s="158"/>
      <c r="H827" s="158"/>
      <c r="I827" s="158"/>
      <c r="J827" s="158"/>
      <c r="K827" s="158"/>
      <c r="L827" s="158"/>
      <c r="M827" s="158"/>
      <c r="N827" s="158"/>
      <c r="O827" s="158"/>
      <c r="P827" s="158"/>
      <c r="Q827" s="158"/>
      <c r="R827" s="158"/>
      <c r="S827" s="158"/>
      <c r="T827" s="158"/>
      <c r="U827" s="158"/>
      <c r="V827" s="158"/>
      <c r="W827" s="158"/>
      <c r="X827" s="158"/>
      <c r="Y827" s="148"/>
      <c r="Z827" s="148"/>
      <c r="AA827" s="148"/>
      <c r="AB827" s="148"/>
      <c r="AC827" s="148"/>
      <c r="AD827" s="148"/>
      <c r="AE827" s="148"/>
      <c r="AF827" s="148"/>
      <c r="AG827" s="148" t="s">
        <v>200</v>
      </c>
      <c r="AH827" s="148">
        <v>0</v>
      </c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</row>
    <row r="828" spans="1:60" outlineLevel="1" x14ac:dyDescent="0.2">
      <c r="A828" s="155"/>
      <c r="B828" s="156"/>
      <c r="C828" s="184" t="s">
        <v>1166</v>
      </c>
      <c r="D828" s="160"/>
      <c r="E828" s="161">
        <v>6.24</v>
      </c>
      <c r="F828" s="158"/>
      <c r="G828" s="158"/>
      <c r="H828" s="158"/>
      <c r="I828" s="158"/>
      <c r="J828" s="158"/>
      <c r="K828" s="158"/>
      <c r="L828" s="158"/>
      <c r="M828" s="158"/>
      <c r="N828" s="158"/>
      <c r="O828" s="158"/>
      <c r="P828" s="158"/>
      <c r="Q828" s="158"/>
      <c r="R828" s="158"/>
      <c r="S828" s="158"/>
      <c r="T828" s="158"/>
      <c r="U828" s="158"/>
      <c r="V828" s="158"/>
      <c r="W828" s="158"/>
      <c r="X828" s="158"/>
      <c r="Y828" s="148"/>
      <c r="Z828" s="148"/>
      <c r="AA828" s="148"/>
      <c r="AB828" s="148"/>
      <c r="AC828" s="148"/>
      <c r="AD828" s="148"/>
      <c r="AE828" s="148"/>
      <c r="AF828" s="148"/>
      <c r="AG828" s="148" t="s">
        <v>200</v>
      </c>
      <c r="AH828" s="148">
        <v>0</v>
      </c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</row>
    <row r="829" spans="1:60" outlineLevel="1" x14ac:dyDescent="0.2">
      <c r="A829" s="169">
        <v>180</v>
      </c>
      <c r="B829" s="170" t="s">
        <v>1169</v>
      </c>
      <c r="C829" s="183" t="s">
        <v>1170</v>
      </c>
      <c r="D829" s="171" t="s">
        <v>204</v>
      </c>
      <c r="E829" s="172">
        <v>121.5</v>
      </c>
      <c r="F829" s="173"/>
      <c r="G829" s="174">
        <f>ROUND(E829*F829,2)</f>
        <v>0</v>
      </c>
      <c r="H829" s="159"/>
      <c r="I829" s="158">
        <f>ROUND(E829*H829,2)</f>
        <v>0</v>
      </c>
      <c r="J829" s="159"/>
      <c r="K829" s="158">
        <f>ROUND(E829*J829,2)</f>
        <v>0</v>
      </c>
      <c r="L829" s="158">
        <v>15</v>
      </c>
      <c r="M829" s="158">
        <f>G829*(1+L829/100)</f>
        <v>0</v>
      </c>
      <c r="N829" s="158">
        <v>5.0400000000000002E-3</v>
      </c>
      <c r="O829" s="158">
        <f>ROUND(E829*N829,2)</f>
        <v>0.61</v>
      </c>
      <c r="P829" s="158">
        <v>0</v>
      </c>
      <c r="Q829" s="158">
        <f>ROUND(E829*P829,2)</f>
        <v>0</v>
      </c>
      <c r="R829" s="158"/>
      <c r="S829" s="158" t="s">
        <v>195</v>
      </c>
      <c r="T829" s="158" t="s">
        <v>196</v>
      </c>
      <c r="U829" s="158">
        <v>0.97799999999999998</v>
      </c>
      <c r="V829" s="158">
        <f>ROUND(E829*U829,2)</f>
        <v>118.83</v>
      </c>
      <c r="W829" s="158"/>
      <c r="X829" s="158" t="s">
        <v>209</v>
      </c>
      <c r="Y829" s="148"/>
      <c r="Z829" s="148"/>
      <c r="AA829" s="148"/>
      <c r="AB829" s="148"/>
      <c r="AC829" s="148"/>
      <c r="AD829" s="148"/>
      <c r="AE829" s="148"/>
      <c r="AF829" s="148"/>
      <c r="AG829" s="148" t="s">
        <v>210</v>
      </c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</row>
    <row r="830" spans="1:60" outlineLevel="1" x14ac:dyDescent="0.2">
      <c r="A830" s="155"/>
      <c r="B830" s="156"/>
      <c r="C830" s="184" t="s">
        <v>521</v>
      </c>
      <c r="D830" s="160"/>
      <c r="E830" s="161"/>
      <c r="F830" s="158"/>
      <c r="G830" s="158"/>
      <c r="H830" s="158"/>
      <c r="I830" s="158"/>
      <c r="J830" s="158"/>
      <c r="K830" s="158"/>
      <c r="L830" s="158"/>
      <c r="M830" s="158"/>
      <c r="N830" s="158"/>
      <c r="O830" s="158"/>
      <c r="P830" s="158"/>
      <c r="Q830" s="158"/>
      <c r="R830" s="158"/>
      <c r="S830" s="158"/>
      <c r="T830" s="158"/>
      <c r="U830" s="158"/>
      <c r="V830" s="158"/>
      <c r="W830" s="158"/>
      <c r="X830" s="158"/>
      <c r="Y830" s="148"/>
      <c r="Z830" s="148"/>
      <c r="AA830" s="148"/>
      <c r="AB830" s="148"/>
      <c r="AC830" s="148"/>
      <c r="AD830" s="148"/>
      <c r="AE830" s="148"/>
      <c r="AF830" s="148"/>
      <c r="AG830" s="148" t="s">
        <v>200</v>
      </c>
      <c r="AH830" s="148">
        <v>0</v>
      </c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</row>
    <row r="831" spans="1:60" outlineLevel="1" x14ac:dyDescent="0.2">
      <c r="A831" s="155"/>
      <c r="B831" s="156"/>
      <c r="C831" s="184" t="s">
        <v>606</v>
      </c>
      <c r="D831" s="160"/>
      <c r="E831" s="161">
        <v>15.55</v>
      </c>
      <c r="F831" s="158"/>
      <c r="G831" s="158"/>
      <c r="H831" s="158"/>
      <c r="I831" s="158"/>
      <c r="J831" s="158"/>
      <c r="K831" s="158"/>
      <c r="L831" s="158"/>
      <c r="M831" s="158"/>
      <c r="N831" s="158"/>
      <c r="O831" s="158"/>
      <c r="P831" s="158"/>
      <c r="Q831" s="158"/>
      <c r="R831" s="158"/>
      <c r="S831" s="158"/>
      <c r="T831" s="158"/>
      <c r="U831" s="158"/>
      <c r="V831" s="158"/>
      <c r="W831" s="158"/>
      <c r="X831" s="158"/>
      <c r="Y831" s="148"/>
      <c r="Z831" s="148"/>
      <c r="AA831" s="148"/>
      <c r="AB831" s="148"/>
      <c r="AC831" s="148"/>
      <c r="AD831" s="148"/>
      <c r="AE831" s="148"/>
      <c r="AF831" s="148"/>
      <c r="AG831" s="148" t="s">
        <v>200</v>
      </c>
      <c r="AH831" s="148">
        <v>0</v>
      </c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</row>
    <row r="832" spans="1:60" outlineLevel="1" x14ac:dyDescent="0.2">
      <c r="A832" s="155"/>
      <c r="B832" s="156"/>
      <c r="C832" s="184" t="s">
        <v>884</v>
      </c>
      <c r="D832" s="160"/>
      <c r="E832" s="161">
        <v>23.21</v>
      </c>
      <c r="F832" s="158"/>
      <c r="G832" s="158"/>
      <c r="H832" s="158"/>
      <c r="I832" s="158"/>
      <c r="J832" s="158"/>
      <c r="K832" s="158"/>
      <c r="L832" s="158"/>
      <c r="M832" s="158"/>
      <c r="N832" s="158"/>
      <c r="O832" s="158"/>
      <c r="P832" s="158"/>
      <c r="Q832" s="158"/>
      <c r="R832" s="158"/>
      <c r="S832" s="158"/>
      <c r="T832" s="158"/>
      <c r="U832" s="158"/>
      <c r="V832" s="158"/>
      <c r="W832" s="158"/>
      <c r="X832" s="158"/>
      <c r="Y832" s="148"/>
      <c r="Z832" s="148"/>
      <c r="AA832" s="148"/>
      <c r="AB832" s="148"/>
      <c r="AC832" s="148"/>
      <c r="AD832" s="148"/>
      <c r="AE832" s="148"/>
      <c r="AF832" s="148"/>
      <c r="AG832" s="148" t="s">
        <v>200</v>
      </c>
      <c r="AH832" s="148">
        <v>0</v>
      </c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</row>
    <row r="833" spans="1:60" outlineLevel="1" x14ac:dyDescent="0.2">
      <c r="A833" s="155"/>
      <c r="B833" s="156"/>
      <c r="C833" s="184" t="s">
        <v>615</v>
      </c>
      <c r="D833" s="160"/>
      <c r="E833" s="161"/>
      <c r="F833" s="158"/>
      <c r="G833" s="158"/>
      <c r="H833" s="158"/>
      <c r="I833" s="158"/>
      <c r="J833" s="158"/>
      <c r="K833" s="158"/>
      <c r="L833" s="158"/>
      <c r="M833" s="158"/>
      <c r="N833" s="158"/>
      <c r="O833" s="158"/>
      <c r="P833" s="158"/>
      <c r="Q833" s="158"/>
      <c r="R833" s="158"/>
      <c r="S833" s="158"/>
      <c r="T833" s="158"/>
      <c r="U833" s="158"/>
      <c r="V833" s="158"/>
      <c r="W833" s="158"/>
      <c r="X833" s="158"/>
      <c r="Y833" s="148"/>
      <c r="Z833" s="148"/>
      <c r="AA833" s="148"/>
      <c r="AB833" s="148"/>
      <c r="AC833" s="148"/>
      <c r="AD833" s="148"/>
      <c r="AE833" s="148"/>
      <c r="AF833" s="148"/>
      <c r="AG833" s="148" t="s">
        <v>200</v>
      </c>
      <c r="AH833" s="148">
        <v>0</v>
      </c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</row>
    <row r="834" spans="1:60" outlineLevel="1" x14ac:dyDescent="0.2">
      <c r="A834" s="155"/>
      <c r="B834" s="156"/>
      <c r="C834" s="184" t="s">
        <v>926</v>
      </c>
      <c r="D834" s="160"/>
      <c r="E834" s="161">
        <v>27.37</v>
      </c>
      <c r="F834" s="158"/>
      <c r="G834" s="158"/>
      <c r="H834" s="158"/>
      <c r="I834" s="158"/>
      <c r="J834" s="158"/>
      <c r="K834" s="158"/>
      <c r="L834" s="158"/>
      <c r="M834" s="158"/>
      <c r="N834" s="158"/>
      <c r="O834" s="158"/>
      <c r="P834" s="158"/>
      <c r="Q834" s="158"/>
      <c r="R834" s="158"/>
      <c r="S834" s="158"/>
      <c r="T834" s="158"/>
      <c r="U834" s="158"/>
      <c r="V834" s="158"/>
      <c r="W834" s="158"/>
      <c r="X834" s="158"/>
      <c r="Y834" s="148"/>
      <c r="Z834" s="148"/>
      <c r="AA834" s="148"/>
      <c r="AB834" s="148"/>
      <c r="AC834" s="148"/>
      <c r="AD834" s="148"/>
      <c r="AE834" s="148"/>
      <c r="AF834" s="148"/>
      <c r="AG834" s="148" t="s">
        <v>200</v>
      </c>
      <c r="AH834" s="148">
        <v>0</v>
      </c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</row>
    <row r="835" spans="1:60" outlineLevel="1" x14ac:dyDescent="0.2">
      <c r="A835" s="155"/>
      <c r="B835" s="156"/>
      <c r="C835" s="184" t="s">
        <v>1171</v>
      </c>
      <c r="D835" s="160"/>
      <c r="E835" s="161">
        <v>3.94</v>
      </c>
      <c r="F835" s="158"/>
      <c r="G835" s="158"/>
      <c r="H835" s="158"/>
      <c r="I835" s="158"/>
      <c r="J835" s="158"/>
      <c r="K835" s="158"/>
      <c r="L835" s="158"/>
      <c r="M835" s="158"/>
      <c r="N835" s="158"/>
      <c r="O835" s="158"/>
      <c r="P835" s="158"/>
      <c r="Q835" s="158"/>
      <c r="R835" s="158"/>
      <c r="S835" s="158"/>
      <c r="T835" s="158"/>
      <c r="U835" s="158"/>
      <c r="V835" s="158"/>
      <c r="W835" s="158"/>
      <c r="X835" s="158"/>
      <c r="Y835" s="148"/>
      <c r="Z835" s="148"/>
      <c r="AA835" s="148"/>
      <c r="AB835" s="148"/>
      <c r="AC835" s="148"/>
      <c r="AD835" s="148"/>
      <c r="AE835" s="148"/>
      <c r="AF835" s="148"/>
      <c r="AG835" s="148" t="s">
        <v>200</v>
      </c>
      <c r="AH835" s="148">
        <v>0</v>
      </c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</row>
    <row r="836" spans="1:60" outlineLevel="1" x14ac:dyDescent="0.2">
      <c r="A836" s="155"/>
      <c r="B836" s="156"/>
      <c r="C836" s="184" t="s">
        <v>1172</v>
      </c>
      <c r="D836" s="160"/>
      <c r="E836" s="161">
        <v>9.18</v>
      </c>
      <c r="F836" s="158"/>
      <c r="G836" s="158"/>
      <c r="H836" s="158"/>
      <c r="I836" s="158"/>
      <c r="J836" s="158"/>
      <c r="K836" s="158"/>
      <c r="L836" s="158"/>
      <c r="M836" s="158"/>
      <c r="N836" s="158"/>
      <c r="O836" s="158"/>
      <c r="P836" s="158"/>
      <c r="Q836" s="158"/>
      <c r="R836" s="158"/>
      <c r="S836" s="158"/>
      <c r="T836" s="158"/>
      <c r="U836" s="158"/>
      <c r="V836" s="158"/>
      <c r="W836" s="158"/>
      <c r="X836" s="158"/>
      <c r="Y836" s="148"/>
      <c r="Z836" s="148"/>
      <c r="AA836" s="148"/>
      <c r="AB836" s="148"/>
      <c r="AC836" s="148"/>
      <c r="AD836" s="148"/>
      <c r="AE836" s="148"/>
      <c r="AF836" s="148"/>
      <c r="AG836" s="148" t="s">
        <v>200</v>
      </c>
      <c r="AH836" s="148">
        <v>0</v>
      </c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</row>
    <row r="837" spans="1:60" outlineLevel="1" x14ac:dyDescent="0.2">
      <c r="A837" s="155"/>
      <c r="B837" s="156"/>
      <c r="C837" s="184" t="s">
        <v>928</v>
      </c>
      <c r="D837" s="160"/>
      <c r="E837" s="161">
        <v>42.25</v>
      </c>
      <c r="F837" s="158"/>
      <c r="G837" s="158"/>
      <c r="H837" s="158"/>
      <c r="I837" s="158"/>
      <c r="J837" s="158"/>
      <c r="K837" s="158"/>
      <c r="L837" s="158"/>
      <c r="M837" s="158"/>
      <c r="N837" s="158"/>
      <c r="O837" s="158"/>
      <c r="P837" s="158"/>
      <c r="Q837" s="158"/>
      <c r="R837" s="158"/>
      <c r="S837" s="158"/>
      <c r="T837" s="158"/>
      <c r="U837" s="158"/>
      <c r="V837" s="158"/>
      <c r="W837" s="158"/>
      <c r="X837" s="158"/>
      <c r="Y837" s="148"/>
      <c r="Z837" s="148"/>
      <c r="AA837" s="148"/>
      <c r="AB837" s="148"/>
      <c r="AC837" s="148"/>
      <c r="AD837" s="148"/>
      <c r="AE837" s="148"/>
      <c r="AF837" s="148"/>
      <c r="AG837" s="148" t="s">
        <v>200</v>
      </c>
      <c r="AH837" s="148">
        <v>0</v>
      </c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</row>
    <row r="838" spans="1:60" outlineLevel="1" x14ac:dyDescent="0.2">
      <c r="A838" s="169">
        <v>181</v>
      </c>
      <c r="B838" s="170" t="s">
        <v>1173</v>
      </c>
      <c r="C838" s="183" t="s">
        <v>1174</v>
      </c>
      <c r="D838" s="171" t="s">
        <v>204</v>
      </c>
      <c r="E838" s="172">
        <v>121.5</v>
      </c>
      <c r="F838" s="173"/>
      <c r="G838" s="174">
        <f>ROUND(E838*F838,2)</f>
        <v>0</v>
      </c>
      <c r="H838" s="159"/>
      <c r="I838" s="158">
        <f>ROUND(E838*H838,2)</f>
        <v>0</v>
      </c>
      <c r="J838" s="159"/>
      <c r="K838" s="158">
        <f>ROUND(E838*J838,2)</f>
        <v>0</v>
      </c>
      <c r="L838" s="158">
        <v>15</v>
      </c>
      <c r="M838" s="158">
        <f>G838*(1+L838/100)</f>
        <v>0</v>
      </c>
      <c r="N838" s="158">
        <v>1.1999999999999999E-3</v>
      </c>
      <c r="O838" s="158">
        <f>ROUND(E838*N838,2)</f>
        <v>0.15</v>
      </c>
      <c r="P838" s="158">
        <v>0</v>
      </c>
      <c r="Q838" s="158">
        <f>ROUND(E838*P838,2)</f>
        <v>0</v>
      </c>
      <c r="R838" s="158"/>
      <c r="S838" s="158" t="s">
        <v>195</v>
      </c>
      <c r="T838" s="158" t="s">
        <v>196</v>
      </c>
      <c r="U838" s="158">
        <v>0</v>
      </c>
      <c r="V838" s="158">
        <f>ROUND(E838*U838,2)</f>
        <v>0</v>
      </c>
      <c r="W838" s="158"/>
      <c r="X838" s="158" t="s">
        <v>209</v>
      </c>
      <c r="Y838" s="148"/>
      <c r="Z838" s="148"/>
      <c r="AA838" s="148"/>
      <c r="AB838" s="148"/>
      <c r="AC838" s="148"/>
      <c r="AD838" s="148"/>
      <c r="AE838" s="148"/>
      <c r="AF838" s="148"/>
      <c r="AG838" s="148" t="s">
        <v>210</v>
      </c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</row>
    <row r="839" spans="1:60" outlineLevel="1" x14ac:dyDescent="0.2">
      <c r="A839" s="155"/>
      <c r="B839" s="156"/>
      <c r="C839" s="184" t="s">
        <v>521</v>
      </c>
      <c r="D839" s="160"/>
      <c r="E839" s="161"/>
      <c r="F839" s="158"/>
      <c r="G839" s="158"/>
      <c r="H839" s="158"/>
      <c r="I839" s="158"/>
      <c r="J839" s="158"/>
      <c r="K839" s="158"/>
      <c r="L839" s="158"/>
      <c r="M839" s="158"/>
      <c r="N839" s="158"/>
      <c r="O839" s="158"/>
      <c r="P839" s="158"/>
      <c r="Q839" s="158"/>
      <c r="R839" s="158"/>
      <c r="S839" s="158"/>
      <c r="T839" s="158"/>
      <c r="U839" s="158"/>
      <c r="V839" s="158"/>
      <c r="W839" s="158"/>
      <c r="X839" s="158"/>
      <c r="Y839" s="148"/>
      <c r="Z839" s="148"/>
      <c r="AA839" s="148"/>
      <c r="AB839" s="148"/>
      <c r="AC839" s="148"/>
      <c r="AD839" s="148"/>
      <c r="AE839" s="148"/>
      <c r="AF839" s="148"/>
      <c r="AG839" s="148" t="s">
        <v>200</v>
      </c>
      <c r="AH839" s="148">
        <v>0</v>
      </c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</row>
    <row r="840" spans="1:60" outlineLevel="1" x14ac:dyDescent="0.2">
      <c r="A840" s="155"/>
      <c r="B840" s="156"/>
      <c r="C840" s="184" t="s">
        <v>606</v>
      </c>
      <c r="D840" s="160"/>
      <c r="E840" s="161">
        <v>15.55</v>
      </c>
      <c r="F840" s="158"/>
      <c r="G840" s="158"/>
      <c r="H840" s="158"/>
      <c r="I840" s="158"/>
      <c r="J840" s="158"/>
      <c r="K840" s="158"/>
      <c r="L840" s="158"/>
      <c r="M840" s="158"/>
      <c r="N840" s="158"/>
      <c r="O840" s="158"/>
      <c r="P840" s="158"/>
      <c r="Q840" s="158"/>
      <c r="R840" s="158"/>
      <c r="S840" s="158"/>
      <c r="T840" s="158"/>
      <c r="U840" s="158"/>
      <c r="V840" s="158"/>
      <c r="W840" s="158"/>
      <c r="X840" s="158"/>
      <c r="Y840" s="148"/>
      <c r="Z840" s="148"/>
      <c r="AA840" s="148"/>
      <c r="AB840" s="148"/>
      <c r="AC840" s="148"/>
      <c r="AD840" s="148"/>
      <c r="AE840" s="148"/>
      <c r="AF840" s="148"/>
      <c r="AG840" s="148" t="s">
        <v>200</v>
      </c>
      <c r="AH840" s="148">
        <v>0</v>
      </c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</row>
    <row r="841" spans="1:60" outlineLevel="1" x14ac:dyDescent="0.2">
      <c r="A841" s="155"/>
      <c r="B841" s="156"/>
      <c r="C841" s="184" t="s">
        <v>884</v>
      </c>
      <c r="D841" s="160"/>
      <c r="E841" s="161">
        <v>23.21</v>
      </c>
      <c r="F841" s="158"/>
      <c r="G841" s="158"/>
      <c r="H841" s="158"/>
      <c r="I841" s="158"/>
      <c r="J841" s="158"/>
      <c r="K841" s="158"/>
      <c r="L841" s="158"/>
      <c r="M841" s="158"/>
      <c r="N841" s="158"/>
      <c r="O841" s="158"/>
      <c r="P841" s="158"/>
      <c r="Q841" s="158"/>
      <c r="R841" s="158"/>
      <c r="S841" s="158"/>
      <c r="T841" s="158"/>
      <c r="U841" s="158"/>
      <c r="V841" s="158"/>
      <c r="W841" s="158"/>
      <c r="X841" s="158"/>
      <c r="Y841" s="148"/>
      <c r="Z841" s="148"/>
      <c r="AA841" s="148"/>
      <c r="AB841" s="148"/>
      <c r="AC841" s="148"/>
      <c r="AD841" s="148"/>
      <c r="AE841" s="148"/>
      <c r="AF841" s="148"/>
      <c r="AG841" s="148" t="s">
        <v>200</v>
      </c>
      <c r="AH841" s="148">
        <v>0</v>
      </c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</row>
    <row r="842" spans="1:60" outlineLevel="1" x14ac:dyDescent="0.2">
      <c r="A842" s="155"/>
      <c r="B842" s="156"/>
      <c r="C842" s="184" t="s">
        <v>615</v>
      </c>
      <c r="D842" s="160"/>
      <c r="E842" s="161"/>
      <c r="F842" s="158"/>
      <c r="G842" s="158"/>
      <c r="H842" s="158"/>
      <c r="I842" s="158"/>
      <c r="J842" s="158"/>
      <c r="K842" s="158"/>
      <c r="L842" s="158"/>
      <c r="M842" s="158"/>
      <c r="N842" s="158"/>
      <c r="O842" s="158"/>
      <c r="P842" s="158"/>
      <c r="Q842" s="158"/>
      <c r="R842" s="158"/>
      <c r="S842" s="158"/>
      <c r="T842" s="158"/>
      <c r="U842" s="158"/>
      <c r="V842" s="158"/>
      <c r="W842" s="158"/>
      <c r="X842" s="158"/>
      <c r="Y842" s="148"/>
      <c r="Z842" s="148"/>
      <c r="AA842" s="148"/>
      <c r="AB842" s="148"/>
      <c r="AC842" s="148"/>
      <c r="AD842" s="148"/>
      <c r="AE842" s="148"/>
      <c r="AF842" s="148"/>
      <c r="AG842" s="148" t="s">
        <v>200</v>
      </c>
      <c r="AH842" s="148">
        <v>0</v>
      </c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</row>
    <row r="843" spans="1:60" outlineLevel="1" x14ac:dyDescent="0.2">
      <c r="A843" s="155"/>
      <c r="B843" s="156"/>
      <c r="C843" s="184" t="s">
        <v>926</v>
      </c>
      <c r="D843" s="160"/>
      <c r="E843" s="161">
        <v>27.37</v>
      </c>
      <c r="F843" s="158"/>
      <c r="G843" s="158"/>
      <c r="H843" s="158"/>
      <c r="I843" s="158"/>
      <c r="J843" s="158"/>
      <c r="K843" s="158"/>
      <c r="L843" s="158"/>
      <c r="M843" s="158"/>
      <c r="N843" s="158"/>
      <c r="O843" s="158"/>
      <c r="P843" s="158"/>
      <c r="Q843" s="158"/>
      <c r="R843" s="158"/>
      <c r="S843" s="158"/>
      <c r="T843" s="158"/>
      <c r="U843" s="158"/>
      <c r="V843" s="158"/>
      <c r="W843" s="158"/>
      <c r="X843" s="158"/>
      <c r="Y843" s="148"/>
      <c r="Z843" s="148"/>
      <c r="AA843" s="148"/>
      <c r="AB843" s="148"/>
      <c r="AC843" s="148"/>
      <c r="AD843" s="148"/>
      <c r="AE843" s="148"/>
      <c r="AF843" s="148"/>
      <c r="AG843" s="148" t="s">
        <v>200</v>
      </c>
      <c r="AH843" s="148">
        <v>0</v>
      </c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</row>
    <row r="844" spans="1:60" outlineLevel="1" x14ac:dyDescent="0.2">
      <c r="A844" s="155"/>
      <c r="B844" s="156"/>
      <c r="C844" s="184" t="s">
        <v>1171</v>
      </c>
      <c r="D844" s="160"/>
      <c r="E844" s="161">
        <v>3.94</v>
      </c>
      <c r="F844" s="158"/>
      <c r="G844" s="158"/>
      <c r="H844" s="158"/>
      <c r="I844" s="158"/>
      <c r="J844" s="158"/>
      <c r="K844" s="158"/>
      <c r="L844" s="158"/>
      <c r="M844" s="158"/>
      <c r="N844" s="158"/>
      <c r="O844" s="158"/>
      <c r="P844" s="158"/>
      <c r="Q844" s="158"/>
      <c r="R844" s="158"/>
      <c r="S844" s="158"/>
      <c r="T844" s="158"/>
      <c r="U844" s="158"/>
      <c r="V844" s="158"/>
      <c r="W844" s="158"/>
      <c r="X844" s="158"/>
      <c r="Y844" s="148"/>
      <c r="Z844" s="148"/>
      <c r="AA844" s="148"/>
      <c r="AB844" s="148"/>
      <c r="AC844" s="148"/>
      <c r="AD844" s="148"/>
      <c r="AE844" s="148"/>
      <c r="AF844" s="148"/>
      <c r="AG844" s="148" t="s">
        <v>200</v>
      </c>
      <c r="AH844" s="148">
        <v>0</v>
      </c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</row>
    <row r="845" spans="1:60" outlineLevel="1" x14ac:dyDescent="0.2">
      <c r="A845" s="155"/>
      <c r="B845" s="156"/>
      <c r="C845" s="184" t="s">
        <v>1172</v>
      </c>
      <c r="D845" s="160"/>
      <c r="E845" s="161">
        <v>9.18</v>
      </c>
      <c r="F845" s="158"/>
      <c r="G845" s="158"/>
      <c r="H845" s="158"/>
      <c r="I845" s="158"/>
      <c r="J845" s="158"/>
      <c r="K845" s="158"/>
      <c r="L845" s="158"/>
      <c r="M845" s="158"/>
      <c r="N845" s="158"/>
      <c r="O845" s="158"/>
      <c r="P845" s="158"/>
      <c r="Q845" s="158"/>
      <c r="R845" s="158"/>
      <c r="S845" s="158"/>
      <c r="T845" s="158"/>
      <c r="U845" s="158"/>
      <c r="V845" s="158"/>
      <c r="W845" s="158"/>
      <c r="X845" s="158"/>
      <c r="Y845" s="148"/>
      <c r="Z845" s="148"/>
      <c r="AA845" s="148"/>
      <c r="AB845" s="148"/>
      <c r="AC845" s="148"/>
      <c r="AD845" s="148"/>
      <c r="AE845" s="148"/>
      <c r="AF845" s="148"/>
      <c r="AG845" s="148" t="s">
        <v>200</v>
      </c>
      <c r="AH845" s="148">
        <v>0</v>
      </c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</row>
    <row r="846" spans="1:60" outlineLevel="1" x14ac:dyDescent="0.2">
      <c r="A846" s="155"/>
      <c r="B846" s="156"/>
      <c r="C846" s="184" t="s">
        <v>928</v>
      </c>
      <c r="D846" s="160"/>
      <c r="E846" s="161">
        <v>42.25</v>
      </c>
      <c r="F846" s="158"/>
      <c r="G846" s="158"/>
      <c r="H846" s="158"/>
      <c r="I846" s="158"/>
      <c r="J846" s="158"/>
      <c r="K846" s="158"/>
      <c r="L846" s="158"/>
      <c r="M846" s="158"/>
      <c r="N846" s="158"/>
      <c r="O846" s="158"/>
      <c r="P846" s="158"/>
      <c r="Q846" s="158"/>
      <c r="R846" s="158"/>
      <c r="S846" s="158"/>
      <c r="T846" s="158"/>
      <c r="U846" s="158"/>
      <c r="V846" s="158"/>
      <c r="W846" s="158"/>
      <c r="X846" s="158"/>
      <c r="Y846" s="148"/>
      <c r="Z846" s="148"/>
      <c r="AA846" s="148"/>
      <c r="AB846" s="148"/>
      <c r="AC846" s="148"/>
      <c r="AD846" s="148"/>
      <c r="AE846" s="148"/>
      <c r="AF846" s="148"/>
      <c r="AG846" s="148" t="s">
        <v>200</v>
      </c>
      <c r="AH846" s="148">
        <v>0</v>
      </c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</row>
    <row r="847" spans="1:60" outlineLevel="1" x14ac:dyDescent="0.2">
      <c r="A847" s="155"/>
      <c r="B847" s="156"/>
      <c r="C847" s="184" t="s">
        <v>521</v>
      </c>
      <c r="D847" s="160"/>
      <c r="E847" s="161"/>
      <c r="F847" s="158"/>
      <c r="G847" s="158"/>
      <c r="H847" s="158"/>
      <c r="I847" s="158"/>
      <c r="J847" s="158"/>
      <c r="K847" s="158"/>
      <c r="L847" s="158"/>
      <c r="M847" s="158"/>
      <c r="N847" s="158"/>
      <c r="O847" s="158"/>
      <c r="P847" s="158"/>
      <c r="Q847" s="158"/>
      <c r="R847" s="158"/>
      <c r="S847" s="158"/>
      <c r="T847" s="158"/>
      <c r="U847" s="158"/>
      <c r="V847" s="158"/>
      <c r="W847" s="158"/>
      <c r="X847" s="158"/>
      <c r="Y847" s="148"/>
      <c r="Z847" s="148"/>
      <c r="AA847" s="148"/>
      <c r="AB847" s="148"/>
      <c r="AC847" s="148"/>
      <c r="AD847" s="148"/>
      <c r="AE847" s="148"/>
      <c r="AF847" s="148"/>
      <c r="AG847" s="148" t="s">
        <v>200</v>
      </c>
      <c r="AH847" s="148">
        <v>0</v>
      </c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</row>
    <row r="848" spans="1:60" ht="22.5" outlineLevel="1" x14ac:dyDescent="0.2">
      <c r="A848" s="169">
        <v>182</v>
      </c>
      <c r="B848" s="170" t="s">
        <v>1175</v>
      </c>
      <c r="C848" s="183" t="s">
        <v>1176</v>
      </c>
      <c r="D848" s="171" t="s">
        <v>204</v>
      </c>
      <c r="E848" s="172">
        <v>13.12</v>
      </c>
      <c r="F848" s="173"/>
      <c r="G848" s="174">
        <f>ROUND(E848*F848,2)</f>
        <v>0</v>
      </c>
      <c r="H848" s="159"/>
      <c r="I848" s="158">
        <f>ROUND(E848*H848,2)</f>
        <v>0</v>
      </c>
      <c r="J848" s="159"/>
      <c r="K848" s="158">
        <f>ROUND(E848*J848,2)</f>
        <v>0</v>
      </c>
      <c r="L848" s="158">
        <v>15</v>
      </c>
      <c r="M848" s="158">
        <f>G848*(1+L848/100)</f>
        <v>0</v>
      </c>
      <c r="N848" s="158">
        <v>4.3299999999999996E-3</v>
      </c>
      <c r="O848" s="158">
        <f>ROUND(E848*N848,2)</f>
        <v>0.06</v>
      </c>
      <c r="P848" s="158">
        <v>0</v>
      </c>
      <c r="Q848" s="158">
        <f>ROUND(E848*P848,2)</f>
        <v>0</v>
      </c>
      <c r="R848" s="158"/>
      <c r="S848" s="158" t="s">
        <v>595</v>
      </c>
      <c r="T848" s="158" t="s">
        <v>196</v>
      </c>
      <c r="U848" s="158">
        <v>0.44400000000000001</v>
      </c>
      <c r="V848" s="158">
        <f>ROUND(E848*U848,2)</f>
        <v>5.83</v>
      </c>
      <c r="W848" s="158"/>
      <c r="X848" s="158" t="s">
        <v>209</v>
      </c>
      <c r="Y848" s="148"/>
      <c r="Z848" s="148"/>
      <c r="AA848" s="148"/>
      <c r="AB848" s="148"/>
      <c r="AC848" s="148"/>
      <c r="AD848" s="148"/>
      <c r="AE848" s="148"/>
      <c r="AF848" s="148"/>
      <c r="AG848" s="148" t="s">
        <v>210</v>
      </c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</row>
    <row r="849" spans="1:60" outlineLevel="1" x14ac:dyDescent="0.2">
      <c r="A849" s="155"/>
      <c r="B849" s="156"/>
      <c r="C849" s="184" t="s">
        <v>1171</v>
      </c>
      <c r="D849" s="160"/>
      <c r="E849" s="161">
        <v>3.94</v>
      </c>
      <c r="F849" s="158"/>
      <c r="G849" s="158"/>
      <c r="H849" s="158"/>
      <c r="I849" s="158"/>
      <c r="J849" s="158"/>
      <c r="K849" s="158"/>
      <c r="L849" s="158"/>
      <c r="M849" s="158"/>
      <c r="N849" s="158"/>
      <c r="O849" s="158"/>
      <c r="P849" s="158"/>
      <c r="Q849" s="158"/>
      <c r="R849" s="158"/>
      <c r="S849" s="158"/>
      <c r="T849" s="158"/>
      <c r="U849" s="158"/>
      <c r="V849" s="158"/>
      <c r="W849" s="158"/>
      <c r="X849" s="158"/>
      <c r="Y849" s="148"/>
      <c r="Z849" s="148"/>
      <c r="AA849" s="148"/>
      <c r="AB849" s="148"/>
      <c r="AC849" s="148"/>
      <c r="AD849" s="148"/>
      <c r="AE849" s="148"/>
      <c r="AF849" s="148"/>
      <c r="AG849" s="148" t="s">
        <v>200</v>
      </c>
      <c r="AH849" s="148">
        <v>0</v>
      </c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</row>
    <row r="850" spans="1:60" outlineLevel="1" x14ac:dyDescent="0.2">
      <c r="A850" s="155"/>
      <c r="B850" s="156"/>
      <c r="C850" s="184" t="s">
        <v>1172</v>
      </c>
      <c r="D850" s="160"/>
      <c r="E850" s="161">
        <v>9.18</v>
      </c>
      <c r="F850" s="158"/>
      <c r="G850" s="158"/>
      <c r="H850" s="158"/>
      <c r="I850" s="158"/>
      <c r="J850" s="158"/>
      <c r="K850" s="158"/>
      <c r="L850" s="158"/>
      <c r="M850" s="158"/>
      <c r="N850" s="158"/>
      <c r="O850" s="158"/>
      <c r="P850" s="158"/>
      <c r="Q850" s="158"/>
      <c r="R850" s="158"/>
      <c r="S850" s="158"/>
      <c r="T850" s="158"/>
      <c r="U850" s="158"/>
      <c r="V850" s="158"/>
      <c r="W850" s="158"/>
      <c r="X850" s="158"/>
      <c r="Y850" s="148"/>
      <c r="Z850" s="148"/>
      <c r="AA850" s="148"/>
      <c r="AB850" s="148"/>
      <c r="AC850" s="148"/>
      <c r="AD850" s="148"/>
      <c r="AE850" s="148"/>
      <c r="AF850" s="148"/>
      <c r="AG850" s="148" t="s">
        <v>200</v>
      </c>
      <c r="AH850" s="148">
        <v>0</v>
      </c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</row>
    <row r="851" spans="1:60" ht="22.5" outlineLevel="1" x14ac:dyDescent="0.2">
      <c r="A851" s="169">
        <v>183</v>
      </c>
      <c r="B851" s="170" t="s">
        <v>1177</v>
      </c>
      <c r="C851" s="183" t="s">
        <v>1178</v>
      </c>
      <c r="D851" s="171" t="s">
        <v>204</v>
      </c>
      <c r="E851" s="172">
        <v>139.01750000000001</v>
      </c>
      <c r="F851" s="173"/>
      <c r="G851" s="174">
        <f>ROUND(E851*F851,2)</f>
        <v>0</v>
      </c>
      <c r="H851" s="159"/>
      <c r="I851" s="158">
        <f>ROUND(E851*H851,2)</f>
        <v>0</v>
      </c>
      <c r="J851" s="159"/>
      <c r="K851" s="158">
        <f>ROUND(E851*J851,2)</f>
        <v>0</v>
      </c>
      <c r="L851" s="158">
        <v>15</v>
      </c>
      <c r="M851" s="158">
        <f>G851*(1+L851/100)</f>
        <v>0</v>
      </c>
      <c r="N851" s="158">
        <v>0</v>
      </c>
      <c r="O851" s="158">
        <f>ROUND(E851*N851,2)</f>
        <v>0</v>
      </c>
      <c r="P851" s="158">
        <v>0</v>
      </c>
      <c r="Q851" s="158">
        <f>ROUND(E851*P851,2)</f>
        <v>0</v>
      </c>
      <c r="R851" s="158"/>
      <c r="S851" s="158" t="s">
        <v>595</v>
      </c>
      <c r="T851" s="158" t="s">
        <v>599</v>
      </c>
      <c r="U851" s="158">
        <v>0</v>
      </c>
      <c r="V851" s="158">
        <f>ROUND(E851*U851,2)</f>
        <v>0</v>
      </c>
      <c r="W851" s="158"/>
      <c r="X851" s="158" t="s">
        <v>764</v>
      </c>
      <c r="Y851" s="148"/>
      <c r="Z851" s="148"/>
      <c r="AA851" s="148"/>
      <c r="AB851" s="148"/>
      <c r="AC851" s="148"/>
      <c r="AD851" s="148"/>
      <c r="AE851" s="148"/>
      <c r="AF851" s="148"/>
      <c r="AG851" s="148" t="s">
        <v>765</v>
      </c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</row>
    <row r="852" spans="1:60" outlineLevel="1" x14ac:dyDescent="0.2">
      <c r="A852" s="155"/>
      <c r="B852" s="156"/>
      <c r="C852" s="192" t="s">
        <v>429</v>
      </c>
      <c r="D852" s="189"/>
      <c r="E852" s="190"/>
      <c r="F852" s="158"/>
      <c r="G852" s="158"/>
      <c r="H852" s="158"/>
      <c r="I852" s="158"/>
      <c r="J852" s="158"/>
      <c r="K852" s="158"/>
      <c r="L852" s="158"/>
      <c r="M852" s="158"/>
      <c r="N852" s="158"/>
      <c r="O852" s="158"/>
      <c r="P852" s="158"/>
      <c r="Q852" s="158"/>
      <c r="R852" s="158"/>
      <c r="S852" s="158"/>
      <c r="T852" s="158"/>
      <c r="U852" s="158"/>
      <c r="V852" s="158"/>
      <c r="W852" s="158"/>
      <c r="X852" s="158"/>
      <c r="Y852" s="148"/>
      <c r="Z852" s="148"/>
      <c r="AA852" s="148"/>
      <c r="AB852" s="148"/>
      <c r="AC852" s="148"/>
      <c r="AD852" s="148"/>
      <c r="AE852" s="148"/>
      <c r="AF852" s="148"/>
      <c r="AG852" s="148" t="s">
        <v>200</v>
      </c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</row>
    <row r="853" spans="1:60" outlineLevel="1" x14ac:dyDescent="0.2">
      <c r="A853" s="155"/>
      <c r="B853" s="156"/>
      <c r="C853" s="193" t="s">
        <v>648</v>
      </c>
      <c r="D853" s="189"/>
      <c r="E853" s="190"/>
      <c r="F853" s="158"/>
      <c r="G853" s="158"/>
      <c r="H853" s="158"/>
      <c r="I853" s="158"/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58"/>
      <c r="U853" s="158"/>
      <c r="V853" s="158"/>
      <c r="W853" s="158"/>
      <c r="X853" s="158"/>
      <c r="Y853" s="148"/>
      <c r="Z853" s="148"/>
      <c r="AA853" s="148"/>
      <c r="AB853" s="148"/>
      <c r="AC853" s="148"/>
      <c r="AD853" s="148"/>
      <c r="AE853" s="148"/>
      <c r="AF853" s="148"/>
      <c r="AG853" s="148" t="s">
        <v>200</v>
      </c>
      <c r="AH853" s="148">
        <v>2</v>
      </c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</row>
    <row r="854" spans="1:60" outlineLevel="1" x14ac:dyDescent="0.2">
      <c r="A854" s="155"/>
      <c r="B854" s="156"/>
      <c r="C854" s="193" t="s">
        <v>1179</v>
      </c>
      <c r="D854" s="189"/>
      <c r="E854" s="190">
        <v>15.55</v>
      </c>
      <c r="F854" s="158"/>
      <c r="G854" s="158"/>
      <c r="H854" s="158"/>
      <c r="I854" s="158"/>
      <c r="J854" s="158"/>
      <c r="K854" s="158"/>
      <c r="L854" s="158"/>
      <c r="M854" s="158"/>
      <c r="N854" s="158"/>
      <c r="O854" s="158"/>
      <c r="P854" s="158"/>
      <c r="Q854" s="158"/>
      <c r="R854" s="158"/>
      <c r="S854" s="158"/>
      <c r="T854" s="158"/>
      <c r="U854" s="158"/>
      <c r="V854" s="158"/>
      <c r="W854" s="158"/>
      <c r="X854" s="158"/>
      <c r="Y854" s="148"/>
      <c r="Z854" s="148"/>
      <c r="AA854" s="148"/>
      <c r="AB854" s="148"/>
      <c r="AC854" s="148"/>
      <c r="AD854" s="148"/>
      <c r="AE854" s="148"/>
      <c r="AF854" s="148"/>
      <c r="AG854" s="148" t="s">
        <v>200</v>
      </c>
      <c r="AH854" s="148">
        <v>2</v>
      </c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</row>
    <row r="855" spans="1:60" outlineLevel="1" x14ac:dyDescent="0.2">
      <c r="A855" s="155"/>
      <c r="B855" s="156"/>
      <c r="C855" s="193" t="s">
        <v>1180</v>
      </c>
      <c r="D855" s="189"/>
      <c r="E855" s="190">
        <v>23.21</v>
      </c>
      <c r="F855" s="158"/>
      <c r="G855" s="158"/>
      <c r="H855" s="158"/>
      <c r="I855" s="158"/>
      <c r="J855" s="158"/>
      <c r="K855" s="158"/>
      <c r="L855" s="158"/>
      <c r="M855" s="158"/>
      <c r="N855" s="158"/>
      <c r="O855" s="158"/>
      <c r="P855" s="158"/>
      <c r="Q855" s="158"/>
      <c r="R855" s="158"/>
      <c r="S855" s="158"/>
      <c r="T855" s="158"/>
      <c r="U855" s="158"/>
      <c r="V855" s="158"/>
      <c r="W855" s="158"/>
      <c r="X855" s="158"/>
      <c r="Y855" s="148"/>
      <c r="Z855" s="148"/>
      <c r="AA855" s="148"/>
      <c r="AB855" s="148"/>
      <c r="AC855" s="148"/>
      <c r="AD855" s="148"/>
      <c r="AE855" s="148"/>
      <c r="AF855" s="148"/>
      <c r="AG855" s="148" t="s">
        <v>200</v>
      </c>
      <c r="AH855" s="148">
        <v>2</v>
      </c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</row>
    <row r="856" spans="1:60" outlineLevel="1" x14ac:dyDescent="0.2">
      <c r="A856" s="155"/>
      <c r="B856" s="156"/>
      <c r="C856" s="193" t="s">
        <v>653</v>
      </c>
      <c r="D856" s="189"/>
      <c r="E856" s="190"/>
      <c r="F856" s="158"/>
      <c r="G856" s="158"/>
      <c r="H856" s="158"/>
      <c r="I856" s="158"/>
      <c r="J856" s="158"/>
      <c r="K856" s="158"/>
      <c r="L856" s="158"/>
      <c r="M856" s="158"/>
      <c r="N856" s="158"/>
      <c r="O856" s="158"/>
      <c r="P856" s="158"/>
      <c r="Q856" s="158"/>
      <c r="R856" s="158"/>
      <c r="S856" s="158"/>
      <c r="T856" s="158"/>
      <c r="U856" s="158"/>
      <c r="V856" s="158"/>
      <c r="W856" s="158"/>
      <c r="X856" s="158"/>
      <c r="Y856" s="148"/>
      <c r="Z856" s="148"/>
      <c r="AA856" s="148"/>
      <c r="AB856" s="148"/>
      <c r="AC856" s="148"/>
      <c r="AD856" s="148"/>
      <c r="AE856" s="148"/>
      <c r="AF856" s="148"/>
      <c r="AG856" s="148" t="s">
        <v>200</v>
      </c>
      <c r="AH856" s="148">
        <v>2</v>
      </c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</row>
    <row r="857" spans="1:60" outlineLevel="1" x14ac:dyDescent="0.2">
      <c r="A857" s="155"/>
      <c r="B857" s="156"/>
      <c r="C857" s="193" t="s">
        <v>1181</v>
      </c>
      <c r="D857" s="189"/>
      <c r="E857" s="190">
        <v>27.37</v>
      </c>
      <c r="F857" s="158"/>
      <c r="G857" s="158"/>
      <c r="H857" s="158"/>
      <c r="I857" s="158"/>
      <c r="J857" s="158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  <c r="W857" s="158"/>
      <c r="X857" s="158"/>
      <c r="Y857" s="148"/>
      <c r="Z857" s="148"/>
      <c r="AA857" s="148"/>
      <c r="AB857" s="148"/>
      <c r="AC857" s="148"/>
      <c r="AD857" s="148"/>
      <c r="AE857" s="148"/>
      <c r="AF857" s="148"/>
      <c r="AG857" s="148" t="s">
        <v>200</v>
      </c>
      <c r="AH857" s="148">
        <v>2</v>
      </c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</row>
    <row r="858" spans="1:60" outlineLevel="1" x14ac:dyDescent="0.2">
      <c r="A858" s="155"/>
      <c r="B858" s="156"/>
      <c r="C858" s="193" t="s">
        <v>1182</v>
      </c>
      <c r="D858" s="189"/>
      <c r="E858" s="190">
        <v>3.94</v>
      </c>
      <c r="F858" s="158"/>
      <c r="G858" s="158"/>
      <c r="H858" s="158"/>
      <c r="I858" s="158"/>
      <c r="J858" s="158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  <c r="W858" s="158"/>
      <c r="X858" s="158"/>
      <c r="Y858" s="148"/>
      <c r="Z858" s="148"/>
      <c r="AA858" s="148"/>
      <c r="AB858" s="148"/>
      <c r="AC858" s="148"/>
      <c r="AD858" s="148"/>
      <c r="AE858" s="148"/>
      <c r="AF858" s="148"/>
      <c r="AG858" s="148" t="s">
        <v>200</v>
      </c>
      <c r="AH858" s="148">
        <v>2</v>
      </c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</row>
    <row r="859" spans="1:60" outlineLevel="1" x14ac:dyDescent="0.2">
      <c r="A859" s="155"/>
      <c r="B859" s="156"/>
      <c r="C859" s="193" t="s">
        <v>1183</v>
      </c>
      <c r="D859" s="189"/>
      <c r="E859" s="190">
        <v>9.18</v>
      </c>
      <c r="F859" s="158"/>
      <c r="G859" s="158"/>
      <c r="H859" s="158"/>
      <c r="I859" s="158"/>
      <c r="J859" s="158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  <c r="W859" s="158"/>
      <c r="X859" s="158"/>
      <c r="Y859" s="148"/>
      <c r="Z859" s="148"/>
      <c r="AA859" s="148"/>
      <c r="AB859" s="148"/>
      <c r="AC859" s="148"/>
      <c r="AD859" s="148"/>
      <c r="AE859" s="148"/>
      <c r="AF859" s="148"/>
      <c r="AG859" s="148" t="s">
        <v>200</v>
      </c>
      <c r="AH859" s="148">
        <v>2</v>
      </c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</row>
    <row r="860" spans="1:60" outlineLevel="1" x14ac:dyDescent="0.2">
      <c r="A860" s="155"/>
      <c r="B860" s="156"/>
      <c r="C860" s="193" t="s">
        <v>1184</v>
      </c>
      <c r="D860" s="189"/>
      <c r="E860" s="190">
        <v>42.25</v>
      </c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  <c r="W860" s="158"/>
      <c r="X860" s="158"/>
      <c r="Y860" s="148"/>
      <c r="Z860" s="148"/>
      <c r="AA860" s="148"/>
      <c r="AB860" s="148"/>
      <c r="AC860" s="148"/>
      <c r="AD860" s="148"/>
      <c r="AE860" s="148"/>
      <c r="AF860" s="148"/>
      <c r="AG860" s="148" t="s">
        <v>200</v>
      </c>
      <c r="AH860" s="148">
        <v>2</v>
      </c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</row>
    <row r="861" spans="1:60" outlineLevel="1" x14ac:dyDescent="0.2">
      <c r="A861" s="155"/>
      <c r="B861" s="156"/>
      <c r="C861" s="192" t="s">
        <v>438</v>
      </c>
      <c r="D861" s="189"/>
      <c r="E861" s="190"/>
      <c r="F861" s="158"/>
      <c r="G861" s="158"/>
      <c r="H861" s="158"/>
      <c r="I861" s="158"/>
      <c r="J861" s="158"/>
      <c r="K861" s="158"/>
      <c r="L861" s="158"/>
      <c r="M861" s="158"/>
      <c r="N861" s="158"/>
      <c r="O861" s="158"/>
      <c r="P861" s="158"/>
      <c r="Q861" s="158"/>
      <c r="R861" s="158"/>
      <c r="S861" s="158"/>
      <c r="T861" s="158"/>
      <c r="U861" s="158"/>
      <c r="V861" s="158"/>
      <c r="W861" s="158"/>
      <c r="X861" s="158"/>
      <c r="Y861" s="148"/>
      <c r="Z861" s="148"/>
      <c r="AA861" s="148"/>
      <c r="AB861" s="148"/>
      <c r="AC861" s="148"/>
      <c r="AD861" s="148"/>
      <c r="AE861" s="148"/>
      <c r="AF861" s="148"/>
      <c r="AG861" s="148" t="s">
        <v>200</v>
      </c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</row>
    <row r="862" spans="1:60" outlineLevel="1" x14ac:dyDescent="0.2">
      <c r="A862" s="155"/>
      <c r="B862" s="156"/>
      <c r="C862" s="184" t="s">
        <v>1185</v>
      </c>
      <c r="D862" s="160"/>
      <c r="E862" s="161">
        <v>133.65</v>
      </c>
      <c r="F862" s="158"/>
      <c r="G862" s="158"/>
      <c r="H862" s="158"/>
      <c r="I862" s="158"/>
      <c r="J862" s="158"/>
      <c r="K862" s="158"/>
      <c r="L862" s="158"/>
      <c r="M862" s="158"/>
      <c r="N862" s="158"/>
      <c r="O862" s="158"/>
      <c r="P862" s="158"/>
      <c r="Q862" s="158"/>
      <c r="R862" s="158"/>
      <c r="S862" s="158"/>
      <c r="T862" s="158"/>
      <c r="U862" s="158"/>
      <c r="V862" s="158"/>
      <c r="W862" s="158"/>
      <c r="X862" s="158"/>
      <c r="Y862" s="148"/>
      <c r="Z862" s="148"/>
      <c r="AA862" s="148"/>
      <c r="AB862" s="148"/>
      <c r="AC862" s="148"/>
      <c r="AD862" s="148"/>
      <c r="AE862" s="148"/>
      <c r="AF862" s="148"/>
      <c r="AG862" s="148" t="s">
        <v>200</v>
      </c>
      <c r="AH862" s="148">
        <v>0</v>
      </c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</row>
    <row r="863" spans="1:60" outlineLevel="1" x14ac:dyDescent="0.2">
      <c r="A863" s="155"/>
      <c r="B863" s="156"/>
      <c r="C863" s="192" t="s">
        <v>429</v>
      </c>
      <c r="D863" s="189"/>
      <c r="E863" s="190"/>
      <c r="F863" s="158"/>
      <c r="G863" s="158"/>
      <c r="H863" s="158"/>
      <c r="I863" s="158"/>
      <c r="J863" s="158"/>
      <c r="K863" s="158"/>
      <c r="L863" s="158"/>
      <c r="M863" s="158"/>
      <c r="N863" s="158"/>
      <c r="O863" s="158"/>
      <c r="P863" s="158"/>
      <c r="Q863" s="158"/>
      <c r="R863" s="158"/>
      <c r="S863" s="158"/>
      <c r="T863" s="158"/>
      <c r="U863" s="158"/>
      <c r="V863" s="158"/>
      <c r="W863" s="158"/>
      <c r="X863" s="158"/>
      <c r="Y863" s="148"/>
      <c r="Z863" s="148"/>
      <c r="AA863" s="148"/>
      <c r="AB863" s="148"/>
      <c r="AC863" s="148"/>
      <c r="AD863" s="148"/>
      <c r="AE863" s="148"/>
      <c r="AF863" s="148"/>
      <c r="AG863" s="148" t="s">
        <v>200</v>
      </c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</row>
    <row r="864" spans="1:60" outlineLevel="1" x14ac:dyDescent="0.2">
      <c r="A864" s="155"/>
      <c r="B864" s="156"/>
      <c r="C864" s="193" t="s">
        <v>1186</v>
      </c>
      <c r="D864" s="189"/>
      <c r="E864" s="190">
        <v>8.5154999999999994</v>
      </c>
      <c r="F864" s="158"/>
      <c r="G864" s="158"/>
      <c r="H864" s="158"/>
      <c r="I864" s="158"/>
      <c r="J864" s="158"/>
      <c r="K864" s="158"/>
      <c r="L864" s="158"/>
      <c r="M864" s="158"/>
      <c r="N864" s="158"/>
      <c r="O864" s="158"/>
      <c r="P864" s="158"/>
      <c r="Q864" s="158"/>
      <c r="R864" s="158"/>
      <c r="S864" s="158"/>
      <c r="T864" s="158"/>
      <c r="U864" s="158"/>
      <c r="V864" s="158"/>
      <c r="W864" s="158"/>
      <c r="X864" s="158"/>
      <c r="Y864" s="148"/>
      <c r="Z864" s="148"/>
      <c r="AA864" s="148"/>
      <c r="AB864" s="148"/>
      <c r="AC864" s="148"/>
      <c r="AD864" s="148"/>
      <c r="AE864" s="148"/>
      <c r="AF864" s="148"/>
      <c r="AG864" s="148" t="s">
        <v>200</v>
      </c>
      <c r="AH864" s="148">
        <v>2</v>
      </c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</row>
    <row r="865" spans="1:60" outlineLevel="1" x14ac:dyDescent="0.2">
      <c r="A865" s="155"/>
      <c r="B865" s="156"/>
      <c r="C865" s="193" t="s">
        <v>1187</v>
      </c>
      <c r="D865" s="189"/>
      <c r="E865" s="190">
        <v>14.49945</v>
      </c>
      <c r="F865" s="158"/>
      <c r="G865" s="158"/>
      <c r="H865" s="158"/>
      <c r="I865" s="158"/>
      <c r="J865" s="158"/>
      <c r="K865" s="158"/>
      <c r="L865" s="158"/>
      <c r="M865" s="158"/>
      <c r="N865" s="158"/>
      <c r="O865" s="158"/>
      <c r="P865" s="158"/>
      <c r="Q865" s="158"/>
      <c r="R865" s="158"/>
      <c r="S865" s="158"/>
      <c r="T865" s="158"/>
      <c r="U865" s="158"/>
      <c r="V865" s="158"/>
      <c r="W865" s="158"/>
      <c r="X865" s="158"/>
      <c r="Y865" s="148"/>
      <c r="Z865" s="148"/>
      <c r="AA865" s="148"/>
      <c r="AB865" s="148"/>
      <c r="AC865" s="148"/>
      <c r="AD865" s="148"/>
      <c r="AE865" s="148"/>
      <c r="AF865" s="148"/>
      <c r="AG865" s="148" t="s">
        <v>200</v>
      </c>
      <c r="AH865" s="148">
        <v>2</v>
      </c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</row>
    <row r="866" spans="1:60" outlineLevel="1" x14ac:dyDescent="0.2">
      <c r="A866" s="155"/>
      <c r="B866" s="156"/>
      <c r="C866" s="192" t="s">
        <v>438</v>
      </c>
      <c r="D866" s="189"/>
      <c r="E866" s="190"/>
      <c r="F866" s="158"/>
      <c r="G866" s="158"/>
      <c r="H866" s="158"/>
      <c r="I866" s="158"/>
      <c r="J866" s="158"/>
      <c r="K866" s="158"/>
      <c r="L866" s="158"/>
      <c r="M866" s="158"/>
      <c r="N866" s="158"/>
      <c r="O866" s="158"/>
      <c r="P866" s="158"/>
      <c r="Q866" s="158"/>
      <c r="R866" s="158"/>
      <c r="S866" s="158"/>
      <c r="T866" s="158"/>
      <c r="U866" s="158"/>
      <c r="V866" s="158"/>
      <c r="W866" s="158"/>
      <c r="X866" s="158"/>
      <c r="Y866" s="148"/>
      <c r="Z866" s="148"/>
      <c r="AA866" s="148"/>
      <c r="AB866" s="148"/>
      <c r="AC866" s="148"/>
      <c r="AD866" s="148"/>
      <c r="AE866" s="148"/>
      <c r="AF866" s="148"/>
      <c r="AG866" s="148" t="s">
        <v>200</v>
      </c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</row>
    <row r="867" spans="1:60" outlineLevel="1" x14ac:dyDescent="0.2">
      <c r="A867" s="155"/>
      <c r="B867" s="156"/>
      <c r="C867" s="184" t="s">
        <v>1188</v>
      </c>
      <c r="D867" s="160"/>
      <c r="E867" s="161">
        <v>1.2658199999999999</v>
      </c>
      <c r="F867" s="158"/>
      <c r="G867" s="158"/>
      <c r="H867" s="158"/>
      <c r="I867" s="158"/>
      <c r="J867" s="158"/>
      <c r="K867" s="158"/>
      <c r="L867" s="158"/>
      <c r="M867" s="158"/>
      <c r="N867" s="158"/>
      <c r="O867" s="158"/>
      <c r="P867" s="158"/>
      <c r="Q867" s="158"/>
      <c r="R867" s="158"/>
      <c r="S867" s="158"/>
      <c r="T867" s="158"/>
      <c r="U867" s="158"/>
      <c r="V867" s="158"/>
      <c r="W867" s="158"/>
      <c r="X867" s="158"/>
      <c r="Y867" s="148"/>
      <c r="Z867" s="148"/>
      <c r="AA867" s="148"/>
      <c r="AB867" s="148"/>
      <c r="AC867" s="148"/>
      <c r="AD867" s="148"/>
      <c r="AE867" s="148"/>
      <c r="AF867" s="148"/>
      <c r="AG867" s="148" t="s">
        <v>200</v>
      </c>
      <c r="AH867" s="148">
        <v>0</v>
      </c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</row>
    <row r="868" spans="1:60" outlineLevel="1" x14ac:dyDescent="0.2">
      <c r="A868" s="155"/>
      <c r="B868" s="156"/>
      <c r="C868" s="192" t="s">
        <v>429</v>
      </c>
      <c r="D868" s="189"/>
      <c r="E868" s="190"/>
      <c r="F868" s="158"/>
      <c r="G868" s="158"/>
      <c r="H868" s="158"/>
      <c r="I868" s="158"/>
      <c r="J868" s="158"/>
      <c r="K868" s="158"/>
      <c r="L868" s="158"/>
      <c r="M868" s="158"/>
      <c r="N868" s="158"/>
      <c r="O868" s="158"/>
      <c r="P868" s="158"/>
      <c r="Q868" s="158"/>
      <c r="R868" s="158"/>
      <c r="S868" s="158"/>
      <c r="T868" s="158"/>
      <c r="U868" s="158"/>
      <c r="V868" s="158"/>
      <c r="W868" s="158"/>
      <c r="X868" s="158"/>
      <c r="Y868" s="148"/>
      <c r="Z868" s="148"/>
      <c r="AA868" s="148"/>
      <c r="AB868" s="148"/>
      <c r="AC868" s="148"/>
      <c r="AD868" s="148"/>
      <c r="AE868" s="148"/>
      <c r="AF868" s="148"/>
      <c r="AG868" s="148" t="s">
        <v>200</v>
      </c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</row>
    <row r="869" spans="1:60" outlineLevel="1" x14ac:dyDescent="0.2">
      <c r="A869" s="155"/>
      <c r="B869" s="156"/>
      <c r="C869" s="193" t="s">
        <v>648</v>
      </c>
      <c r="D869" s="189"/>
      <c r="E869" s="190"/>
      <c r="F869" s="158"/>
      <c r="G869" s="158"/>
      <c r="H869" s="158"/>
      <c r="I869" s="158"/>
      <c r="J869" s="158"/>
      <c r="K869" s="158"/>
      <c r="L869" s="158"/>
      <c r="M869" s="158"/>
      <c r="N869" s="158"/>
      <c r="O869" s="158"/>
      <c r="P869" s="158"/>
      <c r="Q869" s="158"/>
      <c r="R869" s="158"/>
      <c r="S869" s="158"/>
      <c r="T869" s="158"/>
      <c r="U869" s="158"/>
      <c r="V869" s="158"/>
      <c r="W869" s="158"/>
      <c r="X869" s="158"/>
      <c r="Y869" s="148"/>
      <c r="Z869" s="148"/>
      <c r="AA869" s="148"/>
      <c r="AB869" s="148"/>
      <c r="AC869" s="148"/>
      <c r="AD869" s="148"/>
      <c r="AE869" s="148"/>
      <c r="AF869" s="148"/>
      <c r="AG869" s="148" t="s">
        <v>200</v>
      </c>
      <c r="AH869" s="148">
        <v>2</v>
      </c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</row>
    <row r="870" spans="1:60" outlineLevel="1" x14ac:dyDescent="0.2">
      <c r="A870" s="155"/>
      <c r="B870" s="156"/>
      <c r="C870" s="193" t="s">
        <v>1189</v>
      </c>
      <c r="D870" s="189"/>
      <c r="E870" s="190">
        <v>5.71</v>
      </c>
      <c r="F870" s="158"/>
      <c r="G870" s="158"/>
      <c r="H870" s="158"/>
      <c r="I870" s="158"/>
      <c r="J870" s="158"/>
      <c r="K870" s="158"/>
      <c r="L870" s="158"/>
      <c r="M870" s="158"/>
      <c r="N870" s="158"/>
      <c r="O870" s="158"/>
      <c r="P870" s="158"/>
      <c r="Q870" s="158"/>
      <c r="R870" s="158"/>
      <c r="S870" s="158"/>
      <c r="T870" s="158"/>
      <c r="U870" s="158"/>
      <c r="V870" s="158"/>
      <c r="W870" s="158"/>
      <c r="X870" s="158"/>
      <c r="Y870" s="148"/>
      <c r="Z870" s="148"/>
      <c r="AA870" s="148"/>
      <c r="AB870" s="148"/>
      <c r="AC870" s="148"/>
      <c r="AD870" s="148"/>
      <c r="AE870" s="148"/>
      <c r="AF870" s="148"/>
      <c r="AG870" s="148" t="s">
        <v>200</v>
      </c>
      <c r="AH870" s="148">
        <v>2</v>
      </c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</row>
    <row r="871" spans="1:60" outlineLevel="1" x14ac:dyDescent="0.2">
      <c r="A871" s="155"/>
      <c r="B871" s="156"/>
      <c r="C871" s="193" t="s">
        <v>1190</v>
      </c>
      <c r="D871" s="189"/>
      <c r="E871" s="190">
        <v>6.48</v>
      </c>
      <c r="F871" s="158"/>
      <c r="G871" s="158"/>
      <c r="H871" s="158"/>
      <c r="I871" s="158"/>
      <c r="J871" s="158"/>
      <c r="K871" s="158"/>
      <c r="L871" s="158"/>
      <c r="M871" s="158"/>
      <c r="N871" s="158"/>
      <c r="O871" s="158"/>
      <c r="P871" s="158"/>
      <c r="Q871" s="158"/>
      <c r="R871" s="158"/>
      <c r="S871" s="158"/>
      <c r="T871" s="158"/>
      <c r="U871" s="158"/>
      <c r="V871" s="158"/>
      <c r="W871" s="158"/>
      <c r="X871" s="158"/>
      <c r="Y871" s="148"/>
      <c r="Z871" s="148"/>
      <c r="AA871" s="148"/>
      <c r="AB871" s="148"/>
      <c r="AC871" s="148"/>
      <c r="AD871" s="148"/>
      <c r="AE871" s="148"/>
      <c r="AF871" s="148"/>
      <c r="AG871" s="148" t="s">
        <v>200</v>
      </c>
      <c r="AH871" s="148">
        <v>2</v>
      </c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</row>
    <row r="872" spans="1:60" outlineLevel="1" x14ac:dyDescent="0.2">
      <c r="A872" s="155"/>
      <c r="B872" s="156"/>
      <c r="C872" s="193" t="s">
        <v>1191</v>
      </c>
      <c r="D872" s="189"/>
      <c r="E872" s="190">
        <v>12.78</v>
      </c>
      <c r="F872" s="158"/>
      <c r="G872" s="158"/>
      <c r="H872" s="158"/>
      <c r="I872" s="158"/>
      <c r="J872" s="158"/>
      <c r="K872" s="158"/>
      <c r="L872" s="158"/>
      <c r="M872" s="158"/>
      <c r="N872" s="158"/>
      <c r="O872" s="158"/>
      <c r="P872" s="158"/>
      <c r="Q872" s="158"/>
      <c r="R872" s="158"/>
      <c r="S872" s="158"/>
      <c r="T872" s="158"/>
      <c r="U872" s="158"/>
      <c r="V872" s="158"/>
      <c r="W872" s="158"/>
      <c r="X872" s="158"/>
      <c r="Y872" s="148"/>
      <c r="Z872" s="148"/>
      <c r="AA872" s="148"/>
      <c r="AB872" s="148"/>
      <c r="AC872" s="148"/>
      <c r="AD872" s="148"/>
      <c r="AE872" s="148"/>
      <c r="AF872" s="148"/>
      <c r="AG872" s="148" t="s">
        <v>200</v>
      </c>
      <c r="AH872" s="148">
        <v>2</v>
      </c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</row>
    <row r="873" spans="1:60" outlineLevel="1" x14ac:dyDescent="0.2">
      <c r="A873" s="155"/>
      <c r="B873" s="156"/>
      <c r="C873" s="193" t="s">
        <v>653</v>
      </c>
      <c r="D873" s="189"/>
      <c r="E873" s="190"/>
      <c r="F873" s="158"/>
      <c r="G873" s="158"/>
      <c r="H873" s="158"/>
      <c r="I873" s="158"/>
      <c r="J873" s="158"/>
      <c r="K873" s="158"/>
      <c r="L873" s="158"/>
      <c r="M873" s="158"/>
      <c r="N873" s="158"/>
      <c r="O873" s="158"/>
      <c r="P873" s="158"/>
      <c r="Q873" s="158"/>
      <c r="R873" s="158"/>
      <c r="S873" s="158"/>
      <c r="T873" s="158"/>
      <c r="U873" s="158"/>
      <c r="V873" s="158"/>
      <c r="W873" s="158"/>
      <c r="X873" s="158"/>
      <c r="Y873" s="148"/>
      <c r="Z873" s="148"/>
      <c r="AA873" s="148"/>
      <c r="AB873" s="148"/>
      <c r="AC873" s="148"/>
      <c r="AD873" s="148"/>
      <c r="AE873" s="148"/>
      <c r="AF873" s="148"/>
      <c r="AG873" s="148" t="s">
        <v>200</v>
      </c>
      <c r="AH873" s="148">
        <v>2</v>
      </c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</row>
    <row r="874" spans="1:60" outlineLevel="1" x14ac:dyDescent="0.2">
      <c r="A874" s="155"/>
      <c r="B874" s="156"/>
      <c r="C874" s="193" t="s">
        <v>1192</v>
      </c>
      <c r="D874" s="189"/>
      <c r="E874" s="190">
        <v>5.25</v>
      </c>
      <c r="F874" s="158"/>
      <c r="G874" s="158"/>
      <c r="H874" s="158"/>
      <c r="I874" s="158"/>
      <c r="J874" s="158"/>
      <c r="K874" s="158"/>
      <c r="L874" s="158"/>
      <c r="M874" s="158"/>
      <c r="N874" s="158"/>
      <c r="O874" s="158"/>
      <c r="P874" s="158"/>
      <c r="Q874" s="158"/>
      <c r="R874" s="158"/>
      <c r="S874" s="158"/>
      <c r="T874" s="158"/>
      <c r="U874" s="158"/>
      <c r="V874" s="158"/>
      <c r="W874" s="158"/>
      <c r="X874" s="158"/>
      <c r="Y874" s="148"/>
      <c r="Z874" s="148"/>
      <c r="AA874" s="148"/>
      <c r="AB874" s="148"/>
      <c r="AC874" s="148"/>
      <c r="AD874" s="148"/>
      <c r="AE874" s="148"/>
      <c r="AF874" s="148"/>
      <c r="AG874" s="148" t="s">
        <v>200</v>
      </c>
      <c r="AH874" s="148">
        <v>2</v>
      </c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</row>
    <row r="875" spans="1:60" outlineLevel="1" x14ac:dyDescent="0.2">
      <c r="A875" s="155"/>
      <c r="B875" s="156"/>
      <c r="C875" s="193" t="s">
        <v>1193</v>
      </c>
      <c r="D875" s="189"/>
      <c r="E875" s="190">
        <v>7.84</v>
      </c>
      <c r="F875" s="158"/>
      <c r="G875" s="158"/>
      <c r="H875" s="158"/>
      <c r="I875" s="158"/>
      <c r="J875" s="158"/>
      <c r="K875" s="158"/>
      <c r="L875" s="158"/>
      <c r="M875" s="158"/>
      <c r="N875" s="158"/>
      <c r="O875" s="158"/>
      <c r="P875" s="158"/>
      <c r="Q875" s="158"/>
      <c r="R875" s="158"/>
      <c r="S875" s="158"/>
      <c r="T875" s="158"/>
      <c r="U875" s="158"/>
      <c r="V875" s="158"/>
      <c r="W875" s="158"/>
      <c r="X875" s="158"/>
      <c r="Y875" s="148"/>
      <c r="Z875" s="148"/>
      <c r="AA875" s="148"/>
      <c r="AB875" s="148"/>
      <c r="AC875" s="148"/>
      <c r="AD875" s="148"/>
      <c r="AE875" s="148"/>
      <c r="AF875" s="148"/>
      <c r="AG875" s="148" t="s">
        <v>200</v>
      </c>
      <c r="AH875" s="148">
        <v>2</v>
      </c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</row>
    <row r="876" spans="1:60" outlineLevel="1" x14ac:dyDescent="0.2">
      <c r="A876" s="155"/>
      <c r="B876" s="156"/>
      <c r="C876" s="193" t="s">
        <v>1194</v>
      </c>
      <c r="D876" s="189"/>
      <c r="E876" s="190">
        <v>5.242</v>
      </c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158"/>
      <c r="V876" s="158"/>
      <c r="W876" s="158"/>
      <c r="X876" s="158"/>
      <c r="Y876" s="148"/>
      <c r="Z876" s="148"/>
      <c r="AA876" s="148"/>
      <c r="AB876" s="148"/>
      <c r="AC876" s="148"/>
      <c r="AD876" s="148"/>
      <c r="AE876" s="148"/>
      <c r="AF876" s="148"/>
      <c r="AG876" s="148" t="s">
        <v>200</v>
      </c>
      <c r="AH876" s="148">
        <v>2</v>
      </c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</row>
    <row r="877" spans="1:60" outlineLevel="1" x14ac:dyDescent="0.2">
      <c r="A877" s="155"/>
      <c r="B877" s="156"/>
      <c r="C877" s="193" t="s">
        <v>1195</v>
      </c>
      <c r="D877" s="189"/>
      <c r="E877" s="190">
        <v>7.83</v>
      </c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158"/>
      <c r="V877" s="158"/>
      <c r="W877" s="158"/>
      <c r="X877" s="158"/>
      <c r="Y877" s="148"/>
      <c r="Z877" s="148"/>
      <c r="AA877" s="148"/>
      <c r="AB877" s="148"/>
      <c r="AC877" s="148"/>
      <c r="AD877" s="148"/>
      <c r="AE877" s="148"/>
      <c r="AF877" s="148"/>
      <c r="AG877" s="148" t="s">
        <v>200</v>
      </c>
      <c r="AH877" s="148">
        <v>2</v>
      </c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</row>
    <row r="878" spans="1:60" outlineLevel="1" x14ac:dyDescent="0.2">
      <c r="A878" s="155"/>
      <c r="B878" s="156"/>
      <c r="C878" s="193" t="s">
        <v>1196</v>
      </c>
      <c r="D878" s="189"/>
      <c r="E878" s="190">
        <v>3.3180000000000001</v>
      </c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158"/>
      <c r="V878" s="158"/>
      <c r="W878" s="158"/>
      <c r="X878" s="158"/>
      <c r="Y878" s="148"/>
      <c r="Z878" s="148"/>
      <c r="AA878" s="148"/>
      <c r="AB878" s="148"/>
      <c r="AC878" s="148"/>
      <c r="AD878" s="148"/>
      <c r="AE878" s="148"/>
      <c r="AF878" s="148"/>
      <c r="AG878" s="148" t="s">
        <v>200</v>
      </c>
      <c r="AH878" s="148">
        <v>2</v>
      </c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</row>
    <row r="879" spans="1:60" outlineLevel="1" x14ac:dyDescent="0.2">
      <c r="A879" s="155"/>
      <c r="B879" s="156"/>
      <c r="C879" s="193" t="s">
        <v>1197</v>
      </c>
      <c r="D879" s="189"/>
      <c r="E879" s="190">
        <v>7</v>
      </c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158"/>
      <c r="V879" s="158"/>
      <c r="W879" s="158"/>
      <c r="X879" s="158"/>
      <c r="Y879" s="148"/>
      <c r="Z879" s="148"/>
      <c r="AA879" s="148"/>
      <c r="AB879" s="148"/>
      <c r="AC879" s="148"/>
      <c r="AD879" s="148"/>
      <c r="AE879" s="148"/>
      <c r="AF879" s="148"/>
      <c r="AG879" s="148" t="s">
        <v>200</v>
      </c>
      <c r="AH879" s="148">
        <v>2</v>
      </c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</row>
    <row r="880" spans="1:60" outlineLevel="1" x14ac:dyDescent="0.2">
      <c r="A880" s="155"/>
      <c r="B880" s="156"/>
      <c r="C880" s="193" t="s">
        <v>1198</v>
      </c>
      <c r="D880" s="189"/>
      <c r="E880" s="190">
        <v>6.8860000000000001</v>
      </c>
      <c r="F880" s="158"/>
      <c r="G880" s="158"/>
      <c r="H880" s="158"/>
      <c r="I880" s="158"/>
      <c r="J880" s="158"/>
      <c r="K880" s="158"/>
      <c r="L880" s="158"/>
      <c r="M880" s="158"/>
      <c r="N880" s="158"/>
      <c r="O880" s="158"/>
      <c r="P880" s="158"/>
      <c r="Q880" s="158"/>
      <c r="R880" s="158"/>
      <c r="S880" s="158"/>
      <c r="T880" s="158"/>
      <c r="U880" s="158"/>
      <c r="V880" s="158"/>
      <c r="W880" s="158"/>
      <c r="X880" s="158"/>
      <c r="Y880" s="148"/>
      <c r="Z880" s="148"/>
      <c r="AA880" s="148"/>
      <c r="AB880" s="148"/>
      <c r="AC880" s="148"/>
      <c r="AD880" s="148"/>
      <c r="AE880" s="148"/>
      <c r="AF880" s="148"/>
      <c r="AG880" s="148" t="s">
        <v>200</v>
      </c>
      <c r="AH880" s="148">
        <v>2</v>
      </c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</row>
    <row r="881" spans="1:60" outlineLevel="1" x14ac:dyDescent="0.2">
      <c r="A881" s="155"/>
      <c r="B881" s="156"/>
      <c r="C881" s="193" t="s">
        <v>1199</v>
      </c>
      <c r="D881" s="189"/>
      <c r="E881" s="190">
        <v>6.24</v>
      </c>
      <c r="F881" s="158"/>
      <c r="G881" s="158"/>
      <c r="H881" s="158"/>
      <c r="I881" s="158"/>
      <c r="J881" s="158"/>
      <c r="K881" s="158"/>
      <c r="L881" s="158"/>
      <c r="M881" s="158"/>
      <c r="N881" s="158"/>
      <c r="O881" s="158"/>
      <c r="P881" s="158"/>
      <c r="Q881" s="158"/>
      <c r="R881" s="158"/>
      <c r="S881" s="158"/>
      <c r="T881" s="158"/>
      <c r="U881" s="158"/>
      <c r="V881" s="158"/>
      <c r="W881" s="158"/>
      <c r="X881" s="158"/>
      <c r="Y881" s="148"/>
      <c r="Z881" s="148"/>
      <c r="AA881" s="148"/>
      <c r="AB881" s="148"/>
      <c r="AC881" s="148"/>
      <c r="AD881" s="148"/>
      <c r="AE881" s="148"/>
      <c r="AF881" s="148"/>
      <c r="AG881" s="148" t="s">
        <v>200</v>
      </c>
      <c r="AH881" s="148">
        <v>2</v>
      </c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</row>
    <row r="882" spans="1:60" outlineLevel="1" x14ac:dyDescent="0.2">
      <c r="A882" s="155"/>
      <c r="B882" s="156"/>
      <c r="C882" s="192" t="s">
        <v>438</v>
      </c>
      <c r="D882" s="189"/>
      <c r="E882" s="190"/>
      <c r="F882" s="158"/>
      <c r="G882" s="158"/>
      <c r="H882" s="158"/>
      <c r="I882" s="158"/>
      <c r="J882" s="158"/>
      <c r="K882" s="158"/>
      <c r="L882" s="158"/>
      <c r="M882" s="158"/>
      <c r="N882" s="158"/>
      <c r="O882" s="158"/>
      <c r="P882" s="158"/>
      <c r="Q882" s="158"/>
      <c r="R882" s="158"/>
      <c r="S882" s="158"/>
      <c r="T882" s="158"/>
      <c r="U882" s="158"/>
      <c r="V882" s="158"/>
      <c r="W882" s="158"/>
      <c r="X882" s="158"/>
      <c r="Y882" s="148"/>
      <c r="Z882" s="148"/>
      <c r="AA882" s="148"/>
      <c r="AB882" s="148"/>
      <c r="AC882" s="148"/>
      <c r="AD882" s="148"/>
      <c r="AE882" s="148"/>
      <c r="AF882" s="148"/>
      <c r="AG882" s="148" t="s">
        <v>200</v>
      </c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</row>
    <row r="883" spans="1:60" outlineLevel="1" x14ac:dyDescent="0.2">
      <c r="A883" s="155"/>
      <c r="B883" s="156"/>
      <c r="C883" s="184" t="s">
        <v>1200</v>
      </c>
      <c r="D883" s="160"/>
      <c r="E883" s="161">
        <v>4.10168</v>
      </c>
      <c r="F883" s="158"/>
      <c r="G883" s="158"/>
      <c r="H883" s="158"/>
      <c r="I883" s="158"/>
      <c r="J883" s="158"/>
      <c r="K883" s="158"/>
      <c r="L883" s="158"/>
      <c r="M883" s="158"/>
      <c r="N883" s="158"/>
      <c r="O883" s="158"/>
      <c r="P883" s="158"/>
      <c r="Q883" s="158"/>
      <c r="R883" s="158"/>
      <c r="S883" s="158"/>
      <c r="T883" s="158"/>
      <c r="U883" s="158"/>
      <c r="V883" s="158"/>
      <c r="W883" s="158"/>
      <c r="X883" s="158"/>
      <c r="Y883" s="148"/>
      <c r="Z883" s="148"/>
      <c r="AA883" s="148"/>
      <c r="AB883" s="148"/>
      <c r="AC883" s="148"/>
      <c r="AD883" s="148"/>
      <c r="AE883" s="148"/>
      <c r="AF883" s="148"/>
      <c r="AG883" s="148" t="s">
        <v>200</v>
      </c>
      <c r="AH883" s="148">
        <v>0</v>
      </c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</row>
    <row r="884" spans="1:60" outlineLevel="1" x14ac:dyDescent="0.2">
      <c r="A884" s="175">
        <v>184</v>
      </c>
      <c r="B884" s="176" t="s">
        <v>1201</v>
      </c>
      <c r="C884" s="185" t="s">
        <v>1202</v>
      </c>
      <c r="D884" s="177" t="s">
        <v>333</v>
      </c>
      <c r="E884" s="178">
        <v>0.84619999999999995</v>
      </c>
      <c r="F884" s="179"/>
      <c r="G884" s="180">
        <f>ROUND(E884*F884,2)</f>
        <v>0</v>
      </c>
      <c r="H884" s="159"/>
      <c r="I884" s="158">
        <f>ROUND(E884*H884,2)</f>
        <v>0</v>
      </c>
      <c r="J884" s="159"/>
      <c r="K884" s="158">
        <f>ROUND(E884*J884,2)</f>
        <v>0</v>
      </c>
      <c r="L884" s="158">
        <v>15</v>
      </c>
      <c r="M884" s="158">
        <f>G884*(1+L884/100)</f>
        <v>0</v>
      </c>
      <c r="N884" s="158">
        <v>0</v>
      </c>
      <c r="O884" s="158">
        <f>ROUND(E884*N884,2)</f>
        <v>0</v>
      </c>
      <c r="P884" s="158">
        <v>0</v>
      </c>
      <c r="Q884" s="158">
        <f>ROUND(E884*P884,2)</f>
        <v>0</v>
      </c>
      <c r="R884" s="158"/>
      <c r="S884" s="158" t="s">
        <v>195</v>
      </c>
      <c r="T884" s="158" t="s">
        <v>196</v>
      </c>
      <c r="U884" s="158">
        <v>1.3049999999999999</v>
      </c>
      <c r="V884" s="158">
        <f>ROUND(E884*U884,2)</f>
        <v>1.1000000000000001</v>
      </c>
      <c r="W884" s="158"/>
      <c r="X884" s="158" t="s">
        <v>878</v>
      </c>
      <c r="Y884" s="148"/>
      <c r="Z884" s="148"/>
      <c r="AA884" s="148"/>
      <c r="AB884" s="148"/>
      <c r="AC884" s="148"/>
      <c r="AD884" s="148"/>
      <c r="AE884" s="148"/>
      <c r="AF884" s="148"/>
      <c r="AG884" s="148" t="s">
        <v>879</v>
      </c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</row>
    <row r="885" spans="1:60" x14ac:dyDescent="0.2">
      <c r="A885" s="163" t="s">
        <v>190</v>
      </c>
      <c r="B885" s="164" t="s">
        <v>150</v>
      </c>
      <c r="C885" s="182" t="s">
        <v>151</v>
      </c>
      <c r="D885" s="165"/>
      <c r="E885" s="166"/>
      <c r="F885" s="167"/>
      <c r="G885" s="168">
        <f>SUMIF(AG886:AG891,"&lt;&gt;NOR",G886:G891)</f>
        <v>0</v>
      </c>
      <c r="H885" s="162"/>
      <c r="I885" s="162">
        <f>SUM(I886:I891)</f>
        <v>0</v>
      </c>
      <c r="J885" s="162"/>
      <c r="K885" s="162">
        <f>SUM(K886:K891)</f>
        <v>0</v>
      </c>
      <c r="L885" s="162"/>
      <c r="M885" s="162">
        <f>SUM(M886:M891)</f>
        <v>0</v>
      </c>
      <c r="N885" s="162"/>
      <c r="O885" s="162">
        <f>SUM(O886:O891)</f>
        <v>1.69</v>
      </c>
      <c r="P885" s="162"/>
      <c r="Q885" s="162">
        <f>SUM(Q886:Q891)</f>
        <v>0</v>
      </c>
      <c r="R885" s="162"/>
      <c r="S885" s="162"/>
      <c r="T885" s="162"/>
      <c r="U885" s="162"/>
      <c r="V885" s="162">
        <f>SUM(V886:V891)</f>
        <v>133.74</v>
      </c>
      <c r="W885" s="162"/>
      <c r="X885" s="162"/>
      <c r="AG885" t="s">
        <v>191</v>
      </c>
    </row>
    <row r="886" spans="1:60" outlineLevel="1" x14ac:dyDescent="0.2">
      <c r="A886" s="169">
        <v>185</v>
      </c>
      <c r="B886" s="170" t="s">
        <v>1203</v>
      </c>
      <c r="C886" s="183" t="s">
        <v>1204</v>
      </c>
      <c r="D886" s="171" t="s">
        <v>204</v>
      </c>
      <c r="E886" s="172">
        <v>175.2</v>
      </c>
      <c r="F886" s="173"/>
      <c r="G886" s="174">
        <f>ROUND(E886*F886,2)</f>
        <v>0</v>
      </c>
      <c r="H886" s="159"/>
      <c r="I886" s="158">
        <f>ROUND(E886*H886,2)</f>
        <v>0</v>
      </c>
      <c r="J886" s="159"/>
      <c r="K886" s="158">
        <f>ROUND(E886*J886,2)</f>
        <v>0</v>
      </c>
      <c r="L886" s="158">
        <v>15</v>
      </c>
      <c r="M886" s="158">
        <f>G886*(1+L886/100)</f>
        <v>0</v>
      </c>
      <c r="N886" s="158">
        <v>9.6500000000000006E-3</v>
      </c>
      <c r="O886" s="158">
        <f>ROUND(E886*N886,2)</f>
        <v>1.69</v>
      </c>
      <c r="P886" s="158">
        <v>0</v>
      </c>
      <c r="Q886" s="158">
        <f>ROUND(E886*P886,2)</f>
        <v>0</v>
      </c>
      <c r="R886" s="158"/>
      <c r="S886" s="158" t="s">
        <v>195</v>
      </c>
      <c r="T886" s="158" t="s">
        <v>196</v>
      </c>
      <c r="U886" s="158">
        <v>0.76334999999999997</v>
      </c>
      <c r="V886" s="158">
        <f>ROUND(E886*U886,2)</f>
        <v>133.74</v>
      </c>
      <c r="W886" s="158"/>
      <c r="X886" s="158" t="s">
        <v>197</v>
      </c>
      <c r="Y886" s="148"/>
      <c r="Z886" s="148"/>
      <c r="AA886" s="148"/>
      <c r="AB886" s="148"/>
      <c r="AC886" s="148"/>
      <c r="AD886" s="148"/>
      <c r="AE886" s="148"/>
      <c r="AF886" s="148"/>
      <c r="AG886" s="148" t="s">
        <v>198</v>
      </c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</row>
    <row r="887" spans="1:60" outlineLevel="1" x14ac:dyDescent="0.2">
      <c r="A887" s="155"/>
      <c r="B887" s="156"/>
      <c r="C887" s="184" t="s">
        <v>1205</v>
      </c>
      <c r="D887" s="160"/>
      <c r="E887" s="161">
        <v>12.07</v>
      </c>
      <c r="F887" s="158"/>
      <c r="G887" s="158"/>
      <c r="H887" s="158"/>
      <c r="I887" s="158"/>
      <c r="J887" s="158"/>
      <c r="K887" s="158"/>
      <c r="L887" s="158"/>
      <c r="M887" s="158"/>
      <c r="N887" s="158"/>
      <c r="O887" s="158"/>
      <c r="P887" s="158"/>
      <c r="Q887" s="158"/>
      <c r="R887" s="158"/>
      <c r="S887" s="158"/>
      <c r="T887" s="158"/>
      <c r="U887" s="158"/>
      <c r="V887" s="158"/>
      <c r="W887" s="158"/>
      <c r="X887" s="158"/>
      <c r="Y887" s="148"/>
      <c r="Z887" s="148"/>
      <c r="AA887" s="148"/>
      <c r="AB887" s="148"/>
      <c r="AC887" s="148"/>
      <c r="AD887" s="148"/>
      <c r="AE887" s="148"/>
      <c r="AF887" s="148"/>
      <c r="AG887" s="148" t="s">
        <v>200</v>
      </c>
      <c r="AH887" s="148">
        <v>0</v>
      </c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</row>
    <row r="888" spans="1:60" outlineLevel="1" x14ac:dyDescent="0.2">
      <c r="A888" s="155"/>
      <c r="B888" s="156"/>
      <c r="C888" s="184" t="s">
        <v>885</v>
      </c>
      <c r="D888" s="160"/>
      <c r="E888" s="161">
        <v>45.16</v>
      </c>
      <c r="F888" s="158"/>
      <c r="G888" s="158"/>
      <c r="H888" s="158"/>
      <c r="I888" s="158"/>
      <c r="J888" s="158"/>
      <c r="K888" s="158"/>
      <c r="L888" s="158"/>
      <c r="M888" s="158"/>
      <c r="N888" s="158"/>
      <c r="O888" s="158"/>
      <c r="P888" s="158"/>
      <c r="Q888" s="158"/>
      <c r="R888" s="158"/>
      <c r="S888" s="158"/>
      <c r="T888" s="158"/>
      <c r="U888" s="158"/>
      <c r="V888" s="158"/>
      <c r="W888" s="158"/>
      <c r="X888" s="158"/>
      <c r="Y888" s="148"/>
      <c r="Z888" s="148"/>
      <c r="AA888" s="148"/>
      <c r="AB888" s="148"/>
      <c r="AC888" s="148"/>
      <c r="AD888" s="148"/>
      <c r="AE888" s="148"/>
      <c r="AF888" s="148"/>
      <c r="AG888" s="148" t="s">
        <v>200</v>
      </c>
      <c r="AH888" s="148">
        <v>0</v>
      </c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</row>
    <row r="889" spans="1:60" outlineLevel="1" x14ac:dyDescent="0.2">
      <c r="A889" s="155"/>
      <c r="B889" s="156"/>
      <c r="C889" s="184" t="s">
        <v>927</v>
      </c>
      <c r="D889" s="160"/>
      <c r="E889" s="161">
        <v>27.88</v>
      </c>
      <c r="F889" s="158"/>
      <c r="G889" s="158"/>
      <c r="H889" s="158"/>
      <c r="I889" s="158"/>
      <c r="J889" s="158"/>
      <c r="K889" s="158"/>
      <c r="L889" s="158"/>
      <c r="M889" s="158"/>
      <c r="N889" s="158"/>
      <c r="O889" s="158"/>
      <c r="P889" s="158"/>
      <c r="Q889" s="158"/>
      <c r="R889" s="158"/>
      <c r="S889" s="158"/>
      <c r="T889" s="158"/>
      <c r="U889" s="158"/>
      <c r="V889" s="158"/>
      <c r="W889" s="158"/>
      <c r="X889" s="158"/>
      <c r="Y889" s="148"/>
      <c r="Z889" s="148"/>
      <c r="AA889" s="148"/>
      <c r="AB889" s="148"/>
      <c r="AC889" s="148"/>
      <c r="AD889" s="148"/>
      <c r="AE889" s="148"/>
      <c r="AF889" s="148"/>
      <c r="AG889" s="148" t="s">
        <v>200</v>
      </c>
      <c r="AH889" s="148">
        <v>0</v>
      </c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</row>
    <row r="890" spans="1:60" outlineLevel="1" x14ac:dyDescent="0.2">
      <c r="A890" s="155"/>
      <c r="B890" s="156"/>
      <c r="C890" s="184" t="s">
        <v>1206</v>
      </c>
      <c r="D890" s="160"/>
      <c r="E890" s="161">
        <v>35.090000000000003</v>
      </c>
      <c r="F890" s="158"/>
      <c r="G890" s="158"/>
      <c r="H890" s="158"/>
      <c r="I890" s="158"/>
      <c r="J890" s="158"/>
      <c r="K890" s="158"/>
      <c r="L890" s="158"/>
      <c r="M890" s="158"/>
      <c r="N890" s="158"/>
      <c r="O890" s="158"/>
      <c r="P890" s="158"/>
      <c r="Q890" s="158"/>
      <c r="R890" s="158"/>
      <c r="S890" s="158"/>
      <c r="T890" s="158"/>
      <c r="U890" s="158"/>
      <c r="V890" s="158"/>
      <c r="W890" s="158"/>
      <c r="X890" s="158"/>
      <c r="Y890" s="148"/>
      <c r="Z890" s="148"/>
      <c r="AA890" s="148"/>
      <c r="AB890" s="148"/>
      <c r="AC890" s="148"/>
      <c r="AD890" s="148"/>
      <c r="AE890" s="148"/>
      <c r="AF890" s="148"/>
      <c r="AG890" s="148" t="s">
        <v>200</v>
      </c>
      <c r="AH890" s="148">
        <v>0</v>
      </c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</row>
    <row r="891" spans="1:60" outlineLevel="1" x14ac:dyDescent="0.2">
      <c r="A891" s="155"/>
      <c r="B891" s="156"/>
      <c r="C891" s="184" t="s">
        <v>929</v>
      </c>
      <c r="D891" s="160"/>
      <c r="E891" s="161">
        <v>55</v>
      </c>
      <c r="F891" s="158"/>
      <c r="G891" s="158"/>
      <c r="H891" s="158"/>
      <c r="I891" s="158"/>
      <c r="J891" s="158"/>
      <c r="K891" s="158"/>
      <c r="L891" s="158"/>
      <c r="M891" s="158"/>
      <c r="N891" s="158"/>
      <c r="O891" s="158"/>
      <c r="P891" s="158"/>
      <c r="Q891" s="158"/>
      <c r="R891" s="158"/>
      <c r="S891" s="158"/>
      <c r="T891" s="158"/>
      <c r="U891" s="158"/>
      <c r="V891" s="158"/>
      <c r="W891" s="158"/>
      <c r="X891" s="158"/>
      <c r="Y891" s="148"/>
      <c r="Z891" s="148"/>
      <c r="AA891" s="148"/>
      <c r="AB891" s="148"/>
      <c r="AC891" s="148"/>
      <c r="AD891" s="148"/>
      <c r="AE891" s="148"/>
      <c r="AF891" s="148"/>
      <c r="AG891" s="148" t="s">
        <v>200</v>
      </c>
      <c r="AH891" s="148">
        <v>0</v>
      </c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</row>
    <row r="892" spans="1:60" x14ac:dyDescent="0.2">
      <c r="A892" s="163" t="s">
        <v>190</v>
      </c>
      <c r="B892" s="164" t="s">
        <v>154</v>
      </c>
      <c r="C892" s="182" t="s">
        <v>155</v>
      </c>
      <c r="D892" s="165"/>
      <c r="E892" s="166"/>
      <c r="F892" s="167"/>
      <c r="G892" s="168">
        <f>SUMIF(AG893:AG933,"&lt;&gt;NOR",G893:G933)</f>
        <v>0</v>
      </c>
      <c r="H892" s="162"/>
      <c r="I892" s="162">
        <f>SUM(I893:I933)</f>
        <v>0</v>
      </c>
      <c r="J892" s="162"/>
      <c r="K892" s="162">
        <f>SUM(K893:K933)</f>
        <v>0</v>
      </c>
      <c r="L892" s="162"/>
      <c r="M892" s="162">
        <f>SUM(M893:M933)</f>
        <v>0</v>
      </c>
      <c r="N892" s="162"/>
      <c r="O892" s="162">
        <f>SUM(O893:O933)</f>
        <v>1.52</v>
      </c>
      <c r="P892" s="162"/>
      <c r="Q892" s="162">
        <f>SUM(Q893:Q933)</f>
        <v>0</v>
      </c>
      <c r="R892" s="162"/>
      <c r="S892" s="162"/>
      <c r="T892" s="162"/>
      <c r="U892" s="162"/>
      <c r="V892" s="162">
        <f>SUM(V893:V933)</f>
        <v>193.43</v>
      </c>
      <c r="W892" s="162"/>
      <c r="X892" s="162"/>
      <c r="AG892" t="s">
        <v>191</v>
      </c>
    </row>
    <row r="893" spans="1:60" outlineLevel="1" x14ac:dyDescent="0.2">
      <c r="A893" s="169">
        <v>186</v>
      </c>
      <c r="B893" s="170" t="s">
        <v>1207</v>
      </c>
      <c r="C893" s="183" t="s">
        <v>1208</v>
      </c>
      <c r="D893" s="171" t="s">
        <v>204</v>
      </c>
      <c r="E893" s="172">
        <v>159.24809999999999</v>
      </c>
      <c r="F893" s="173"/>
      <c r="G893" s="174">
        <f>ROUND(E893*F893,2)</f>
        <v>0</v>
      </c>
      <c r="H893" s="159"/>
      <c r="I893" s="158">
        <f>ROUND(E893*H893,2)</f>
        <v>0</v>
      </c>
      <c r="J893" s="159"/>
      <c r="K893" s="158">
        <f>ROUND(E893*J893,2)</f>
        <v>0</v>
      </c>
      <c r="L893" s="158">
        <v>15</v>
      </c>
      <c r="M893" s="158">
        <f>G893*(1+L893/100)</f>
        <v>0</v>
      </c>
      <c r="N893" s="158">
        <v>5.2399999999999999E-3</v>
      </c>
      <c r="O893" s="158">
        <f>ROUND(E893*N893,2)</f>
        <v>0.83</v>
      </c>
      <c r="P893" s="158">
        <v>0</v>
      </c>
      <c r="Q893" s="158">
        <f>ROUND(E893*P893,2)</f>
        <v>0</v>
      </c>
      <c r="R893" s="158"/>
      <c r="S893" s="158" t="s">
        <v>195</v>
      </c>
      <c r="T893" s="158" t="s">
        <v>196</v>
      </c>
      <c r="U893" s="158">
        <v>0.95840000000000003</v>
      </c>
      <c r="V893" s="158">
        <f>ROUND(E893*U893,2)</f>
        <v>152.62</v>
      </c>
      <c r="W893" s="158"/>
      <c r="X893" s="158" t="s">
        <v>209</v>
      </c>
      <c r="Y893" s="148"/>
      <c r="Z893" s="148"/>
      <c r="AA893" s="148"/>
      <c r="AB893" s="148"/>
      <c r="AC893" s="148"/>
      <c r="AD893" s="148"/>
      <c r="AE893" s="148"/>
      <c r="AF893" s="148"/>
      <c r="AG893" s="148" t="s">
        <v>210</v>
      </c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</row>
    <row r="894" spans="1:60" outlineLevel="1" x14ac:dyDescent="0.2">
      <c r="A894" s="155"/>
      <c r="B894" s="156"/>
      <c r="C894" s="184" t="s">
        <v>521</v>
      </c>
      <c r="D894" s="160"/>
      <c r="E894" s="161"/>
      <c r="F894" s="158"/>
      <c r="G894" s="158"/>
      <c r="H894" s="158"/>
      <c r="I894" s="158"/>
      <c r="J894" s="158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  <c r="W894" s="158"/>
      <c r="X894" s="158"/>
      <c r="Y894" s="148"/>
      <c r="Z894" s="148"/>
      <c r="AA894" s="148"/>
      <c r="AB894" s="148"/>
      <c r="AC894" s="148"/>
      <c r="AD894" s="148"/>
      <c r="AE894" s="148"/>
      <c r="AF894" s="148"/>
      <c r="AG894" s="148" t="s">
        <v>200</v>
      </c>
      <c r="AH894" s="148">
        <v>0</v>
      </c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</row>
    <row r="895" spans="1:60" outlineLevel="1" x14ac:dyDescent="0.2">
      <c r="A895" s="155"/>
      <c r="B895" s="156"/>
      <c r="C895" s="184" t="s">
        <v>611</v>
      </c>
      <c r="D895" s="160"/>
      <c r="E895" s="161">
        <v>22.473600000000001</v>
      </c>
      <c r="F895" s="158"/>
      <c r="G895" s="158"/>
      <c r="H895" s="158"/>
      <c r="I895" s="158"/>
      <c r="J895" s="158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  <c r="W895" s="158"/>
      <c r="X895" s="158"/>
      <c r="Y895" s="148"/>
      <c r="Z895" s="148"/>
      <c r="AA895" s="148"/>
      <c r="AB895" s="148"/>
      <c r="AC895" s="148"/>
      <c r="AD895" s="148"/>
      <c r="AE895" s="148"/>
      <c r="AF895" s="148"/>
      <c r="AG895" s="148" t="s">
        <v>200</v>
      </c>
      <c r="AH895" s="148">
        <v>0</v>
      </c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</row>
    <row r="896" spans="1:60" outlineLevel="1" x14ac:dyDescent="0.2">
      <c r="A896" s="155"/>
      <c r="B896" s="156"/>
      <c r="C896" s="184" t="s">
        <v>612</v>
      </c>
      <c r="D896" s="160"/>
      <c r="E896" s="161">
        <v>5.0999999999999996</v>
      </c>
      <c r="F896" s="158"/>
      <c r="G896" s="158"/>
      <c r="H896" s="158"/>
      <c r="I896" s="158"/>
      <c r="J896" s="158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  <c r="W896" s="158"/>
      <c r="X896" s="158"/>
      <c r="Y896" s="148"/>
      <c r="Z896" s="148"/>
      <c r="AA896" s="148"/>
      <c r="AB896" s="148"/>
      <c r="AC896" s="148"/>
      <c r="AD896" s="148"/>
      <c r="AE896" s="148"/>
      <c r="AF896" s="148"/>
      <c r="AG896" s="148" t="s">
        <v>200</v>
      </c>
      <c r="AH896" s="148">
        <v>0</v>
      </c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</row>
    <row r="897" spans="1:60" outlineLevel="1" x14ac:dyDescent="0.2">
      <c r="A897" s="155"/>
      <c r="B897" s="156"/>
      <c r="C897" s="184" t="s">
        <v>613</v>
      </c>
      <c r="D897" s="160"/>
      <c r="E897" s="161">
        <v>7.2385999999999999</v>
      </c>
      <c r="F897" s="158"/>
      <c r="G897" s="158"/>
      <c r="H897" s="158"/>
      <c r="I897" s="158"/>
      <c r="J897" s="158"/>
      <c r="K897" s="158"/>
      <c r="L897" s="158"/>
      <c r="M897" s="158"/>
      <c r="N897" s="158"/>
      <c r="O897" s="158"/>
      <c r="P897" s="158"/>
      <c r="Q897" s="158"/>
      <c r="R897" s="158"/>
      <c r="S897" s="158"/>
      <c r="T897" s="158"/>
      <c r="U897" s="158"/>
      <c r="V897" s="158"/>
      <c r="W897" s="158"/>
      <c r="X897" s="158"/>
      <c r="Y897" s="148"/>
      <c r="Z897" s="148"/>
      <c r="AA897" s="148"/>
      <c r="AB897" s="148"/>
      <c r="AC897" s="148"/>
      <c r="AD897" s="148"/>
      <c r="AE897" s="148"/>
      <c r="AF897" s="148"/>
      <c r="AG897" s="148" t="s">
        <v>200</v>
      </c>
      <c r="AH897" s="148">
        <v>0</v>
      </c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</row>
    <row r="898" spans="1:60" outlineLevel="1" x14ac:dyDescent="0.2">
      <c r="A898" s="155"/>
      <c r="B898" s="156"/>
      <c r="C898" s="184" t="s">
        <v>614</v>
      </c>
      <c r="D898" s="160"/>
      <c r="E898" s="161">
        <v>20.517199999999999</v>
      </c>
      <c r="F898" s="158"/>
      <c r="G898" s="158"/>
      <c r="H898" s="158"/>
      <c r="I898" s="158"/>
      <c r="J898" s="158"/>
      <c r="K898" s="158"/>
      <c r="L898" s="158"/>
      <c r="M898" s="158"/>
      <c r="N898" s="158"/>
      <c r="O898" s="158"/>
      <c r="P898" s="158"/>
      <c r="Q898" s="158"/>
      <c r="R898" s="158"/>
      <c r="S898" s="158"/>
      <c r="T898" s="158"/>
      <c r="U898" s="158"/>
      <c r="V898" s="158"/>
      <c r="W898" s="158"/>
      <c r="X898" s="158"/>
      <c r="Y898" s="148"/>
      <c r="Z898" s="148"/>
      <c r="AA898" s="148"/>
      <c r="AB898" s="148"/>
      <c r="AC898" s="148"/>
      <c r="AD898" s="148"/>
      <c r="AE898" s="148"/>
      <c r="AF898" s="148"/>
      <c r="AG898" s="148" t="s">
        <v>200</v>
      </c>
      <c r="AH898" s="148">
        <v>0</v>
      </c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</row>
    <row r="899" spans="1:60" outlineLevel="1" x14ac:dyDescent="0.2">
      <c r="A899" s="155"/>
      <c r="B899" s="156"/>
      <c r="C899" s="184" t="s">
        <v>615</v>
      </c>
      <c r="D899" s="160"/>
      <c r="E899" s="161"/>
      <c r="F899" s="158"/>
      <c r="G899" s="158"/>
      <c r="H899" s="158"/>
      <c r="I899" s="158"/>
      <c r="J899" s="158"/>
      <c r="K899" s="158"/>
      <c r="L899" s="158"/>
      <c r="M899" s="158"/>
      <c r="N899" s="158"/>
      <c r="O899" s="158"/>
      <c r="P899" s="158"/>
      <c r="Q899" s="158"/>
      <c r="R899" s="158"/>
      <c r="S899" s="158"/>
      <c r="T899" s="158"/>
      <c r="U899" s="158"/>
      <c r="V899" s="158"/>
      <c r="W899" s="158"/>
      <c r="X899" s="158"/>
      <c r="Y899" s="148"/>
      <c r="Z899" s="148"/>
      <c r="AA899" s="148"/>
      <c r="AB899" s="148"/>
      <c r="AC899" s="148"/>
      <c r="AD899" s="148"/>
      <c r="AE899" s="148"/>
      <c r="AF899" s="148"/>
      <c r="AG899" s="148" t="s">
        <v>200</v>
      </c>
      <c r="AH899" s="148">
        <v>0</v>
      </c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</row>
    <row r="900" spans="1:60" outlineLevel="1" x14ac:dyDescent="0.2">
      <c r="A900" s="155"/>
      <c r="B900" s="156"/>
      <c r="C900" s="184" t="s">
        <v>616</v>
      </c>
      <c r="D900" s="160"/>
      <c r="E900" s="161">
        <v>15.353</v>
      </c>
      <c r="F900" s="158"/>
      <c r="G900" s="158"/>
      <c r="H900" s="158"/>
      <c r="I900" s="158"/>
      <c r="J900" s="158"/>
      <c r="K900" s="158"/>
      <c r="L900" s="158"/>
      <c r="M900" s="158"/>
      <c r="N900" s="158"/>
      <c r="O900" s="158"/>
      <c r="P900" s="158"/>
      <c r="Q900" s="158"/>
      <c r="R900" s="158"/>
      <c r="S900" s="158"/>
      <c r="T900" s="158"/>
      <c r="U900" s="158"/>
      <c r="V900" s="158"/>
      <c r="W900" s="158"/>
      <c r="X900" s="158"/>
      <c r="Y900" s="148"/>
      <c r="Z900" s="148"/>
      <c r="AA900" s="148"/>
      <c r="AB900" s="148"/>
      <c r="AC900" s="148"/>
      <c r="AD900" s="148"/>
      <c r="AE900" s="148"/>
      <c r="AF900" s="148"/>
      <c r="AG900" s="148" t="s">
        <v>200</v>
      </c>
      <c r="AH900" s="148">
        <v>0</v>
      </c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</row>
    <row r="901" spans="1:60" outlineLevel="1" x14ac:dyDescent="0.2">
      <c r="A901" s="155"/>
      <c r="B901" s="156"/>
      <c r="C901" s="184" t="s">
        <v>617</v>
      </c>
      <c r="D901" s="160"/>
      <c r="E901" s="161">
        <v>7.82</v>
      </c>
      <c r="F901" s="158"/>
      <c r="G901" s="158"/>
      <c r="H901" s="158"/>
      <c r="I901" s="158"/>
      <c r="J901" s="158"/>
      <c r="K901" s="158"/>
      <c r="L901" s="158"/>
      <c r="M901" s="158"/>
      <c r="N901" s="158"/>
      <c r="O901" s="158"/>
      <c r="P901" s="158"/>
      <c r="Q901" s="158"/>
      <c r="R901" s="158"/>
      <c r="S901" s="158"/>
      <c r="T901" s="158"/>
      <c r="U901" s="158"/>
      <c r="V901" s="158"/>
      <c r="W901" s="158"/>
      <c r="X901" s="158"/>
      <c r="Y901" s="148"/>
      <c r="Z901" s="148"/>
      <c r="AA901" s="148"/>
      <c r="AB901" s="148"/>
      <c r="AC901" s="148"/>
      <c r="AD901" s="148"/>
      <c r="AE901" s="148"/>
      <c r="AF901" s="148"/>
      <c r="AG901" s="148" t="s">
        <v>200</v>
      </c>
      <c r="AH901" s="148">
        <v>0</v>
      </c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</row>
    <row r="902" spans="1:60" outlineLevel="1" x14ac:dyDescent="0.2">
      <c r="A902" s="155"/>
      <c r="B902" s="156"/>
      <c r="C902" s="184" t="s">
        <v>618</v>
      </c>
      <c r="D902" s="160"/>
      <c r="E902" s="161">
        <v>18.454000000000001</v>
      </c>
      <c r="F902" s="158"/>
      <c r="G902" s="158"/>
      <c r="H902" s="158"/>
      <c r="I902" s="158"/>
      <c r="J902" s="158"/>
      <c r="K902" s="158"/>
      <c r="L902" s="158"/>
      <c r="M902" s="158"/>
      <c r="N902" s="158"/>
      <c r="O902" s="158"/>
      <c r="P902" s="158"/>
      <c r="Q902" s="158"/>
      <c r="R902" s="158"/>
      <c r="S902" s="158"/>
      <c r="T902" s="158"/>
      <c r="U902" s="158"/>
      <c r="V902" s="158"/>
      <c r="W902" s="158"/>
      <c r="X902" s="158"/>
      <c r="Y902" s="148"/>
      <c r="Z902" s="148"/>
      <c r="AA902" s="148"/>
      <c r="AB902" s="148"/>
      <c r="AC902" s="148"/>
      <c r="AD902" s="148"/>
      <c r="AE902" s="148"/>
      <c r="AF902" s="148"/>
      <c r="AG902" s="148" t="s">
        <v>200</v>
      </c>
      <c r="AH902" s="148">
        <v>0</v>
      </c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</row>
    <row r="903" spans="1:60" outlineLevel="1" x14ac:dyDescent="0.2">
      <c r="A903" s="155"/>
      <c r="B903" s="156"/>
      <c r="C903" s="184" t="s">
        <v>619</v>
      </c>
      <c r="D903" s="160"/>
      <c r="E903" s="161">
        <v>10.319000000000001</v>
      </c>
      <c r="F903" s="158"/>
      <c r="G903" s="158"/>
      <c r="H903" s="158"/>
      <c r="I903" s="158"/>
      <c r="J903" s="158"/>
      <c r="K903" s="158"/>
      <c r="L903" s="158"/>
      <c r="M903" s="158"/>
      <c r="N903" s="158"/>
      <c r="O903" s="158"/>
      <c r="P903" s="158"/>
      <c r="Q903" s="158"/>
      <c r="R903" s="158"/>
      <c r="S903" s="158"/>
      <c r="T903" s="158"/>
      <c r="U903" s="158"/>
      <c r="V903" s="158"/>
      <c r="W903" s="158"/>
      <c r="X903" s="158"/>
      <c r="Y903" s="148"/>
      <c r="Z903" s="148"/>
      <c r="AA903" s="148"/>
      <c r="AB903" s="148"/>
      <c r="AC903" s="148"/>
      <c r="AD903" s="148"/>
      <c r="AE903" s="148"/>
      <c r="AF903" s="148"/>
      <c r="AG903" s="148" t="s">
        <v>200</v>
      </c>
      <c r="AH903" s="148">
        <v>0</v>
      </c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</row>
    <row r="904" spans="1:60" outlineLevel="1" x14ac:dyDescent="0.2">
      <c r="A904" s="155"/>
      <c r="B904" s="156"/>
      <c r="C904" s="184" t="s">
        <v>1209</v>
      </c>
      <c r="D904" s="160"/>
      <c r="E904" s="161"/>
      <c r="F904" s="158"/>
      <c r="G904" s="158"/>
      <c r="H904" s="158"/>
      <c r="I904" s="158"/>
      <c r="J904" s="158"/>
      <c r="K904" s="158"/>
      <c r="L904" s="158"/>
      <c r="M904" s="158"/>
      <c r="N904" s="158"/>
      <c r="O904" s="158"/>
      <c r="P904" s="158"/>
      <c r="Q904" s="158"/>
      <c r="R904" s="158"/>
      <c r="S904" s="158"/>
      <c r="T904" s="158"/>
      <c r="U904" s="158"/>
      <c r="V904" s="158"/>
      <c r="W904" s="158"/>
      <c r="X904" s="158"/>
      <c r="Y904" s="148"/>
      <c r="Z904" s="148"/>
      <c r="AA904" s="148"/>
      <c r="AB904" s="148"/>
      <c r="AC904" s="148"/>
      <c r="AD904" s="148"/>
      <c r="AE904" s="148"/>
      <c r="AF904" s="148"/>
      <c r="AG904" s="148" t="s">
        <v>200</v>
      </c>
      <c r="AH904" s="148">
        <v>0</v>
      </c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</row>
    <row r="905" spans="1:60" outlineLevel="1" x14ac:dyDescent="0.2">
      <c r="A905" s="155"/>
      <c r="B905" s="156"/>
      <c r="C905" s="184" t="s">
        <v>1210</v>
      </c>
      <c r="D905" s="160"/>
      <c r="E905" s="161">
        <v>12.481</v>
      </c>
      <c r="F905" s="158"/>
      <c r="G905" s="158"/>
      <c r="H905" s="158"/>
      <c r="I905" s="158"/>
      <c r="J905" s="158"/>
      <c r="K905" s="158"/>
      <c r="L905" s="158"/>
      <c r="M905" s="158"/>
      <c r="N905" s="158"/>
      <c r="O905" s="158"/>
      <c r="P905" s="158"/>
      <c r="Q905" s="158"/>
      <c r="R905" s="158"/>
      <c r="S905" s="158"/>
      <c r="T905" s="158"/>
      <c r="U905" s="158"/>
      <c r="V905" s="158"/>
      <c r="W905" s="158"/>
      <c r="X905" s="158"/>
      <c r="Y905" s="148"/>
      <c r="Z905" s="148"/>
      <c r="AA905" s="148"/>
      <c r="AB905" s="148"/>
      <c r="AC905" s="148"/>
      <c r="AD905" s="148"/>
      <c r="AE905" s="148"/>
      <c r="AF905" s="148"/>
      <c r="AG905" s="148" t="s">
        <v>200</v>
      </c>
      <c r="AH905" s="148">
        <v>0</v>
      </c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</row>
    <row r="906" spans="1:60" outlineLevel="1" x14ac:dyDescent="0.2">
      <c r="A906" s="155"/>
      <c r="B906" s="156"/>
      <c r="C906" s="184" t="s">
        <v>1211</v>
      </c>
      <c r="D906" s="160"/>
      <c r="E906" s="161">
        <v>17.981000000000002</v>
      </c>
      <c r="F906" s="158"/>
      <c r="G906" s="158"/>
      <c r="H906" s="158"/>
      <c r="I906" s="158"/>
      <c r="J906" s="158"/>
      <c r="K906" s="158"/>
      <c r="L906" s="158"/>
      <c r="M906" s="158"/>
      <c r="N906" s="158"/>
      <c r="O906" s="158"/>
      <c r="P906" s="158"/>
      <c r="Q906" s="158"/>
      <c r="R906" s="158"/>
      <c r="S906" s="158"/>
      <c r="T906" s="158"/>
      <c r="U906" s="158"/>
      <c r="V906" s="158"/>
      <c r="W906" s="158"/>
      <c r="X906" s="158"/>
      <c r="Y906" s="148"/>
      <c r="Z906" s="148"/>
      <c r="AA906" s="148"/>
      <c r="AB906" s="148"/>
      <c r="AC906" s="148"/>
      <c r="AD906" s="148"/>
      <c r="AE906" s="148"/>
      <c r="AF906" s="148"/>
      <c r="AG906" s="148" t="s">
        <v>200</v>
      </c>
      <c r="AH906" s="148">
        <v>0</v>
      </c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</row>
    <row r="907" spans="1:60" outlineLevel="1" x14ac:dyDescent="0.2">
      <c r="A907" s="155"/>
      <c r="B907" s="156"/>
      <c r="C907" s="184" t="s">
        <v>1212</v>
      </c>
      <c r="D907" s="160"/>
      <c r="E907" s="161">
        <v>9.6475000000000009</v>
      </c>
      <c r="F907" s="158"/>
      <c r="G907" s="158"/>
      <c r="H907" s="158"/>
      <c r="I907" s="158"/>
      <c r="J907" s="158"/>
      <c r="K907" s="158"/>
      <c r="L907" s="158"/>
      <c r="M907" s="158"/>
      <c r="N907" s="158"/>
      <c r="O907" s="158"/>
      <c r="P907" s="158"/>
      <c r="Q907" s="158"/>
      <c r="R907" s="158"/>
      <c r="S907" s="158"/>
      <c r="T907" s="158"/>
      <c r="U907" s="158"/>
      <c r="V907" s="158"/>
      <c r="W907" s="158"/>
      <c r="X907" s="158"/>
      <c r="Y907" s="148"/>
      <c r="Z907" s="148"/>
      <c r="AA907" s="148"/>
      <c r="AB907" s="148"/>
      <c r="AC907" s="148"/>
      <c r="AD907" s="148"/>
      <c r="AE907" s="148"/>
      <c r="AF907" s="148"/>
      <c r="AG907" s="148" t="s">
        <v>200</v>
      </c>
      <c r="AH907" s="148">
        <v>0</v>
      </c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</row>
    <row r="908" spans="1:60" outlineLevel="1" x14ac:dyDescent="0.2">
      <c r="A908" s="155"/>
      <c r="B908" s="156"/>
      <c r="C908" s="184" t="s">
        <v>1213</v>
      </c>
      <c r="D908" s="160"/>
      <c r="E908" s="161">
        <v>11.863200000000001</v>
      </c>
      <c r="F908" s="158"/>
      <c r="G908" s="158"/>
      <c r="H908" s="158"/>
      <c r="I908" s="158"/>
      <c r="J908" s="158"/>
      <c r="K908" s="158"/>
      <c r="L908" s="158"/>
      <c r="M908" s="158"/>
      <c r="N908" s="158"/>
      <c r="O908" s="158"/>
      <c r="P908" s="158"/>
      <c r="Q908" s="158"/>
      <c r="R908" s="158"/>
      <c r="S908" s="158"/>
      <c r="T908" s="158"/>
      <c r="U908" s="158"/>
      <c r="V908" s="158"/>
      <c r="W908" s="158"/>
      <c r="X908" s="158"/>
      <c r="Y908" s="148"/>
      <c r="Z908" s="148"/>
      <c r="AA908" s="148"/>
      <c r="AB908" s="148"/>
      <c r="AC908" s="148"/>
      <c r="AD908" s="148"/>
      <c r="AE908" s="148"/>
      <c r="AF908" s="148"/>
      <c r="AG908" s="148" t="s">
        <v>200</v>
      </c>
      <c r="AH908" s="148">
        <v>0</v>
      </c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</row>
    <row r="909" spans="1:60" outlineLevel="1" x14ac:dyDescent="0.2">
      <c r="A909" s="169">
        <v>187</v>
      </c>
      <c r="B909" s="170" t="s">
        <v>1214</v>
      </c>
      <c r="C909" s="183" t="s">
        <v>1215</v>
      </c>
      <c r="D909" s="171" t="s">
        <v>204</v>
      </c>
      <c r="E909" s="172">
        <v>32.11</v>
      </c>
      <c r="F909" s="173"/>
      <c r="G909" s="174">
        <f>ROUND(E909*F909,2)</f>
        <v>0</v>
      </c>
      <c r="H909" s="159"/>
      <c r="I909" s="158">
        <f>ROUND(E909*H909,2)</f>
        <v>0</v>
      </c>
      <c r="J909" s="159"/>
      <c r="K909" s="158">
        <f>ROUND(E909*J909,2)</f>
        <v>0</v>
      </c>
      <c r="L909" s="158">
        <v>15</v>
      </c>
      <c r="M909" s="158">
        <f>G909*(1+L909/100)</f>
        <v>0</v>
      </c>
      <c r="N909" s="158">
        <v>2.1360000000000001E-2</v>
      </c>
      <c r="O909" s="158">
        <f>ROUND(E909*N909,2)</f>
        <v>0.69</v>
      </c>
      <c r="P909" s="158">
        <v>0</v>
      </c>
      <c r="Q909" s="158">
        <f>ROUND(E909*P909,2)</f>
        <v>0</v>
      </c>
      <c r="R909" s="158"/>
      <c r="S909" s="158" t="s">
        <v>595</v>
      </c>
      <c r="T909" s="158" t="s">
        <v>599</v>
      </c>
      <c r="U909" s="158">
        <v>1.23702</v>
      </c>
      <c r="V909" s="158">
        <f>ROUND(E909*U909,2)</f>
        <v>39.72</v>
      </c>
      <c r="W909" s="158"/>
      <c r="X909" s="158" t="s">
        <v>197</v>
      </c>
      <c r="Y909" s="148"/>
      <c r="Z909" s="148"/>
      <c r="AA909" s="148"/>
      <c r="AB909" s="148"/>
      <c r="AC909" s="148"/>
      <c r="AD909" s="148"/>
      <c r="AE909" s="148"/>
      <c r="AF909" s="148"/>
      <c r="AG909" s="148" t="s">
        <v>198</v>
      </c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</row>
    <row r="910" spans="1:60" outlineLevel="1" x14ac:dyDescent="0.2">
      <c r="A910" s="155"/>
      <c r="B910" s="156"/>
      <c r="C910" s="184" t="s">
        <v>1216</v>
      </c>
      <c r="D910" s="160"/>
      <c r="E910" s="161">
        <v>9.7200000000000006</v>
      </c>
      <c r="F910" s="158"/>
      <c r="G910" s="158"/>
      <c r="H910" s="158"/>
      <c r="I910" s="158"/>
      <c r="J910" s="158"/>
      <c r="K910" s="158"/>
      <c r="L910" s="158"/>
      <c r="M910" s="158"/>
      <c r="N910" s="158"/>
      <c r="O910" s="158"/>
      <c r="P910" s="158"/>
      <c r="Q910" s="158"/>
      <c r="R910" s="158"/>
      <c r="S910" s="158"/>
      <c r="T910" s="158"/>
      <c r="U910" s="158"/>
      <c r="V910" s="158"/>
      <c r="W910" s="158"/>
      <c r="X910" s="158"/>
      <c r="Y910" s="148"/>
      <c r="Z910" s="148"/>
      <c r="AA910" s="148"/>
      <c r="AB910" s="148"/>
      <c r="AC910" s="148"/>
      <c r="AD910" s="148"/>
      <c r="AE910" s="148"/>
      <c r="AF910" s="148"/>
      <c r="AG910" s="148" t="s">
        <v>200</v>
      </c>
      <c r="AH910" s="148">
        <v>0</v>
      </c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</row>
    <row r="911" spans="1:60" outlineLevel="1" x14ac:dyDescent="0.2">
      <c r="A911" s="155"/>
      <c r="B911" s="156"/>
      <c r="C911" s="184" t="s">
        <v>1217</v>
      </c>
      <c r="D911" s="160"/>
      <c r="E911" s="161">
        <v>2.9159999999999999</v>
      </c>
      <c r="F911" s="158"/>
      <c r="G911" s="158"/>
      <c r="H911" s="158"/>
      <c r="I911" s="158"/>
      <c r="J911" s="158"/>
      <c r="K911" s="158"/>
      <c r="L911" s="158"/>
      <c r="M911" s="158"/>
      <c r="N911" s="158"/>
      <c r="O911" s="158"/>
      <c r="P911" s="158"/>
      <c r="Q911" s="158"/>
      <c r="R911" s="158"/>
      <c r="S911" s="158"/>
      <c r="T911" s="158"/>
      <c r="U911" s="158"/>
      <c r="V911" s="158"/>
      <c r="W911" s="158"/>
      <c r="X911" s="158"/>
      <c r="Y911" s="148"/>
      <c r="Z911" s="148"/>
      <c r="AA911" s="148"/>
      <c r="AB911" s="148"/>
      <c r="AC911" s="148"/>
      <c r="AD911" s="148"/>
      <c r="AE911" s="148"/>
      <c r="AF911" s="148"/>
      <c r="AG911" s="148" t="s">
        <v>200</v>
      </c>
      <c r="AH911" s="148">
        <v>0</v>
      </c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</row>
    <row r="912" spans="1:60" outlineLevel="1" x14ac:dyDescent="0.2">
      <c r="A912" s="155"/>
      <c r="B912" s="156"/>
      <c r="C912" s="184" t="s">
        <v>1218</v>
      </c>
      <c r="D912" s="160"/>
      <c r="E912" s="161">
        <v>11.984</v>
      </c>
      <c r="F912" s="158"/>
      <c r="G912" s="158"/>
      <c r="H912" s="158"/>
      <c r="I912" s="158"/>
      <c r="J912" s="158"/>
      <c r="K912" s="158"/>
      <c r="L912" s="158"/>
      <c r="M912" s="158"/>
      <c r="N912" s="158"/>
      <c r="O912" s="158"/>
      <c r="P912" s="158"/>
      <c r="Q912" s="158"/>
      <c r="R912" s="158"/>
      <c r="S912" s="158"/>
      <c r="T912" s="158"/>
      <c r="U912" s="158"/>
      <c r="V912" s="158"/>
      <c r="W912" s="158"/>
      <c r="X912" s="158"/>
      <c r="Y912" s="148"/>
      <c r="Z912" s="148"/>
      <c r="AA912" s="148"/>
      <c r="AB912" s="148"/>
      <c r="AC912" s="148"/>
      <c r="AD912" s="148"/>
      <c r="AE912" s="148"/>
      <c r="AF912" s="148"/>
      <c r="AG912" s="148" t="s">
        <v>200</v>
      </c>
      <c r="AH912" s="148">
        <v>0</v>
      </c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</row>
    <row r="913" spans="1:60" outlineLevel="1" x14ac:dyDescent="0.2">
      <c r="A913" s="155"/>
      <c r="B913" s="156"/>
      <c r="C913" s="184" t="s">
        <v>1219</v>
      </c>
      <c r="D913" s="160"/>
      <c r="E913" s="161">
        <v>7.49</v>
      </c>
      <c r="F913" s="158"/>
      <c r="G913" s="158"/>
      <c r="H913" s="158"/>
      <c r="I913" s="158"/>
      <c r="J913" s="158"/>
      <c r="K913" s="158"/>
      <c r="L913" s="158"/>
      <c r="M913" s="158"/>
      <c r="N913" s="158"/>
      <c r="O913" s="158"/>
      <c r="P913" s="158"/>
      <c r="Q913" s="158"/>
      <c r="R913" s="158"/>
      <c r="S913" s="158"/>
      <c r="T913" s="158"/>
      <c r="U913" s="158"/>
      <c r="V913" s="158"/>
      <c r="W913" s="158"/>
      <c r="X913" s="158"/>
      <c r="Y913" s="148"/>
      <c r="Z913" s="148"/>
      <c r="AA913" s="148"/>
      <c r="AB913" s="148"/>
      <c r="AC913" s="148"/>
      <c r="AD913" s="148"/>
      <c r="AE913" s="148"/>
      <c r="AF913" s="148"/>
      <c r="AG913" s="148" t="s">
        <v>200</v>
      </c>
      <c r="AH913" s="148">
        <v>0</v>
      </c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</row>
    <row r="914" spans="1:60" ht="22.5" outlineLevel="1" x14ac:dyDescent="0.2">
      <c r="A914" s="169">
        <v>188</v>
      </c>
      <c r="B914" s="170" t="s">
        <v>1220</v>
      </c>
      <c r="C914" s="183" t="s">
        <v>1221</v>
      </c>
      <c r="D914" s="171" t="s">
        <v>204</v>
      </c>
      <c r="E914" s="172">
        <v>175.17291</v>
      </c>
      <c r="F914" s="173"/>
      <c r="G914" s="174">
        <f>ROUND(E914*F914,2)</f>
        <v>0</v>
      </c>
      <c r="H914" s="159"/>
      <c r="I914" s="158">
        <f>ROUND(E914*H914,2)</f>
        <v>0</v>
      </c>
      <c r="J914" s="159"/>
      <c r="K914" s="158">
        <f>ROUND(E914*J914,2)</f>
        <v>0</v>
      </c>
      <c r="L914" s="158">
        <v>15</v>
      </c>
      <c r="M914" s="158">
        <f>G914*(1+L914/100)</f>
        <v>0</v>
      </c>
      <c r="N914" s="158">
        <v>0</v>
      </c>
      <c r="O914" s="158">
        <f>ROUND(E914*N914,2)</f>
        <v>0</v>
      </c>
      <c r="P914" s="158">
        <v>0</v>
      </c>
      <c r="Q914" s="158">
        <f>ROUND(E914*P914,2)</f>
        <v>0</v>
      </c>
      <c r="R914" s="158"/>
      <c r="S914" s="158" t="s">
        <v>595</v>
      </c>
      <c r="T914" s="158" t="s">
        <v>599</v>
      </c>
      <c r="U914" s="158">
        <v>0</v>
      </c>
      <c r="V914" s="158">
        <f>ROUND(E914*U914,2)</f>
        <v>0</v>
      </c>
      <c r="W914" s="158"/>
      <c r="X914" s="158" t="s">
        <v>764</v>
      </c>
      <c r="Y914" s="148"/>
      <c r="Z914" s="148"/>
      <c r="AA914" s="148"/>
      <c r="AB914" s="148"/>
      <c r="AC914" s="148"/>
      <c r="AD914" s="148"/>
      <c r="AE914" s="148"/>
      <c r="AF914" s="148"/>
      <c r="AG914" s="148" t="s">
        <v>765</v>
      </c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</row>
    <row r="915" spans="1:60" outlineLevel="1" x14ac:dyDescent="0.2">
      <c r="A915" s="155"/>
      <c r="B915" s="156"/>
      <c r="C915" s="192" t="s">
        <v>429</v>
      </c>
      <c r="D915" s="189"/>
      <c r="E915" s="190"/>
      <c r="F915" s="158"/>
      <c r="G915" s="158"/>
      <c r="H915" s="158"/>
      <c r="I915" s="158"/>
      <c r="J915" s="158"/>
      <c r="K915" s="158"/>
      <c r="L915" s="158"/>
      <c r="M915" s="158"/>
      <c r="N915" s="158"/>
      <c r="O915" s="158"/>
      <c r="P915" s="158"/>
      <c r="Q915" s="158"/>
      <c r="R915" s="158"/>
      <c r="S915" s="158"/>
      <c r="T915" s="158"/>
      <c r="U915" s="158"/>
      <c r="V915" s="158"/>
      <c r="W915" s="158"/>
      <c r="X915" s="158"/>
      <c r="Y915" s="148"/>
      <c r="Z915" s="148"/>
      <c r="AA915" s="148"/>
      <c r="AB915" s="148"/>
      <c r="AC915" s="148"/>
      <c r="AD915" s="148"/>
      <c r="AE915" s="148"/>
      <c r="AF915" s="148"/>
      <c r="AG915" s="148" t="s">
        <v>200</v>
      </c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</row>
    <row r="916" spans="1:60" outlineLevel="1" x14ac:dyDescent="0.2">
      <c r="A916" s="155"/>
      <c r="B916" s="156"/>
      <c r="C916" s="193" t="s">
        <v>648</v>
      </c>
      <c r="D916" s="189"/>
      <c r="E916" s="190"/>
      <c r="F916" s="158"/>
      <c r="G916" s="158"/>
      <c r="H916" s="158"/>
      <c r="I916" s="158"/>
      <c r="J916" s="158"/>
      <c r="K916" s="158"/>
      <c r="L916" s="158"/>
      <c r="M916" s="158"/>
      <c r="N916" s="158"/>
      <c r="O916" s="158"/>
      <c r="P916" s="158"/>
      <c r="Q916" s="158"/>
      <c r="R916" s="158"/>
      <c r="S916" s="158"/>
      <c r="T916" s="158"/>
      <c r="U916" s="158"/>
      <c r="V916" s="158"/>
      <c r="W916" s="158"/>
      <c r="X916" s="158"/>
      <c r="Y916" s="148"/>
      <c r="Z916" s="148"/>
      <c r="AA916" s="148"/>
      <c r="AB916" s="148"/>
      <c r="AC916" s="148"/>
      <c r="AD916" s="148"/>
      <c r="AE916" s="148"/>
      <c r="AF916" s="148"/>
      <c r="AG916" s="148" t="s">
        <v>200</v>
      </c>
      <c r="AH916" s="148">
        <v>2</v>
      </c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</row>
    <row r="917" spans="1:60" ht="22.5" outlineLevel="1" x14ac:dyDescent="0.2">
      <c r="A917" s="155"/>
      <c r="B917" s="156"/>
      <c r="C917" s="193" t="s">
        <v>649</v>
      </c>
      <c r="D917" s="189"/>
      <c r="E917" s="190">
        <v>22.473600000000001</v>
      </c>
      <c r="F917" s="158"/>
      <c r="G917" s="158"/>
      <c r="H917" s="158"/>
      <c r="I917" s="158"/>
      <c r="J917" s="158"/>
      <c r="K917" s="158"/>
      <c r="L917" s="158"/>
      <c r="M917" s="158"/>
      <c r="N917" s="158"/>
      <c r="O917" s="158"/>
      <c r="P917" s="158"/>
      <c r="Q917" s="158"/>
      <c r="R917" s="158"/>
      <c r="S917" s="158"/>
      <c r="T917" s="158"/>
      <c r="U917" s="158"/>
      <c r="V917" s="158"/>
      <c r="W917" s="158"/>
      <c r="X917" s="158"/>
      <c r="Y917" s="148"/>
      <c r="Z917" s="148"/>
      <c r="AA917" s="148"/>
      <c r="AB917" s="148"/>
      <c r="AC917" s="148"/>
      <c r="AD917" s="148"/>
      <c r="AE917" s="148"/>
      <c r="AF917" s="148"/>
      <c r="AG917" s="148" t="s">
        <v>200</v>
      </c>
      <c r="AH917" s="148">
        <v>2</v>
      </c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</row>
    <row r="918" spans="1:60" outlineLevel="1" x14ac:dyDescent="0.2">
      <c r="A918" s="155"/>
      <c r="B918" s="156"/>
      <c r="C918" s="193" t="s">
        <v>650</v>
      </c>
      <c r="D918" s="189"/>
      <c r="E918" s="190">
        <v>5.0999999999999996</v>
      </c>
      <c r="F918" s="158"/>
      <c r="G918" s="158"/>
      <c r="H918" s="158"/>
      <c r="I918" s="158"/>
      <c r="J918" s="158"/>
      <c r="K918" s="158"/>
      <c r="L918" s="158"/>
      <c r="M918" s="158"/>
      <c r="N918" s="158"/>
      <c r="O918" s="158"/>
      <c r="P918" s="158"/>
      <c r="Q918" s="158"/>
      <c r="R918" s="158"/>
      <c r="S918" s="158"/>
      <c r="T918" s="158"/>
      <c r="U918" s="158"/>
      <c r="V918" s="158"/>
      <c r="W918" s="158"/>
      <c r="X918" s="158"/>
      <c r="Y918" s="148"/>
      <c r="Z918" s="148"/>
      <c r="AA918" s="148"/>
      <c r="AB918" s="148"/>
      <c r="AC918" s="148"/>
      <c r="AD918" s="148"/>
      <c r="AE918" s="148"/>
      <c r="AF918" s="148"/>
      <c r="AG918" s="148" t="s">
        <v>200</v>
      </c>
      <c r="AH918" s="148">
        <v>2</v>
      </c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</row>
    <row r="919" spans="1:60" outlineLevel="1" x14ac:dyDescent="0.2">
      <c r="A919" s="155"/>
      <c r="B919" s="156"/>
      <c r="C919" s="193" t="s">
        <v>651</v>
      </c>
      <c r="D919" s="189"/>
      <c r="E919" s="190">
        <v>7.2385999999999999</v>
      </c>
      <c r="F919" s="158"/>
      <c r="G919" s="158"/>
      <c r="H919" s="158"/>
      <c r="I919" s="158"/>
      <c r="J919" s="158"/>
      <c r="K919" s="158"/>
      <c r="L919" s="158"/>
      <c r="M919" s="158"/>
      <c r="N919" s="158"/>
      <c r="O919" s="158"/>
      <c r="P919" s="158"/>
      <c r="Q919" s="158"/>
      <c r="R919" s="158"/>
      <c r="S919" s="158"/>
      <c r="T919" s="158"/>
      <c r="U919" s="158"/>
      <c r="V919" s="158"/>
      <c r="W919" s="158"/>
      <c r="X919" s="158"/>
      <c r="Y919" s="148"/>
      <c r="Z919" s="148"/>
      <c r="AA919" s="148"/>
      <c r="AB919" s="148"/>
      <c r="AC919" s="148"/>
      <c r="AD919" s="148"/>
      <c r="AE919" s="148"/>
      <c r="AF919" s="148"/>
      <c r="AG919" s="148" t="s">
        <v>200</v>
      </c>
      <c r="AH919" s="148">
        <v>2</v>
      </c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</row>
    <row r="920" spans="1:60" outlineLevel="1" x14ac:dyDescent="0.2">
      <c r="A920" s="155"/>
      <c r="B920" s="156"/>
      <c r="C920" s="193" t="s">
        <v>652</v>
      </c>
      <c r="D920" s="189"/>
      <c r="E920" s="190">
        <v>20.517199999999999</v>
      </c>
      <c r="F920" s="158"/>
      <c r="G920" s="158"/>
      <c r="H920" s="158"/>
      <c r="I920" s="158"/>
      <c r="J920" s="158"/>
      <c r="K920" s="158"/>
      <c r="L920" s="158"/>
      <c r="M920" s="158"/>
      <c r="N920" s="158"/>
      <c r="O920" s="158"/>
      <c r="P920" s="158"/>
      <c r="Q920" s="158"/>
      <c r="R920" s="158"/>
      <c r="S920" s="158"/>
      <c r="T920" s="158"/>
      <c r="U920" s="158"/>
      <c r="V920" s="158"/>
      <c r="W920" s="158"/>
      <c r="X920" s="158"/>
      <c r="Y920" s="148"/>
      <c r="Z920" s="148"/>
      <c r="AA920" s="148"/>
      <c r="AB920" s="148"/>
      <c r="AC920" s="148"/>
      <c r="AD920" s="148"/>
      <c r="AE920" s="148"/>
      <c r="AF920" s="148"/>
      <c r="AG920" s="148" t="s">
        <v>200</v>
      </c>
      <c r="AH920" s="148">
        <v>2</v>
      </c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</row>
    <row r="921" spans="1:60" outlineLevel="1" x14ac:dyDescent="0.2">
      <c r="A921" s="155"/>
      <c r="B921" s="156"/>
      <c r="C921" s="193" t="s">
        <v>653</v>
      </c>
      <c r="D921" s="189"/>
      <c r="E921" s="190"/>
      <c r="F921" s="158"/>
      <c r="G921" s="158"/>
      <c r="H921" s="158"/>
      <c r="I921" s="158"/>
      <c r="J921" s="158"/>
      <c r="K921" s="158"/>
      <c r="L921" s="158"/>
      <c r="M921" s="158"/>
      <c r="N921" s="158"/>
      <c r="O921" s="158"/>
      <c r="P921" s="158"/>
      <c r="Q921" s="158"/>
      <c r="R921" s="158"/>
      <c r="S921" s="158"/>
      <c r="T921" s="158"/>
      <c r="U921" s="158"/>
      <c r="V921" s="158"/>
      <c r="W921" s="158"/>
      <c r="X921" s="158"/>
      <c r="Y921" s="148"/>
      <c r="Z921" s="148"/>
      <c r="AA921" s="148"/>
      <c r="AB921" s="148"/>
      <c r="AC921" s="148"/>
      <c r="AD921" s="148"/>
      <c r="AE921" s="148"/>
      <c r="AF921" s="148"/>
      <c r="AG921" s="148" t="s">
        <v>200</v>
      </c>
      <c r="AH921" s="148">
        <v>2</v>
      </c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</row>
    <row r="922" spans="1:60" outlineLevel="1" x14ac:dyDescent="0.2">
      <c r="A922" s="155"/>
      <c r="B922" s="156"/>
      <c r="C922" s="193" t="s">
        <v>654</v>
      </c>
      <c r="D922" s="189"/>
      <c r="E922" s="190">
        <v>15.353</v>
      </c>
      <c r="F922" s="158"/>
      <c r="G922" s="158"/>
      <c r="H922" s="158"/>
      <c r="I922" s="158"/>
      <c r="J922" s="158"/>
      <c r="K922" s="158"/>
      <c r="L922" s="158"/>
      <c r="M922" s="158"/>
      <c r="N922" s="158"/>
      <c r="O922" s="158"/>
      <c r="P922" s="158"/>
      <c r="Q922" s="158"/>
      <c r="R922" s="158"/>
      <c r="S922" s="158"/>
      <c r="T922" s="158"/>
      <c r="U922" s="158"/>
      <c r="V922" s="158"/>
      <c r="W922" s="158"/>
      <c r="X922" s="158"/>
      <c r="Y922" s="148"/>
      <c r="Z922" s="148"/>
      <c r="AA922" s="148"/>
      <c r="AB922" s="148"/>
      <c r="AC922" s="148"/>
      <c r="AD922" s="148"/>
      <c r="AE922" s="148"/>
      <c r="AF922" s="148"/>
      <c r="AG922" s="148" t="s">
        <v>200</v>
      </c>
      <c r="AH922" s="148">
        <v>2</v>
      </c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</row>
    <row r="923" spans="1:60" outlineLevel="1" x14ac:dyDescent="0.2">
      <c r="A923" s="155"/>
      <c r="B923" s="156"/>
      <c r="C923" s="193" t="s">
        <v>655</v>
      </c>
      <c r="D923" s="189"/>
      <c r="E923" s="190">
        <v>7.82</v>
      </c>
      <c r="F923" s="158"/>
      <c r="G923" s="158"/>
      <c r="H923" s="158"/>
      <c r="I923" s="158"/>
      <c r="J923" s="158"/>
      <c r="K923" s="158"/>
      <c r="L923" s="158"/>
      <c r="M923" s="158"/>
      <c r="N923" s="158"/>
      <c r="O923" s="158"/>
      <c r="P923" s="158"/>
      <c r="Q923" s="158"/>
      <c r="R923" s="158"/>
      <c r="S923" s="158"/>
      <c r="T923" s="158"/>
      <c r="U923" s="158"/>
      <c r="V923" s="158"/>
      <c r="W923" s="158"/>
      <c r="X923" s="158"/>
      <c r="Y923" s="148"/>
      <c r="Z923" s="148"/>
      <c r="AA923" s="148"/>
      <c r="AB923" s="148"/>
      <c r="AC923" s="148"/>
      <c r="AD923" s="148"/>
      <c r="AE923" s="148"/>
      <c r="AF923" s="148"/>
      <c r="AG923" s="148" t="s">
        <v>200</v>
      </c>
      <c r="AH923" s="148">
        <v>2</v>
      </c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</row>
    <row r="924" spans="1:60" outlineLevel="1" x14ac:dyDescent="0.2">
      <c r="A924" s="155"/>
      <c r="B924" s="156"/>
      <c r="C924" s="193" t="s">
        <v>656</v>
      </c>
      <c r="D924" s="189"/>
      <c r="E924" s="190">
        <v>18.454000000000001</v>
      </c>
      <c r="F924" s="158"/>
      <c r="G924" s="158"/>
      <c r="H924" s="158"/>
      <c r="I924" s="158"/>
      <c r="J924" s="158"/>
      <c r="K924" s="158"/>
      <c r="L924" s="158"/>
      <c r="M924" s="158"/>
      <c r="N924" s="158"/>
      <c r="O924" s="158"/>
      <c r="P924" s="158"/>
      <c r="Q924" s="158"/>
      <c r="R924" s="158"/>
      <c r="S924" s="158"/>
      <c r="T924" s="158"/>
      <c r="U924" s="158"/>
      <c r="V924" s="158"/>
      <c r="W924" s="158"/>
      <c r="X924" s="158"/>
      <c r="Y924" s="148"/>
      <c r="Z924" s="148"/>
      <c r="AA924" s="148"/>
      <c r="AB924" s="148"/>
      <c r="AC924" s="148"/>
      <c r="AD924" s="148"/>
      <c r="AE924" s="148"/>
      <c r="AF924" s="148"/>
      <c r="AG924" s="148" t="s">
        <v>200</v>
      </c>
      <c r="AH924" s="148">
        <v>2</v>
      </c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</row>
    <row r="925" spans="1:60" outlineLevel="1" x14ac:dyDescent="0.2">
      <c r="A925" s="155"/>
      <c r="B925" s="156"/>
      <c r="C925" s="193" t="s">
        <v>657</v>
      </c>
      <c r="D925" s="189"/>
      <c r="E925" s="190">
        <v>10.319000000000001</v>
      </c>
      <c r="F925" s="158"/>
      <c r="G925" s="158"/>
      <c r="H925" s="158"/>
      <c r="I925" s="158"/>
      <c r="J925" s="158"/>
      <c r="K925" s="158"/>
      <c r="L925" s="158"/>
      <c r="M925" s="158"/>
      <c r="N925" s="158"/>
      <c r="O925" s="158"/>
      <c r="P925" s="158"/>
      <c r="Q925" s="158"/>
      <c r="R925" s="158"/>
      <c r="S925" s="158"/>
      <c r="T925" s="158"/>
      <c r="U925" s="158"/>
      <c r="V925" s="158"/>
      <c r="W925" s="158"/>
      <c r="X925" s="158"/>
      <c r="Y925" s="148"/>
      <c r="Z925" s="148"/>
      <c r="AA925" s="148"/>
      <c r="AB925" s="148"/>
      <c r="AC925" s="148"/>
      <c r="AD925" s="148"/>
      <c r="AE925" s="148"/>
      <c r="AF925" s="148"/>
      <c r="AG925" s="148" t="s">
        <v>200</v>
      </c>
      <c r="AH925" s="148">
        <v>2</v>
      </c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</row>
    <row r="926" spans="1:60" outlineLevel="1" x14ac:dyDescent="0.2">
      <c r="A926" s="155"/>
      <c r="B926" s="156"/>
      <c r="C926" s="193" t="s">
        <v>1222</v>
      </c>
      <c r="D926" s="189"/>
      <c r="E926" s="190"/>
      <c r="F926" s="158"/>
      <c r="G926" s="158"/>
      <c r="H926" s="158"/>
      <c r="I926" s="158"/>
      <c r="J926" s="158"/>
      <c r="K926" s="158"/>
      <c r="L926" s="158"/>
      <c r="M926" s="158"/>
      <c r="N926" s="158"/>
      <c r="O926" s="158"/>
      <c r="P926" s="158"/>
      <c r="Q926" s="158"/>
      <c r="R926" s="158"/>
      <c r="S926" s="158"/>
      <c r="T926" s="158"/>
      <c r="U926" s="158"/>
      <c r="V926" s="158"/>
      <c r="W926" s="158"/>
      <c r="X926" s="158"/>
      <c r="Y926" s="148"/>
      <c r="Z926" s="148"/>
      <c r="AA926" s="148"/>
      <c r="AB926" s="148"/>
      <c r="AC926" s="148"/>
      <c r="AD926" s="148"/>
      <c r="AE926" s="148"/>
      <c r="AF926" s="148"/>
      <c r="AG926" s="148" t="s">
        <v>200</v>
      </c>
      <c r="AH926" s="148">
        <v>2</v>
      </c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</row>
    <row r="927" spans="1:60" outlineLevel="1" x14ac:dyDescent="0.2">
      <c r="A927" s="155"/>
      <c r="B927" s="156"/>
      <c r="C927" s="193" t="s">
        <v>1223</v>
      </c>
      <c r="D927" s="189"/>
      <c r="E927" s="190">
        <v>12.481</v>
      </c>
      <c r="F927" s="158"/>
      <c r="G927" s="158"/>
      <c r="H927" s="158"/>
      <c r="I927" s="158"/>
      <c r="J927" s="158"/>
      <c r="K927" s="158"/>
      <c r="L927" s="158"/>
      <c r="M927" s="158"/>
      <c r="N927" s="158"/>
      <c r="O927" s="158"/>
      <c r="P927" s="158"/>
      <c r="Q927" s="158"/>
      <c r="R927" s="158"/>
      <c r="S927" s="158"/>
      <c r="T927" s="158"/>
      <c r="U927" s="158"/>
      <c r="V927" s="158"/>
      <c r="W927" s="158"/>
      <c r="X927" s="158"/>
      <c r="Y927" s="148"/>
      <c r="Z927" s="148"/>
      <c r="AA927" s="148"/>
      <c r="AB927" s="148"/>
      <c r="AC927" s="148"/>
      <c r="AD927" s="148"/>
      <c r="AE927" s="148"/>
      <c r="AF927" s="148"/>
      <c r="AG927" s="148" t="s">
        <v>200</v>
      </c>
      <c r="AH927" s="148">
        <v>2</v>
      </c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</row>
    <row r="928" spans="1:60" outlineLevel="1" x14ac:dyDescent="0.2">
      <c r="A928" s="155"/>
      <c r="B928" s="156"/>
      <c r="C928" s="193" t="s">
        <v>1224</v>
      </c>
      <c r="D928" s="189"/>
      <c r="E928" s="190">
        <v>17.981000000000002</v>
      </c>
      <c r="F928" s="158"/>
      <c r="G928" s="158"/>
      <c r="H928" s="158"/>
      <c r="I928" s="158"/>
      <c r="J928" s="158"/>
      <c r="K928" s="158"/>
      <c r="L928" s="158"/>
      <c r="M928" s="158"/>
      <c r="N928" s="158"/>
      <c r="O928" s="158"/>
      <c r="P928" s="158"/>
      <c r="Q928" s="158"/>
      <c r="R928" s="158"/>
      <c r="S928" s="158"/>
      <c r="T928" s="158"/>
      <c r="U928" s="158"/>
      <c r="V928" s="158"/>
      <c r="W928" s="158"/>
      <c r="X928" s="158"/>
      <c r="Y928" s="148"/>
      <c r="Z928" s="148"/>
      <c r="AA928" s="148"/>
      <c r="AB928" s="148"/>
      <c r="AC928" s="148"/>
      <c r="AD928" s="148"/>
      <c r="AE928" s="148"/>
      <c r="AF928" s="148"/>
      <c r="AG928" s="148" t="s">
        <v>200</v>
      </c>
      <c r="AH928" s="148">
        <v>2</v>
      </c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</row>
    <row r="929" spans="1:60" outlineLevel="1" x14ac:dyDescent="0.2">
      <c r="A929" s="155"/>
      <c r="B929" s="156"/>
      <c r="C929" s="193" t="s">
        <v>1225</v>
      </c>
      <c r="D929" s="189"/>
      <c r="E929" s="190">
        <v>9.6475000000000009</v>
      </c>
      <c r="F929" s="158"/>
      <c r="G929" s="158"/>
      <c r="H929" s="158"/>
      <c r="I929" s="158"/>
      <c r="J929" s="158"/>
      <c r="K929" s="158"/>
      <c r="L929" s="158"/>
      <c r="M929" s="158"/>
      <c r="N929" s="158"/>
      <c r="O929" s="158"/>
      <c r="P929" s="158"/>
      <c r="Q929" s="158"/>
      <c r="R929" s="158"/>
      <c r="S929" s="158"/>
      <c r="T929" s="158"/>
      <c r="U929" s="158"/>
      <c r="V929" s="158"/>
      <c r="W929" s="158"/>
      <c r="X929" s="158"/>
      <c r="Y929" s="148"/>
      <c r="Z929" s="148"/>
      <c r="AA929" s="148"/>
      <c r="AB929" s="148"/>
      <c r="AC929" s="148"/>
      <c r="AD929" s="148"/>
      <c r="AE929" s="148"/>
      <c r="AF929" s="148"/>
      <c r="AG929" s="148" t="s">
        <v>200</v>
      </c>
      <c r="AH929" s="148">
        <v>2</v>
      </c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</row>
    <row r="930" spans="1:60" outlineLevel="1" x14ac:dyDescent="0.2">
      <c r="A930" s="155"/>
      <c r="B930" s="156"/>
      <c r="C930" s="193" t="s">
        <v>1226</v>
      </c>
      <c r="D930" s="189"/>
      <c r="E930" s="190">
        <v>11.863200000000001</v>
      </c>
      <c r="F930" s="158"/>
      <c r="G930" s="158"/>
      <c r="H930" s="158"/>
      <c r="I930" s="158"/>
      <c r="J930" s="158"/>
      <c r="K930" s="158"/>
      <c r="L930" s="158"/>
      <c r="M930" s="158"/>
      <c r="N930" s="158"/>
      <c r="O930" s="158"/>
      <c r="P930" s="158"/>
      <c r="Q930" s="158"/>
      <c r="R930" s="158"/>
      <c r="S930" s="158"/>
      <c r="T930" s="158"/>
      <c r="U930" s="158"/>
      <c r="V930" s="158"/>
      <c r="W930" s="158"/>
      <c r="X930" s="158"/>
      <c r="Y930" s="148"/>
      <c r="Z930" s="148"/>
      <c r="AA930" s="148"/>
      <c r="AB930" s="148"/>
      <c r="AC930" s="148"/>
      <c r="AD930" s="148"/>
      <c r="AE930" s="148"/>
      <c r="AF930" s="148"/>
      <c r="AG930" s="148" t="s">
        <v>200</v>
      </c>
      <c r="AH930" s="148">
        <v>2</v>
      </c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</row>
    <row r="931" spans="1:60" outlineLevel="1" x14ac:dyDescent="0.2">
      <c r="A931" s="155"/>
      <c r="B931" s="156"/>
      <c r="C931" s="192" t="s">
        <v>438</v>
      </c>
      <c r="D931" s="189"/>
      <c r="E931" s="190"/>
      <c r="F931" s="158"/>
      <c r="G931" s="158"/>
      <c r="H931" s="158"/>
      <c r="I931" s="158"/>
      <c r="J931" s="158"/>
      <c r="K931" s="158"/>
      <c r="L931" s="158"/>
      <c r="M931" s="158"/>
      <c r="N931" s="158"/>
      <c r="O931" s="158"/>
      <c r="P931" s="158"/>
      <c r="Q931" s="158"/>
      <c r="R931" s="158"/>
      <c r="S931" s="158"/>
      <c r="T931" s="158"/>
      <c r="U931" s="158"/>
      <c r="V931" s="158"/>
      <c r="W931" s="158"/>
      <c r="X931" s="158"/>
      <c r="Y931" s="148"/>
      <c r="Z931" s="148"/>
      <c r="AA931" s="148"/>
      <c r="AB931" s="148"/>
      <c r="AC931" s="148"/>
      <c r="AD931" s="148"/>
      <c r="AE931" s="148"/>
      <c r="AF931" s="148"/>
      <c r="AG931" s="148" t="s">
        <v>200</v>
      </c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</row>
    <row r="932" spans="1:60" outlineLevel="1" x14ac:dyDescent="0.2">
      <c r="A932" s="155"/>
      <c r="B932" s="156"/>
      <c r="C932" s="184" t="s">
        <v>1227</v>
      </c>
      <c r="D932" s="160"/>
      <c r="E932" s="161">
        <v>175.17291</v>
      </c>
      <c r="F932" s="158"/>
      <c r="G932" s="158"/>
      <c r="H932" s="158"/>
      <c r="I932" s="158"/>
      <c r="J932" s="158"/>
      <c r="K932" s="158"/>
      <c r="L932" s="158"/>
      <c r="M932" s="158"/>
      <c r="N932" s="158"/>
      <c r="O932" s="158"/>
      <c r="P932" s="158"/>
      <c r="Q932" s="158"/>
      <c r="R932" s="158"/>
      <c r="S932" s="158"/>
      <c r="T932" s="158"/>
      <c r="U932" s="158"/>
      <c r="V932" s="158"/>
      <c r="W932" s="158"/>
      <c r="X932" s="158"/>
      <c r="Y932" s="148"/>
      <c r="Z932" s="148"/>
      <c r="AA932" s="148"/>
      <c r="AB932" s="148"/>
      <c r="AC932" s="148"/>
      <c r="AD932" s="148"/>
      <c r="AE932" s="148"/>
      <c r="AF932" s="148"/>
      <c r="AG932" s="148" t="s">
        <v>200</v>
      </c>
      <c r="AH932" s="148">
        <v>0</v>
      </c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</row>
    <row r="933" spans="1:60" outlineLevel="1" x14ac:dyDescent="0.2">
      <c r="A933" s="175">
        <v>189</v>
      </c>
      <c r="B933" s="176" t="s">
        <v>1228</v>
      </c>
      <c r="C933" s="185" t="s">
        <v>1229</v>
      </c>
      <c r="D933" s="177" t="s">
        <v>333</v>
      </c>
      <c r="E933" s="178">
        <v>0.83445999999999998</v>
      </c>
      <c r="F933" s="179"/>
      <c r="G933" s="180">
        <f>ROUND(E933*F933,2)</f>
        <v>0</v>
      </c>
      <c r="H933" s="159"/>
      <c r="I933" s="158">
        <f>ROUND(E933*H933,2)</f>
        <v>0</v>
      </c>
      <c r="J933" s="159"/>
      <c r="K933" s="158">
        <f>ROUND(E933*J933,2)</f>
        <v>0</v>
      </c>
      <c r="L933" s="158">
        <v>15</v>
      </c>
      <c r="M933" s="158">
        <f>G933*(1+L933/100)</f>
        <v>0</v>
      </c>
      <c r="N933" s="158">
        <v>0</v>
      </c>
      <c r="O933" s="158">
        <f>ROUND(E933*N933,2)</f>
        <v>0</v>
      </c>
      <c r="P933" s="158">
        <v>0</v>
      </c>
      <c r="Q933" s="158">
        <f>ROUND(E933*P933,2)</f>
        <v>0</v>
      </c>
      <c r="R933" s="158"/>
      <c r="S933" s="158" t="s">
        <v>195</v>
      </c>
      <c r="T933" s="158" t="s">
        <v>196</v>
      </c>
      <c r="U933" s="158">
        <v>1.3049999999999999</v>
      </c>
      <c r="V933" s="158">
        <f>ROUND(E933*U933,2)</f>
        <v>1.0900000000000001</v>
      </c>
      <c r="W933" s="158"/>
      <c r="X933" s="158" t="s">
        <v>878</v>
      </c>
      <c r="Y933" s="148"/>
      <c r="Z933" s="148"/>
      <c r="AA933" s="148"/>
      <c r="AB933" s="148"/>
      <c r="AC933" s="148"/>
      <c r="AD933" s="148"/>
      <c r="AE933" s="148"/>
      <c r="AF933" s="148"/>
      <c r="AG933" s="148" t="s">
        <v>879</v>
      </c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</row>
    <row r="934" spans="1:60" x14ac:dyDescent="0.2">
      <c r="A934" s="163" t="s">
        <v>190</v>
      </c>
      <c r="B934" s="164" t="s">
        <v>156</v>
      </c>
      <c r="C934" s="182" t="s">
        <v>157</v>
      </c>
      <c r="D934" s="165"/>
      <c r="E934" s="166"/>
      <c r="F934" s="167"/>
      <c r="G934" s="168">
        <f>SUMIF(AG935:AG988,"&lt;&gt;NOR",G935:G988)</f>
        <v>0</v>
      </c>
      <c r="H934" s="162"/>
      <c r="I934" s="162">
        <f>SUM(I935:I988)</f>
        <v>0</v>
      </c>
      <c r="J934" s="162"/>
      <c r="K934" s="162">
        <f>SUM(K935:K988)</f>
        <v>0</v>
      </c>
      <c r="L934" s="162"/>
      <c r="M934" s="162">
        <f>SUM(M935:M988)</f>
        <v>0</v>
      </c>
      <c r="N934" s="162"/>
      <c r="O934" s="162">
        <f>SUM(O935:O988)</f>
        <v>0.73</v>
      </c>
      <c r="P934" s="162"/>
      <c r="Q934" s="162">
        <f>SUM(Q935:Q988)</f>
        <v>0</v>
      </c>
      <c r="R934" s="162"/>
      <c r="S934" s="162"/>
      <c r="T934" s="162"/>
      <c r="U934" s="162"/>
      <c r="V934" s="162">
        <f>SUM(V935:V988)</f>
        <v>153.85</v>
      </c>
      <c r="W934" s="162"/>
      <c r="X934" s="162"/>
      <c r="AG934" t="s">
        <v>191</v>
      </c>
    </row>
    <row r="935" spans="1:60" ht="22.5" outlineLevel="1" x14ac:dyDescent="0.2">
      <c r="A935" s="169">
        <v>190</v>
      </c>
      <c r="B935" s="170" t="s">
        <v>1230</v>
      </c>
      <c r="C935" s="183" t="s">
        <v>1231</v>
      </c>
      <c r="D935" s="171" t="s">
        <v>204</v>
      </c>
      <c r="E935" s="172">
        <v>1144.704</v>
      </c>
      <c r="F935" s="173"/>
      <c r="G935" s="174">
        <f>ROUND(E935*F935,2)</f>
        <v>0</v>
      </c>
      <c r="H935" s="159"/>
      <c r="I935" s="158">
        <f>ROUND(E935*H935,2)</f>
        <v>0</v>
      </c>
      <c r="J935" s="159"/>
      <c r="K935" s="158">
        <f>ROUND(E935*J935,2)</f>
        <v>0</v>
      </c>
      <c r="L935" s="158">
        <v>15</v>
      </c>
      <c r="M935" s="158">
        <f>G935*(1+L935/100)</f>
        <v>0</v>
      </c>
      <c r="N935" s="158">
        <v>6.4000000000000005E-4</v>
      </c>
      <c r="O935" s="158">
        <f>ROUND(E935*N935,2)</f>
        <v>0.73</v>
      </c>
      <c r="P935" s="158">
        <v>0</v>
      </c>
      <c r="Q935" s="158">
        <f>ROUND(E935*P935,2)</f>
        <v>0</v>
      </c>
      <c r="R935" s="158"/>
      <c r="S935" s="158" t="s">
        <v>195</v>
      </c>
      <c r="T935" s="158" t="s">
        <v>196</v>
      </c>
      <c r="U935" s="158">
        <v>0.13439999999999999</v>
      </c>
      <c r="V935" s="158">
        <f>ROUND(E935*U935,2)</f>
        <v>153.85</v>
      </c>
      <c r="W935" s="158"/>
      <c r="X935" s="158" t="s">
        <v>209</v>
      </c>
      <c r="Y935" s="148"/>
      <c r="Z935" s="148"/>
      <c r="AA935" s="148"/>
      <c r="AB935" s="148"/>
      <c r="AC935" s="148"/>
      <c r="AD935" s="148"/>
      <c r="AE935" s="148"/>
      <c r="AF935" s="148"/>
      <c r="AG935" s="148" t="s">
        <v>210</v>
      </c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</row>
    <row r="936" spans="1:60" outlineLevel="1" x14ac:dyDescent="0.2">
      <c r="A936" s="155"/>
      <c r="B936" s="156"/>
      <c r="C936" s="184" t="s">
        <v>1232</v>
      </c>
      <c r="D936" s="160"/>
      <c r="E936" s="161"/>
      <c r="F936" s="158"/>
      <c r="G936" s="158"/>
      <c r="H936" s="158"/>
      <c r="I936" s="158"/>
      <c r="J936" s="158"/>
      <c r="K936" s="158"/>
      <c r="L936" s="158"/>
      <c r="M936" s="158"/>
      <c r="N936" s="158"/>
      <c r="O936" s="158"/>
      <c r="P936" s="158"/>
      <c r="Q936" s="158"/>
      <c r="R936" s="158"/>
      <c r="S936" s="158"/>
      <c r="T936" s="158"/>
      <c r="U936" s="158"/>
      <c r="V936" s="158"/>
      <c r="W936" s="158"/>
      <c r="X936" s="158"/>
      <c r="Y936" s="148"/>
      <c r="Z936" s="148"/>
      <c r="AA936" s="148"/>
      <c r="AB936" s="148"/>
      <c r="AC936" s="148"/>
      <c r="AD936" s="148"/>
      <c r="AE936" s="148"/>
      <c r="AF936" s="148"/>
      <c r="AG936" s="148" t="s">
        <v>200</v>
      </c>
      <c r="AH936" s="148">
        <v>0</v>
      </c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</row>
    <row r="937" spans="1:60" ht="22.5" outlineLevel="1" x14ac:dyDescent="0.2">
      <c r="A937" s="155"/>
      <c r="B937" s="156"/>
      <c r="C937" s="184" t="s">
        <v>622</v>
      </c>
      <c r="D937" s="160"/>
      <c r="E937" s="161">
        <v>77.703599999999994</v>
      </c>
      <c r="F937" s="158"/>
      <c r="G937" s="158"/>
      <c r="H937" s="158"/>
      <c r="I937" s="158"/>
      <c r="J937" s="158"/>
      <c r="K937" s="158"/>
      <c r="L937" s="158"/>
      <c r="M937" s="158"/>
      <c r="N937" s="158"/>
      <c r="O937" s="158"/>
      <c r="P937" s="158"/>
      <c r="Q937" s="158"/>
      <c r="R937" s="158"/>
      <c r="S937" s="158"/>
      <c r="T937" s="158"/>
      <c r="U937" s="158"/>
      <c r="V937" s="158"/>
      <c r="W937" s="158"/>
      <c r="X937" s="158"/>
      <c r="Y937" s="148"/>
      <c r="Z937" s="148"/>
      <c r="AA937" s="148"/>
      <c r="AB937" s="148"/>
      <c r="AC937" s="148"/>
      <c r="AD937" s="148"/>
      <c r="AE937" s="148"/>
      <c r="AF937" s="148"/>
      <c r="AG937" s="148" t="s">
        <v>200</v>
      </c>
      <c r="AH937" s="148">
        <v>0</v>
      </c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</row>
    <row r="938" spans="1:60" outlineLevel="1" x14ac:dyDescent="0.2">
      <c r="A938" s="155"/>
      <c r="B938" s="156"/>
      <c r="C938" s="184" t="s">
        <v>623</v>
      </c>
      <c r="D938" s="160"/>
      <c r="E938" s="161">
        <v>62.97</v>
      </c>
      <c r="F938" s="158"/>
      <c r="G938" s="158"/>
      <c r="H938" s="158"/>
      <c r="I938" s="158"/>
      <c r="J938" s="158"/>
      <c r="K938" s="158"/>
      <c r="L938" s="158"/>
      <c r="M938" s="158"/>
      <c r="N938" s="158"/>
      <c r="O938" s="158"/>
      <c r="P938" s="158"/>
      <c r="Q938" s="158"/>
      <c r="R938" s="158"/>
      <c r="S938" s="158"/>
      <c r="T938" s="158"/>
      <c r="U938" s="158"/>
      <c r="V938" s="158"/>
      <c r="W938" s="158"/>
      <c r="X938" s="158"/>
      <c r="Y938" s="148"/>
      <c r="Z938" s="148"/>
      <c r="AA938" s="148"/>
      <c r="AB938" s="148"/>
      <c r="AC938" s="148"/>
      <c r="AD938" s="148"/>
      <c r="AE938" s="148"/>
      <c r="AF938" s="148"/>
      <c r="AG938" s="148" t="s">
        <v>200</v>
      </c>
      <c r="AH938" s="148">
        <v>0</v>
      </c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</row>
    <row r="939" spans="1:60" outlineLevel="1" x14ac:dyDescent="0.2">
      <c r="A939" s="155"/>
      <c r="B939" s="156"/>
      <c r="C939" s="184" t="s">
        <v>1233</v>
      </c>
      <c r="D939" s="160"/>
      <c r="E939" s="161"/>
      <c r="F939" s="158"/>
      <c r="G939" s="158"/>
      <c r="H939" s="158"/>
      <c r="I939" s="158"/>
      <c r="J939" s="158"/>
      <c r="K939" s="158"/>
      <c r="L939" s="158"/>
      <c r="M939" s="158"/>
      <c r="N939" s="158"/>
      <c r="O939" s="158"/>
      <c r="P939" s="158"/>
      <c r="Q939" s="158"/>
      <c r="R939" s="158"/>
      <c r="S939" s="158"/>
      <c r="T939" s="158"/>
      <c r="U939" s="158"/>
      <c r="V939" s="158"/>
      <c r="W939" s="158"/>
      <c r="X939" s="158"/>
      <c r="Y939" s="148"/>
      <c r="Z939" s="148"/>
      <c r="AA939" s="148"/>
      <c r="AB939" s="148"/>
      <c r="AC939" s="148"/>
      <c r="AD939" s="148"/>
      <c r="AE939" s="148"/>
      <c r="AF939" s="148"/>
      <c r="AG939" s="148" t="s">
        <v>200</v>
      </c>
      <c r="AH939" s="148">
        <v>0</v>
      </c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</row>
    <row r="940" spans="1:60" outlineLevel="1" x14ac:dyDescent="0.2">
      <c r="A940" s="155"/>
      <c r="B940" s="156"/>
      <c r="C940" s="184" t="s">
        <v>1234</v>
      </c>
      <c r="D940" s="160"/>
      <c r="E940" s="161">
        <v>-0.59199999999999997</v>
      </c>
      <c r="F940" s="158"/>
      <c r="G940" s="158"/>
      <c r="H940" s="158"/>
      <c r="I940" s="158"/>
      <c r="J940" s="158"/>
      <c r="K940" s="158"/>
      <c r="L940" s="158"/>
      <c r="M940" s="158"/>
      <c r="N940" s="158"/>
      <c r="O940" s="158"/>
      <c r="P940" s="158"/>
      <c r="Q940" s="158"/>
      <c r="R940" s="158"/>
      <c r="S940" s="158"/>
      <c r="T940" s="158"/>
      <c r="U940" s="158"/>
      <c r="V940" s="158"/>
      <c r="W940" s="158"/>
      <c r="X940" s="158"/>
      <c r="Y940" s="148"/>
      <c r="Z940" s="148"/>
      <c r="AA940" s="148"/>
      <c r="AB940" s="148"/>
      <c r="AC940" s="148"/>
      <c r="AD940" s="148"/>
      <c r="AE940" s="148"/>
      <c r="AF940" s="148"/>
      <c r="AG940" s="148" t="s">
        <v>200</v>
      </c>
      <c r="AH940" s="148">
        <v>0</v>
      </c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</row>
    <row r="941" spans="1:60" ht="22.5" outlineLevel="1" x14ac:dyDescent="0.2">
      <c r="A941" s="155"/>
      <c r="B941" s="156"/>
      <c r="C941" s="184" t="s">
        <v>625</v>
      </c>
      <c r="D941" s="160"/>
      <c r="E941" s="161">
        <v>33.76</v>
      </c>
      <c r="F941" s="158"/>
      <c r="G941" s="158"/>
      <c r="H941" s="158"/>
      <c r="I941" s="158"/>
      <c r="J941" s="158"/>
      <c r="K941" s="158"/>
      <c r="L941" s="158"/>
      <c r="M941" s="158"/>
      <c r="N941" s="158"/>
      <c r="O941" s="158"/>
      <c r="P941" s="158"/>
      <c r="Q941" s="158"/>
      <c r="R941" s="158"/>
      <c r="S941" s="158"/>
      <c r="T941" s="158"/>
      <c r="U941" s="158"/>
      <c r="V941" s="158"/>
      <c r="W941" s="158"/>
      <c r="X941" s="158"/>
      <c r="Y941" s="148"/>
      <c r="Z941" s="148"/>
      <c r="AA941" s="148"/>
      <c r="AB941" s="148"/>
      <c r="AC941" s="148"/>
      <c r="AD941" s="148"/>
      <c r="AE941" s="148"/>
      <c r="AF941" s="148"/>
      <c r="AG941" s="148" t="s">
        <v>200</v>
      </c>
      <c r="AH941" s="148">
        <v>0</v>
      </c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</row>
    <row r="942" spans="1:60" outlineLevel="1" x14ac:dyDescent="0.2">
      <c r="A942" s="155"/>
      <c r="B942" s="156"/>
      <c r="C942" s="184" t="s">
        <v>626</v>
      </c>
      <c r="D942" s="160"/>
      <c r="E942" s="161">
        <v>17.231999999999999</v>
      </c>
      <c r="F942" s="158"/>
      <c r="G942" s="158"/>
      <c r="H942" s="158"/>
      <c r="I942" s="158"/>
      <c r="J942" s="158"/>
      <c r="K942" s="158"/>
      <c r="L942" s="158"/>
      <c r="M942" s="158"/>
      <c r="N942" s="158"/>
      <c r="O942" s="158"/>
      <c r="P942" s="158"/>
      <c r="Q942" s="158"/>
      <c r="R942" s="158"/>
      <c r="S942" s="158"/>
      <c r="T942" s="158"/>
      <c r="U942" s="158"/>
      <c r="V942" s="158"/>
      <c r="W942" s="158"/>
      <c r="X942" s="158"/>
      <c r="Y942" s="148"/>
      <c r="Z942" s="148"/>
      <c r="AA942" s="148"/>
      <c r="AB942" s="148"/>
      <c r="AC942" s="148"/>
      <c r="AD942" s="148"/>
      <c r="AE942" s="148"/>
      <c r="AF942" s="148"/>
      <c r="AG942" s="148" t="s">
        <v>200</v>
      </c>
      <c r="AH942" s="148">
        <v>0</v>
      </c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</row>
    <row r="943" spans="1:60" outlineLevel="1" x14ac:dyDescent="0.2">
      <c r="A943" s="155"/>
      <c r="B943" s="156"/>
      <c r="C943" s="184" t="s">
        <v>627</v>
      </c>
      <c r="D943" s="160"/>
      <c r="E943" s="161">
        <v>59.712000000000003</v>
      </c>
      <c r="F943" s="158"/>
      <c r="G943" s="158"/>
      <c r="H943" s="158"/>
      <c r="I943" s="158"/>
      <c r="J943" s="158"/>
      <c r="K943" s="158"/>
      <c r="L943" s="158"/>
      <c r="M943" s="158"/>
      <c r="N943" s="158"/>
      <c r="O943" s="158"/>
      <c r="P943" s="158"/>
      <c r="Q943" s="158"/>
      <c r="R943" s="158"/>
      <c r="S943" s="158"/>
      <c r="T943" s="158"/>
      <c r="U943" s="158"/>
      <c r="V943" s="158"/>
      <c r="W943" s="158"/>
      <c r="X943" s="158"/>
      <c r="Y943" s="148"/>
      <c r="Z943" s="148"/>
      <c r="AA943" s="148"/>
      <c r="AB943" s="148"/>
      <c r="AC943" s="148"/>
      <c r="AD943" s="148"/>
      <c r="AE943" s="148"/>
      <c r="AF943" s="148"/>
      <c r="AG943" s="148" t="s">
        <v>200</v>
      </c>
      <c r="AH943" s="148">
        <v>0</v>
      </c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</row>
    <row r="944" spans="1:60" outlineLevel="1" x14ac:dyDescent="0.2">
      <c r="A944" s="155"/>
      <c r="B944" s="156"/>
      <c r="C944" s="184" t="s">
        <v>628</v>
      </c>
      <c r="D944" s="160"/>
      <c r="E944" s="161">
        <v>15.6</v>
      </c>
      <c r="F944" s="158"/>
      <c r="G944" s="158"/>
      <c r="H944" s="158"/>
      <c r="I944" s="158"/>
      <c r="J944" s="158"/>
      <c r="K944" s="158"/>
      <c r="L944" s="158"/>
      <c r="M944" s="158"/>
      <c r="N944" s="158"/>
      <c r="O944" s="158"/>
      <c r="P944" s="158"/>
      <c r="Q944" s="158"/>
      <c r="R944" s="158"/>
      <c r="S944" s="158"/>
      <c r="T944" s="158"/>
      <c r="U944" s="158"/>
      <c r="V944" s="158"/>
      <c r="W944" s="158"/>
      <c r="X944" s="158"/>
      <c r="Y944" s="148"/>
      <c r="Z944" s="148"/>
      <c r="AA944" s="148"/>
      <c r="AB944" s="148"/>
      <c r="AC944" s="148"/>
      <c r="AD944" s="148"/>
      <c r="AE944" s="148"/>
      <c r="AF944" s="148"/>
      <c r="AG944" s="148" t="s">
        <v>200</v>
      </c>
      <c r="AH944" s="148">
        <v>0</v>
      </c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</row>
    <row r="945" spans="1:60" outlineLevel="1" x14ac:dyDescent="0.2">
      <c r="A945" s="155"/>
      <c r="B945" s="156"/>
      <c r="C945" s="184" t="s">
        <v>629</v>
      </c>
      <c r="D945" s="160"/>
      <c r="E945" s="161">
        <v>66.528000000000006</v>
      </c>
      <c r="F945" s="158"/>
      <c r="G945" s="158"/>
      <c r="H945" s="158"/>
      <c r="I945" s="158"/>
      <c r="J945" s="158"/>
      <c r="K945" s="158"/>
      <c r="L945" s="158"/>
      <c r="M945" s="158"/>
      <c r="N945" s="158"/>
      <c r="O945" s="158"/>
      <c r="P945" s="158"/>
      <c r="Q945" s="158"/>
      <c r="R945" s="158"/>
      <c r="S945" s="158"/>
      <c r="T945" s="158"/>
      <c r="U945" s="158"/>
      <c r="V945" s="158"/>
      <c r="W945" s="158"/>
      <c r="X945" s="158"/>
      <c r="Y945" s="148"/>
      <c r="Z945" s="148"/>
      <c r="AA945" s="148"/>
      <c r="AB945" s="148"/>
      <c r="AC945" s="148"/>
      <c r="AD945" s="148"/>
      <c r="AE945" s="148"/>
      <c r="AF945" s="148"/>
      <c r="AG945" s="148" t="s">
        <v>200</v>
      </c>
      <c r="AH945" s="148">
        <v>0</v>
      </c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</row>
    <row r="946" spans="1:60" outlineLevel="1" x14ac:dyDescent="0.2">
      <c r="A946" s="155"/>
      <c r="B946" s="156"/>
      <c r="C946" s="184" t="s">
        <v>630</v>
      </c>
      <c r="D946" s="160"/>
      <c r="E946" s="161">
        <v>-5.6070000000000002</v>
      </c>
      <c r="F946" s="158"/>
      <c r="G946" s="158"/>
      <c r="H946" s="158"/>
      <c r="I946" s="158"/>
      <c r="J946" s="158"/>
      <c r="K946" s="158"/>
      <c r="L946" s="158"/>
      <c r="M946" s="158"/>
      <c r="N946" s="158"/>
      <c r="O946" s="158"/>
      <c r="P946" s="158"/>
      <c r="Q946" s="158"/>
      <c r="R946" s="158"/>
      <c r="S946" s="158"/>
      <c r="T946" s="158"/>
      <c r="U946" s="158"/>
      <c r="V946" s="158"/>
      <c r="W946" s="158"/>
      <c r="X946" s="158"/>
      <c r="Y946" s="148"/>
      <c r="Z946" s="148"/>
      <c r="AA946" s="148"/>
      <c r="AB946" s="148"/>
      <c r="AC946" s="148"/>
      <c r="AD946" s="148"/>
      <c r="AE946" s="148"/>
      <c r="AF946" s="148"/>
      <c r="AG946" s="148" t="s">
        <v>200</v>
      </c>
      <c r="AH946" s="148">
        <v>0</v>
      </c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</row>
    <row r="947" spans="1:60" outlineLevel="1" x14ac:dyDescent="0.2">
      <c r="A947" s="155"/>
      <c r="B947" s="156"/>
      <c r="C947" s="184" t="s">
        <v>631</v>
      </c>
      <c r="D947" s="160"/>
      <c r="E947" s="161">
        <v>22.474</v>
      </c>
      <c r="F947" s="158"/>
      <c r="G947" s="158"/>
      <c r="H947" s="158"/>
      <c r="I947" s="158"/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58"/>
      <c r="U947" s="158"/>
      <c r="V947" s="158"/>
      <c r="W947" s="158"/>
      <c r="X947" s="158"/>
      <c r="Y947" s="148"/>
      <c r="Z947" s="148"/>
      <c r="AA947" s="148"/>
      <c r="AB947" s="148"/>
      <c r="AC947" s="148"/>
      <c r="AD947" s="148"/>
      <c r="AE947" s="148"/>
      <c r="AF947" s="148"/>
      <c r="AG947" s="148" t="s">
        <v>200</v>
      </c>
      <c r="AH947" s="148">
        <v>0</v>
      </c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</row>
    <row r="948" spans="1:60" outlineLevel="1" x14ac:dyDescent="0.2">
      <c r="A948" s="155"/>
      <c r="B948" s="156"/>
      <c r="C948" s="184" t="s">
        <v>632</v>
      </c>
      <c r="D948" s="160"/>
      <c r="E948" s="161">
        <v>26.594999999999999</v>
      </c>
      <c r="F948" s="158"/>
      <c r="G948" s="158"/>
      <c r="H948" s="158"/>
      <c r="I948" s="158"/>
      <c r="J948" s="158"/>
      <c r="K948" s="158"/>
      <c r="L948" s="158"/>
      <c r="M948" s="158"/>
      <c r="N948" s="158"/>
      <c r="O948" s="158"/>
      <c r="P948" s="158"/>
      <c r="Q948" s="158"/>
      <c r="R948" s="158"/>
      <c r="S948" s="158"/>
      <c r="T948" s="158"/>
      <c r="U948" s="158"/>
      <c r="V948" s="158"/>
      <c r="W948" s="158"/>
      <c r="X948" s="158"/>
      <c r="Y948" s="148"/>
      <c r="Z948" s="148"/>
      <c r="AA948" s="148"/>
      <c r="AB948" s="148"/>
      <c r="AC948" s="148"/>
      <c r="AD948" s="148"/>
      <c r="AE948" s="148"/>
      <c r="AF948" s="148"/>
      <c r="AG948" s="148" t="s">
        <v>200</v>
      </c>
      <c r="AH948" s="148">
        <v>0</v>
      </c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</row>
    <row r="949" spans="1:60" outlineLevel="1" x14ac:dyDescent="0.2">
      <c r="A949" s="155"/>
      <c r="B949" s="156"/>
      <c r="C949" s="184" t="s">
        <v>633</v>
      </c>
      <c r="D949" s="160"/>
      <c r="E949" s="161">
        <v>36.466000000000001</v>
      </c>
      <c r="F949" s="158"/>
      <c r="G949" s="158"/>
      <c r="H949" s="158"/>
      <c r="I949" s="158"/>
      <c r="J949" s="158"/>
      <c r="K949" s="158"/>
      <c r="L949" s="158"/>
      <c r="M949" s="158"/>
      <c r="N949" s="158"/>
      <c r="O949" s="158"/>
      <c r="P949" s="158"/>
      <c r="Q949" s="158"/>
      <c r="R949" s="158"/>
      <c r="S949" s="158"/>
      <c r="T949" s="158"/>
      <c r="U949" s="158"/>
      <c r="V949" s="158"/>
      <c r="W949" s="158"/>
      <c r="X949" s="158"/>
      <c r="Y949" s="148"/>
      <c r="Z949" s="148"/>
      <c r="AA949" s="148"/>
      <c r="AB949" s="148"/>
      <c r="AC949" s="148"/>
      <c r="AD949" s="148"/>
      <c r="AE949" s="148"/>
      <c r="AF949" s="148"/>
      <c r="AG949" s="148" t="s">
        <v>200</v>
      </c>
      <c r="AH949" s="148">
        <v>0</v>
      </c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</row>
    <row r="950" spans="1:60" outlineLevel="1" x14ac:dyDescent="0.2">
      <c r="A950" s="155"/>
      <c r="B950" s="156"/>
      <c r="C950" s="184" t="s">
        <v>634</v>
      </c>
      <c r="D950" s="160"/>
      <c r="E950" s="161">
        <v>-4.3289999999999997</v>
      </c>
      <c r="F950" s="158"/>
      <c r="G950" s="158"/>
      <c r="H950" s="158"/>
      <c r="I950" s="158"/>
      <c r="J950" s="158"/>
      <c r="K950" s="158"/>
      <c r="L950" s="158"/>
      <c r="M950" s="158"/>
      <c r="N950" s="158"/>
      <c r="O950" s="158"/>
      <c r="P950" s="158"/>
      <c r="Q950" s="158"/>
      <c r="R950" s="158"/>
      <c r="S950" s="158"/>
      <c r="T950" s="158"/>
      <c r="U950" s="158"/>
      <c r="V950" s="158"/>
      <c r="W950" s="158"/>
      <c r="X950" s="158"/>
      <c r="Y950" s="148"/>
      <c r="Z950" s="148"/>
      <c r="AA950" s="148"/>
      <c r="AB950" s="148"/>
      <c r="AC950" s="148"/>
      <c r="AD950" s="148"/>
      <c r="AE950" s="148"/>
      <c r="AF950" s="148"/>
      <c r="AG950" s="148" t="s">
        <v>200</v>
      </c>
      <c r="AH950" s="148">
        <v>0</v>
      </c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</row>
    <row r="951" spans="1:60" outlineLevel="1" x14ac:dyDescent="0.2">
      <c r="A951" s="155"/>
      <c r="B951" s="156"/>
      <c r="C951" s="184" t="s">
        <v>666</v>
      </c>
      <c r="D951" s="160"/>
      <c r="E951" s="161">
        <v>24.788499999999999</v>
      </c>
      <c r="F951" s="158"/>
      <c r="G951" s="158"/>
      <c r="H951" s="158"/>
      <c r="I951" s="158"/>
      <c r="J951" s="158"/>
      <c r="K951" s="158"/>
      <c r="L951" s="158"/>
      <c r="M951" s="158"/>
      <c r="N951" s="158"/>
      <c r="O951" s="158"/>
      <c r="P951" s="158"/>
      <c r="Q951" s="158"/>
      <c r="R951" s="158"/>
      <c r="S951" s="158"/>
      <c r="T951" s="158"/>
      <c r="U951" s="158"/>
      <c r="V951" s="158"/>
      <c r="W951" s="158"/>
      <c r="X951" s="158"/>
      <c r="Y951" s="148"/>
      <c r="Z951" s="148"/>
      <c r="AA951" s="148"/>
      <c r="AB951" s="148"/>
      <c r="AC951" s="148"/>
      <c r="AD951" s="148"/>
      <c r="AE951" s="148"/>
      <c r="AF951" s="148"/>
      <c r="AG951" s="148" t="s">
        <v>200</v>
      </c>
      <c r="AH951" s="148">
        <v>0</v>
      </c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</row>
    <row r="952" spans="1:60" outlineLevel="1" x14ac:dyDescent="0.2">
      <c r="A952" s="155"/>
      <c r="B952" s="156"/>
      <c r="C952" s="184" t="s">
        <v>667</v>
      </c>
      <c r="D952" s="160"/>
      <c r="E952" s="161">
        <v>69.394000000000005</v>
      </c>
      <c r="F952" s="158"/>
      <c r="G952" s="158"/>
      <c r="H952" s="158"/>
      <c r="I952" s="158"/>
      <c r="J952" s="158"/>
      <c r="K952" s="158"/>
      <c r="L952" s="158"/>
      <c r="M952" s="158"/>
      <c r="N952" s="158"/>
      <c r="O952" s="158"/>
      <c r="P952" s="158"/>
      <c r="Q952" s="158"/>
      <c r="R952" s="158"/>
      <c r="S952" s="158"/>
      <c r="T952" s="158"/>
      <c r="U952" s="158"/>
      <c r="V952" s="158"/>
      <c r="W952" s="158"/>
      <c r="X952" s="158"/>
      <c r="Y952" s="148"/>
      <c r="Z952" s="148"/>
      <c r="AA952" s="148"/>
      <c r="AB952" s="148"/>
      <c r="AC952" s="148"/>
      <c r="AD952" s="148"/>
      <c r="AE952" s="148"/>
      <c r="AF952" s="148"/>
      <c r="AG952" s="148" t="s">
        <v>200</v>
      </c>
      <c r="AH952" s="148">
        <v>0</v>
      </c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</row>
    <row r="953" spans="1:60" outlineLevel="1" x14ac:dyDescent="0.2">
      <c r="A953" s="155"/>
      <c r="B953" s="156"/>
      <c r="C953" s="184" t="s">
        <v>637</v>
      </c>
      <c r="D953" s="160"/>
      <c r="E953" s="161">
        <v>-6.5179999999999998</v>
      </c>
      <c r="F953" s="158"/>
      <c r="G953" s="158"/>
      <c r="H953" s="158"/>
      <c r="I953" s="158"/>
      <c r="J953" s="158"/>
      <c r="K953" s="158"/>
      <c r="L953" s="158"/>
      <c r="M953" s="158"/>
      <c r="N953" s="158"/>
      <c r="O953" s="158"/>
      <c r="P953" s="158"/>
      <c r="Q953" s="158"/>
      <c r="R953" s="158"/>
      <c r="S953" s="158"/>
      <c r="T953" s="158"/>
      <c r="U953" s="158"/>
      <c r="V953" s="158"/>
      <c r="W953" s="158"/>
      <c r="X953" s="158"/>
      <c r="Y953" s="148"/>
      <c r="Z953" s="148"/>
      <c r="AA953" s="148"/>
      <c r="AB953" s="148"/>
      <c r="AC953" s="148"/>
      <c r="AD953" s="148"/>
      <c r="AE953" s="148"/>
      <c r="AF953" s="148"/>
      <c r="AG953" s="148" t="s">
        <v>200</v>
      </c>
      <c r="AH953" s="148">
        <v>0</v>
      </c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</row>
    <row r="954" spans="1:60" outlineLevel="1" x14ac:dyDescent="0.2">
      <c r="A954" s="155"/>
      <c r="B954" s="156"/>
      <c r="C954" s="184" t="s">
        <v>668</v>
      </c>
      <c r="D954" s="160"/>
      <c r="E954" s="161">
        <v>35.741</v>
      </c>
      <c r="F954" s="158"/>
      <c r="G954" s="158"/>
      <c r="H954" s="158"/>
      <c r="I954" s="158"/>
      <c r="J954" s="158"/>
      <c r="K954" s="158"/>
      <c r="L954" s="158"/>
      <c r="M954" s="158"/>
      <c r="N954" s="158"/>
      <c r="O954" s="158"/>
      <c r="P954" s="158"/>
      <c r="Q954" s="158"/>
      <c r="R954" s="158"/>
      <c r="S954" s="158"/>
      <c r="T954" s="158"/>
      <c r="U954" s="158"/>
      <c r="V954" s="158"/>
      <c r="W954" s="158"/>
      <c r="X954" s="158"/>
      <c r="Y954" s="148"/>
      <c r="Z954" s="148"/>
      <c r="AA954" s="148"/>
      <c r="AB954" s="148"/>
      <c r="AC954" s="148"/>
      <c r="AD954" s="148"/>
      <c r="AE954" s="148"/>
      <c r="AF954" s="148"/>
      <c r="AG954" s="148" t="s">
        <v>200</v>
      </c>
      <c r="AH954" s="148">
        <v>0</v>
      </c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</row>
    <row r="955" spans="1:60" outlineLevel="1" x14ac:dyDescent="0.2">
      <c r="A955" s="155"/>
      <c r="B955" s="156"/>
      <c r="C955" s="184" t="s">
        <v>669</v>
      </c>
      <c r="D955" s="160"/>
      <c r="E955" s="161">
        <v>24.304500000000001</v>
      </c>
      <c r="F955" s="158"/>
      <c r="G955" s="158"/>
      <c r="H955" s="158"/>
      <c r="I955" s="158"/>
      <c r="J955" s="158"/>
      <c r="K955" s="158"/>
      <c r="L955" s="158"/>
      <c r="M955" s="158"/>
      <c r="N955" s="158"/>
      <c r="O955" s="158"/>
      <c r="P955" s="158"/>
      <c r="Q955" s="158"/>
      <c r="R955" s="158"/>
      <c r="S955" s="158"/>
      <c r="T955" s="158"/>
      <c r="U955" s="158"/>
      <c r="V955" s="158"/>
      <c r="W955" s="158"/>
      <c r="X955" s="158"/>
      <c r="Y955" s="148"/>
      <c r="Z955" s="148"/>
      <c r="AA955" s="148"/>
      <c r="AB955" s="148"/>
      <c r="AC955" s="148"/>
      <c r="AD955" s="148"/>
      <c r="AE955" s="148"/>
      <c r="AF955" s="148"/>
      <c r="AG955" s="148" t="s">
        <v>200</v>
      </c>
      <c r="AH955" s="148">
        <v>0</v>
      </c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</row>
    <row r="956" spans="1:60" outlineLevel="1" x14ac:dyDescent="0.2">
      <c r="A956" s="155"/>
      <c r="B956" s="156"/>
      <c r="C956" s="184" t="s">
        <v>670</v>
      </c>
      <c r="D956" s="160"/>
      <c r="E956" s="161">
        <v>24.440999999999999</v>
      </c>
      <c r="F956" s="158"/>
      <c r="G956" s="158"/>
      <c r="H956" s="158"/>
      <c r="I956" s="158"/>
      <c r="J956" s="158"/>
      <c r="K956" s="158"/>
      <c r="L956" s="158"/>
      <c r="M956" s="158"/>
      <c r="N956" s="158"/>
      <c r="O956" s="158"/>
      <c r="P956" s="158"/>
      <c r="Q956" s="158"/>
      <c r="R956" s="158"/>
      <c r="S956" s="158"/>
      <c r="T956" s="158"/>
      <c r="U956" s="158"/>
      <c r="V956" s="158"/>
      <c r="W956" s="158"/>
      <c r="X956" s="158"/>
      <c r="Y956" s="148"/>
      <c r="Z956" s="148"/>
      <c r="AA956" s="148"/>
      <c r="AB956" s="148"/>
      <c r="AC956" s="148"/>
      <c r="AD956" s="148"/>
      <c r="AE956" s="148"/>
      <c r="AF956" s="148"/>
      <c r="AG956" s="148" t="s">
        <v>200</v>
      </c>
      <c r="AH956" s="148">
        <v>0</v>
      </c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</row>
    <row r="957" spans="1:60" outlineLevel="1" x14ac:dyDescent="0.2">
      <c r="A957" s="155"/>
      <c r="B957" s="156"/>
      <c r="C957" s="184" t="s">
        <v>671</v>
      </c>
      <c r="D957" s="160"/>
      <c r="E957" s="161">
        <v>25.818000000000001</v>
      </c>
      <c r="F957" s="158"/>
      <c r="G957" s="158"/>
      <c r="H957" s="158"/>
      <c r="I957" s="158"/>
      <c r="J957" s="158"/>
      <c r="K957" s="158"/>
      <c r="L957" s="158"/>
      <c r="M957" s="158"/>
      <c r="N957" s="158"/>
      <c r="O957" s="158"/>
      <c r="P957" s="158"/>
      <c r="Q957" s="158"/>
      <c r="R957" s="158"/>
      <c r="S957" s="158"/>
      <c r="T957" s="158"/>
      <c r="U957" s="158"/>
      <c r="V957" s="158"/>
      <c r="W957" s="158"/>
      <c r="X957" s="158"/>
      <c r="Y957" s="148"/>
      <c r="Z957" s="148"/>
      <c r="AA957" s="148"/>
      <c r="AB957" s="148"/>
      <c r="AC957" s="148"/>
      <c r="AD957" s="148"/>
      <c r="AE957" s="148"/>
      <c r="AF957" s="148"/>
      <c r="AG957" s="148" t="s">
        <v>200</v>
      </c>
      <c r="AH957" s="148">
        <v>0</v>
      </c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</row>
    <row r="958" spans="1:60" ht="22.5" outlineLevel="1" x14ac:dyDescent="0.2">
      <c r="A958" s="155"/>
      <c r="B958" s="156"/>
      <c r="C958" s="184" t="s">
        <v>672</v>
      </c>
      <c r="D958" s="160"/>
      <c r="E958" s="161">
        <v>43.011000000000003</v>
      </c>
      <c r="F958" s="158"/>
      <c r="G958" s="158"/>
      <c r="H958" s="158"/>
      <c r="I958" s="158"/>
      <c r="J958" s="158"/>
      <c r="K958" s="158"/>
      <c r="L958" s="158"/>
      <c r="M958" s="158"/>
      <c r="N958" s="158"/>
      <c r="O958" s="158"/>
      <c r="P958" s="158"/>
      <c r="Q958" s="158"/>
      <c r="R958" s="158"/>
      <c r="S958" s="158"/>
      <c r="T958" s="158"/>
      <c r="U958" s="158"/>
      <c r="V958" s="158"/>
      <c r="W958" s="158"/>
      <c r="X958" s="158"/>
      <c r="Y958" s="148"/>
      <c r="Z958" s="148"/>
      <c r="AA958" s="148"/>
      <c r="AB958" s="148"/>
      <c r="AC958" s="148"/>
      <c r="AD958" s="148"/>
      <c r="AE958" s="148"/>
      <c r="AF958" s="148"/>
      <c r="AG958" s="148" t="s">
        <v>200</v>
      </c>
      <c r="AH958" s="148">
        <v>0</v>
      </c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</row>
    <row r="959" spans="1:60" ht="22.5" outlineLevel="1" x14ac:dyDescent="0.2">
      <c r="A959" s="155"/>
      <c r="B959" s="156"/>
      <c r="C959" s="184" t="s">
        <v>673</v>
      </c>
      <c r="D959" s="160"/>
      <c r="E959" s="161">
        <v>59.445</v>
      </c>
      <c r="F959" s="158"/>
      <c r="G959" s="158"/>
      <c r="H959" s="158"/>
      <c r="I959" s="158"/>
      <c r="J959" s="158"/>
      <c r="K959" s="158"/>
      <c r="L959" s="158"/>
      <c r="M959" s="158"/>
      <c r="N959" s="158"/>
      <c r="O959" s="158"/>
      <c r="P959" s="158"/>
      <c r="Q959" s="158"/>
      <c r="R959" s="158"/>
      <c r="S959" s="158"/>
      <c r="T959" s="158"/>
      <c r="U959" s="158"/>
      <c r="V959" s="158"/>
      <c r="W959" s="158"/>
      <c r="X959" s="158"/>
      <c r="Y959" s="148"/>
      <c r="Z959" s="148"/>
      <c r="AA959" s="148"/>
      <c r="AB959" s="148"/>
      <c r="AC959" s="148"/>
      <c r="AD959" s="148"/>
      <c r="AE959" s="148"/>
      <c r="AF959" s="148"/>
      <c r="AG959" s="148" t="s">
        <v>200</v>
      </c>
      <c r="AH959" s="148">
        <v>0</v>
      </c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</row>
    <row r="960" spans="1:60" outlineLevel="1" x14ac:dyDescent="0.2">
      <c r="A960" s="155"/>
      <c r="B960" s="156"/>
      <c r="C960" s="184" t="s">
        <v>674</v>
      </c>
      <c r="D960" s="160"/>
      <c r="E960" s="161">
        <v>29.648</v>
      </c>
      <c r="F960" s="158"/>
      <c r="G960" s="158"/>
      <c r="H960" s="158"/>
      <c r="I960" s="158"/>
      <c r="J960" s="158"/>
      <c r="K960" s="158"/>
      <c r="L960" s="158"/>
      <c r="M960" s="158"/>
      <c r="N960" s="158"/>
      <c r="O960" s="158"/>
      <c r="P960" s="158"/>
      <c r="Q960" s="158"/>
      <c r="R960" s="158"/>
      <c r="S960" s="158"/>
      <c r="T960" s="158"/>
      <c r="U960" s="158"/>
      <c r="V960" s="158"/>
      <c r="W960" s="158"/>
      <c r="X960" s="158"/>
      <c r="Y960" s="148"/>
      <c r="Z960" s="148"/>
      <c r="AA960" s="148"/>
      <c r="AB960" s="148"/>
      <c r="AC960" s="148"/>
      <c r="AD960" s="148"/>
      <c r="AE960" s="148"/>
      <c r="AF960" s="148"/>
      <c r="AG960" s="148" t="s">
        <v>200</v>
      </c>
      <c r="AH960" s="148">
        <v>0</v>
      </c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</row>
    <row r="961" spans="1:60" outlineLevel="1" x14ac:dyDescent="0.2">
      <c r="A961" s="155"/>
      <c r="B961" s="156"/>
      <c r="C961" s="184" t="s">
        <v>645</v>
      </c>
      <c r="D961" s="160"/>
      <c r="E961" s="161">
        <v>44.055</v>
      </c>
      <c r="F961" s="158"/>
      <c r="G961" s="158"/>
      <c r="H961" s="158"/>
      <c r="I961" s="158"/>
      <c r="J961" s="158"/>
      <c r="K961" s="158"/>
      <c r="L961" s="158"/>
      <c r="M961" s="158"/>
      <c r="N961" s="158"/>
      <c r="O961" s="158"/>
      <c r="P961" s="158"/>
      <c r="Q961" s="158"/>
      <c r="R961" s="158"/>
      <c r="S961" s="158"/>
      <c r="T961" s="158"/>
      <c r="U961" s="158"/>
      <c r="V961" s="158"/>
      <c r="W961" s="158"/>
      <c r="X961" s="158"/>
      <c r="Y961" s="148"/>
      <c r="Z961" s="148"/>
      <c r="AA961" s="148"/>
      <c r="AB961" s="148"/>
      <c r="AC961" s="148"/>
      <c r="AD961" s="148"/>
      <c r="AE961" s="148"/>
      <c r="AF961" s="148"/>
      <c r="AG961" s="148" t="s">
        <v>200</v>
      </c>
      <c r="AH961" s="148">
        <v>0</v>
      </c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</row>
    <row r="962" spans="1:60" outlineLevel="1" x14ac:dyDescent="0.2">
      <c r="A962" s="155"/>
      <c r="B962" s="156"/>
      <c r="C962" s="184" t="s">
        <v>646</v>
      </c>
      <c r="D962" s="160"/>
      <c r="E962" s="161">
        <v>-3.1520000000000001</v>
      </c>
      <c r="F962" s="158"/>
      <c r="G962" s="158"/>
      <c r="H962" s="158"/>
      <c r="I962" s="158"/>
      <c r="J962" s="158"/>
      <c r="K962" s="158"/>
      <c r="L962" s="158"/>
      <c r="M962" s="158"/>
      <c r="N962" s="158"/>
      <c r="O962" s="158"/>
      <c r="P962" s="158"/>
      <c r="Q962" s="158"/>
      <c r="R962" s="158"/>
      <c r="S962" s="158"/>
      <c r="T962" s="158"/>
      <c r="U962" s="158"/>
      <c r="V962" s="158"/>
      <c r="W962" s="158"/>
      <c r="X962" s="158"/>
      <c r="Y962" s="148"/>
      <c r="Z962" s="148"/>
      <c r="AA962" s="148"/>
      <c r="AB962" s="148"/>
      <c r="AC962" s="148"/>
      <c r="AD962" s="148"/>
      <c r="AE962" s="148"/>
      <c r="AF962" s="148"/>
      <c r="AG962" s="148" t="s">
        <v>200</v>
      </c>
      <c r="AH962" s="148">
        <v>0</v>
      </c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</row>
    <row r="963" spans="1:60" outlineLevel="1" x14ac:dyDescent="0.2">
      <c r="A963" s="155"/>
      <c r="B963" s="156"/>
      <c r="C963" s="184" t="s">
        <v>647</v>
      </c>
      <c r="D963" s="160"/>
      <c r="E963" s="161"/>
      <c r="F963" s="158"/>
      <c r="G963" s="158"/>
      <c r="H963" s="158"/>
      <c r="I963" s="158"/>
      <c r="J963" s="158"/>
      <c r="K963" s="158"/>
      <c r="L963" s="158"/>
      <c r="M963" s="158"/>
      <c r="N963" s="158"/>
      <c r="O963" s="158"/>
      <c r="P963" s="158"/>
      <c r="Q963" s="158"/>
      <c r="R963" s="158"/>
      <c r="S963" s="158"/>
      <c r="T963" s="158"/>
      <c r="U963" s="158"/>
      <c r="V963" s="158"/>
      <c r="W963" s="158"/>
      <c r="X963" s="158"/>
      <c r="Y963" s="148"/>
      <c r="Z963" s="148"/>
      <c r="AA963" s="148"/>
      <c r="AB963" s="148"/>
      <c r="AC963" s="148"/>
      <c r="AD963" s="148"/>
      <c r="AE963" s="148"/>
      <c r="AF963" s="148"/>
      <c r="AG963" s="148" t="s">
        <v>200</v>
      </c>
      <c r="AH963" s="148">
        <v>0</v>
      </c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</row>
    <row r="964" spans="1:60" outlineLevel="1" x14ac:dyDescent="0.2">
      <c r="A964" s="155"/>
      <c r="B964" s="156"/>
      <c r="C964" s="192" t="s">
        <v>429</v>
      </c>
      <c r="D964" s="189"/>
      <c r="E964" s="190"/>
      <c r="F964" s="158"/>
      <c r="G964" s="158"/>
      <c r="H964" s="158"/>
      <c r="I964" s="158"/>
      <c r="J964" s="158"/>
      <c r="K964" s="158"/>
      <c r="L964" s="158"/>
      <c r="M964" s="158"/>
      <c r="N964" s="158"/>
      <c r="O964" s="158"/>
      <c r="P964" s="158"/>
      <c r="Q964" s="158"/>
      <c r="R964" s="158"/>
      <c r="S964" s="158"/>
      <c r="T964" s="158"/>
      <c r="U964" s="158"/>
      <c r="V964" s="158"/>
      <c r="W964" s="158"/>
      <c r="X964" s="158"/>
      <c r="Y964" s="148"/>
      <c r="Z964" s="148"/>
      <c r="AA964" s="148"/>
      <c r="AB964" s="148"/>
      <c r="AC964" s="148"/>
      <c r="AD964" s="148"/>
      <c r="AE964" s="148"/>
      <c r="AF964" s="148"/>
      <c r="AG964" s="148" t="s">
        <v>200</v>
      </c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</row>
    <row r="965" spans="1:60" outlineLevel="1" x14ac:dyDescent="0.2">
      <c r="A965" s="155"/>
      <c r="B965" s="156"/>
      <c r="C965" s="193" t="s">
        <v>648</v>
      </c>
      <c r="D965" s="189"/>
      <c r="E965" s="190"/>
      <c r="F965" s="158"/>
      <c r="G965" s="158"/>
      <c r="H965" s="158"/>
      <c r="I965" s="158"/>
      <c r="J965" s="158"/>
      <c r="K965" s="158"/>
      <c r="L965" s="158"/>
      <c r="M965" s="158"/>
      <c r="N965" s="158"/>
      <c r="O965" s="158"/>
      <c r="P965" s="158"/>
      <c r="Q965" s="158"/>
      <c r="R965" s="158"/>
      <c r="S965" s="158"/>
      <c r="T965" s="158"/>
      <c r="U965" s="158"/>
      <c r="V965" s="158"/>
      <c r="W965" s="158"/>
      <c r="X965" s="158"/>
      <c r="Y965" s="148"/>
      <c r="Z965" s="148"/>
      <c r="AA965" s="148"/>
      <c r="AB965" s="148"/>
      <c r="AC965" s="148"/>
      <c r="AD965" s="148"/>
      <c r="AE965" s="148"/>
      <c r="AF965" s="148"/>
      <c r="AG965" s="148" t="s">
        <v>200</v>
      </c>
      <c r="AH965" s="148">
        <v>2</v>
      </c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</row>
    <row r="966" spans="1:60" ht="22.5" outlineLevel="1" x14ac:dyDescent="0.2">
      <c r="A966" s="155"/>
      <c r="B966" s="156"/>
      <c r="C966" s="193" t="s">
        <v>649</v>
      </c>
      <c r="D966" s="189"/>
      <c r="E966" s="190">
        <v>22.473600000000001</v>
      </c>
      <c r="F966" s="158"/>
      <c r="G966" s="158"/>
      <c r="H966" s="158"/>
      <c r="I966" s="158"/>
      <c r="J966" s="158"/>
      <c r="K966" s="158"/>
      <c r="L966" s="158"/>
      <c r="M966" s="158"/>
      <c r="N966" s="158"/>
      <c r="O966" s="158"/>
      <c r="P966" s="158"/>
      <c r="Q966" s="158"/>
      <c r="R966" s="158"/>
      <c r="S966" s="158"/>
      <c r="T966" s="158"/>
      <c r="U966" s="158"/>
      <c r="V966" s="158"/>
      <c r="W966" s="158"/>
      <c r="X966" s="158"/>
      <c r="Y966" s="148"/>
      <c r="Z966" s="148"/>
      <c r="AA966" s="148"/>
      <c r="AB966" s="148"/>
      <c r="AC966" s="148"/>
      <c r="AD966" s="148"/>
      <c r="AE966" s="148"/>
      <c r="AF966" s="148"/>
      <c r="AG966" s="148" t="s">
        <v>200</v>
      </c>
      <c r="AH966" s="148">
        <v>2</v>
      </c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</row>
    <row r="967" spans="1:60" outlineLevel="1" x14ac:dyDescent="0.2">
      <c r="A967" s="155"/>
      <c r="B967" s="156"/>
      <c r="C967" s="193" t="s">
        <v>650</v>
      </c>
      <c r="D967" s="189"/>
      <c r="E967" s="190">
        <v>5.0999999999999996</v>
      </c>
      <c r="F967" s="158"/>
      <c r="G967" s="158"/>
      <c r="H967" s="158"/>
      <c r="I967" s="158"/>
      <c r="J967" s="158"/>
      <c r="K967" s="158"/>
      <c r="L967" s="158"/>
      <c r="M967" s="158"/>
      <c r="N967" s="158"/>
      <c r="O967" s="158"/>
      <c r="P967" s="158"/>
      <c r="Q967" s="158"/>
      <c r="R967" s="158"/>
      <c r="S967" s="158"/>
      <c r="T967" s="158"/>
      <c r="U967" s="158"/>
      <c r="V967" s="158"/>
      <c r="W967" s="158"/>
      <c r="X967" s="158"/>
      <c r="Y967" s="148"/>
      <c r="Z967" s="148"/>
      <c r="AA967" s="148"/>
      <c r="AB967" s="148"/>
      <c r="AC967" s="148"/>
      <c r="AD967" s="148"/>
      <c r="AE967" s="148"/>
      <c r="AF967" s="148"/>
      <c r="AG967" s="148" t="s">
        <v>200</v>
      </c>
      <c r="AH967" s="148">
        <v>2</v>
      </c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</row>
    <row r="968" spans="1:60" outlineLevel="1" x14ac:dyDescent="0.2">
      <c r="A968" s="155"/>
      <c r="B968" s="156"/>
      <c r="C968" s="193" t="s">
        <v>651</v>
      </c>
      <c r="D968" s="189"/>
      <c r="E968" s="190">
        <v>7.2385999999999999</v>
      </c>
      <c r="F968" s="158"/>
      <c r="G968" s="158"/>
      <c r="H968" s="158"/>
      <c r="I968" s="158"/>
      <c r="J968" s="158"/>
      <c r="K968" s="158"/>
      <c r="L968" s="158"/>
      <c r="M968" s="158"/>
      <c r="N968" s="158"/>
      <c r="O968" s="158"/>
      <c r="P968" s="158"/>
      <c r="Q968" s="158"/>
      <c r="R968" s="158"/>
      <c r="S968" s="158"/>
      <c r="T968" s="158"/>
      <c r="U968" s="158"/>
      <c r="V968" s="158"/>
      <c r="W968" s="158"/>
      <c r="X968" s="158"/>
      <c r="Y968" s="148"/>
      <c r="Z968" s="148"/>
      <c r="AA968" s="148"/>
      <c r="AB968" s="148"/>
      <c r="AC968" s="148"/>
      <c r="AD968" s="148"/>
      <c r="AE968" s="148"/>
      <c r="AF968" s="148"/>
      <c r="AG968" s="148" t="s">
        <v>200</v>
      </c>
      <c r="AH968" s="148">
        <v>2</v>
      </c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</row>
    <row r="969" spans="1:60" outlineLevel="1" x14ac:dyDescent="0.2">
      <c r="A969" s="155"/>
      <c r="B969" s="156"/>
      <c r="C969" s="193" t="s">
        <v>652</v>
      </c>
      <c r="D969" s="189"/>
      <c r="E969" s="190">
        <v>20.517199999999999</v>
      </c>
      <c r="F969" s="158"/>
      <c r="G969" s="158"/>
      <c r="H969" s="158"/>
      <c r="I969" s="158"/>
      <c r="J969" s="158"/>
      <c r="K969" s="158"/>
      <c r="L969" s="158"/>
      <c r="M969" s="158"/>
      <c r="N969" s="158"/>
      <c r="O969" s="158"/>
      <c r="P969" s="158"/>
      <c r="Q969" s="158"/>
      <c r="R969" s="158"/>
      <c r="S969" s="158"/>
      <c r="T969" s="158"/>
      <c r="U969" s="158"/>
      <c r="V969" s="158"/>
      <c r="W969" s="158"/>
      <c r="X969" s="158"/>
      <c r="Y969" s="148"/>
      <c r="Z969" s="148"/>
      <c r="AA969" s="148"/>
      <c r="AB969" s="148"/>
      <c r="AC969" s="148"/>
      <c r="AD969" s="148"/>
      <c r="AE969" s="148"/>
      <c r="AF969" s="148"/>
      <c r="AG969" s="148" t="s">
        <v>200</v>
      </c>
      <c r="AH969" s="148">
        <v>2</v>
      </c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</row>
    <row r="970" spans="1:60" outlineLevel="1" x14ac:dyDescent="0.2">
      <c r="A970" s="155"/>
      <c r="B970" s="156"/>
      <c r="C970" s="193" t="s">
        <v>653</v>
      </c>
      <c r="D970" s="189"/>
      <c r="E970" s="190"/>
      <c r="F970" s="158"/>
      <c r="G970" s="158"/>
      <c r="H970" s="158"/>
      <c r="I970" s="158"/>
      <c r="J970" s="158"/>
      <c r="K970" s="158"/>
      <c r="L970" s="158"/>
      <c r="M970" s="158"/>
      <c r="N970" s="158"/>
      <c r="O970" s="158"/>
      <c r="P970" s="158"/>
      <c r="Q970" s="158"/>
      <c r="R970" s="158"/>
      <c r="S970" s="158"/>
      <c r="T970" s="158"/>
      <c r="U970" s="158"/>
      <c r="V970" s="158"/>
      <c r="W970" s="158"/>
      <c r="X970" s="158"/>
      <c r="Y970" s="148"/>
      <c r="Z970" s="148"/>
      <c r="AA970" s="148"/>
      <c r="AB970" s="148"/>
      <c r="AC970" s="148"/>
      <c r="AD970" s="148"/>
      <c r="AE970" s="148"/>
      <c r="AF970" s="148"/>
      <c r="AG970" s="148" t="s">
        <v>200</v>
      </c>
      <c r="AH970" s="148">
        <v>2</v>
      </c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</row>
    <row r="971" spans="1:60" outlineLevel="1" x14ac:dyDescent="0.2">
      <c r="A971" s="155"/>
      <c r="B971" s="156"/>
      <c r="C971" s="193" t="s">
        <v>654</v>
      </c>
      <c r="D971" s="189"/>
      <c r="E971" s="190">
        <v>15.353</v>
      </c>
      <c r="F971" s="158"/>
      <c r="G971" s="158"/>
      <c r="H971" s="158"/>
      <c r="I971" s="158"/>
      <c r="J971" s="158"/>
      <c r="K971" s="158"/>
      <c r="L971" s="158"/>
      <c r="M971" s="158"/>
      <c r="N971" s="158"/>
      <c r="O971" s="158"/>
      <c r="P971" s="158"/>
      <c r="Q971" s="158"/>
      <c r="R971" s="158"/>
      <c r="S971" s="158"/>
      <c r="T971" s="158"/>
      <c r="U971" s="158"/>
      <c r="V971" s="158"/>
      <c r="W971" s="158"/>
      <c r="X971" s="158"/>
      <c r="Y971" s="148"/>
      <c r="Z971" s="148"/>
      <c r="AA971" s="148"/>
      <c r="AB971" s="148"/>
      <c r="AC971" s="148"/>
      <c r="AD971" s="148"/>
      <c r="AE971" s="148"/>
      <c r="AF971" s="148"/>
      <c r="AG971" s="148" t="s">
        <v>200</v>
      </c>
      <c r="AH971" s="148">
        <v>2</v>
      </c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</row>
    <row r="972" spans="1:60" outlineLevel="1" x14ac:dyDescent="0.2">
      <c r="A972" s="155"/>
      <c r="B972" s="156"/>
      <c r="C972" s="193" t="s">
        <v>655</v>
      </c>
      <c r="D972" s="189"/>
      <c r="E972" s="190">
        <v>7.82</v>
      </c>
      <c r="F972" s="158"/>
      <c r="G972" s="158"/>
      <c r="H972" s="158"/>
      <c r="I972" s="158"/>
      <c r="J972" s="158"/>
      <c r="K972" s="158"/>
      <c r="L972" s="158"/>
      <c r="M972" s="158"/>
      <c r="N972" s="158"/>
      <c r="O972" s="158"/>
      <c r="P972" s="158"/>
      <c r="Q972" s="158"/>
      <c r="R972" s="158"/>
      <c r="S972" s="158"/>
      <c r="T972" s="158"/>
      <c r="U972" s="158"/>
      <c r="V972" s="158"/>
      <c r="W972" s="158"/>
      <c r="X972" s="158"/>
      <c r="Y972" s="148"/>
      <c r="Z972" s="148"/>
      <c r="AA972" s="148"/>
      <c r="AB972" s="148"/>
      <c r="AC972" s="148"/>
      <c r="AD972" s="148"/>
      <c r="AE972" s="148"/>
      <c r="AF972" s="148"/>
      <c r="AG972" s="148" t="s">
        <v>200</v>
      </c>
      <c r="AH972" s="148">
        <v>2</v>
      </c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</row>
    <row r="973" spans="1:60" outlineLevel="1" x14ac:dyDescent="0.2">
      <c r="A973" s="155"/>
      <c r="B973" s="156"/>
      <c r="C973" s="193" t="s">
        <v>656</v>
      </c>
      <c r="D973" s="189"/>
      <c r="E973" s="190">
        <v>18.454000000000001</v>
      </c>
      <c r="F973" s="158"/>
      <c r="G973" s="158"/>
      <c r="H973" s="158"/>
      <c r="I973" s="158"/>
      <c r="J973" s="158"/>
      <c r="K973" s="158"/>
      <c r="L973" s="158"/>
      <c r="M973" s="158"/>
      <c r="N973" s="158"/>
      <c r="O973" s="158"/>
      <c r="P973" s="158"/>
      <c r="Q973" s="158"/>
      <c r="R973" s="158"/>
      <c r="S973" s="158"/>
      <c r="T973" s="158"/>
      <c r="U973" s="158"/>
      <c r="V973" s="158"/>
      <c r="W973" s="158"/>
      <c r="X973" s="158"/>
      <c r="Y973" s="148"/>
      <c r="Z973" s="148"/>
      <c r="AA973" s="148"/>
      <c r="AB973" s="148"/>
      <c r="AC973" s="148"/>
      <c r="AD973" s="148"/>
      <c r="AE973" s="148"/>
      <c r="AF973" s="148"/>
      <c r="AG973" s="148" t="s">
        <v>200</v>
      </c>
      <c r="AH973" s="148">
        <v>2</v>
      </c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</row>
    <row r="974" spans="1:60" outlineLevel="1" x14ac:dyDescent="0.2">
      <c r="A974" s="155"/>
      <c r="B974" s="156"/>
      <c r="C974" s="193" t="s">
        <v>657</v>
      </c>
      <c r="D974" s="189"/>
      <c r="E974" s="190">
        <v>10.319000000000001</v>
      </c>
      <c r="F974" s="158"/>
      <c r="G974" s="158"/>
      <c r="H974" s="158"/>
      <c r="I974" s="158"/>
      <c r="J974" s="158"/>
      <c r="K974" s="158"/>
      <c r="L974" s="158"/>
      <c r="M974" s="158"/>
      <c r="N974" s="158"/>
      <c r="O974" s="158"/>
      <c r="P974" s="158"/>
      <c r="Q974" s="158"/>
      <c r="R974" s="158"/>
      <c r="S974" s="158"/>
      <c r="T974" s="158"/>
      <c r="U974" s="158"/>
      <c r="V974" s="158"/>
      <c r="W974" s="158"/>
      <c r="X974" s="158"/>
      <c r="Y974" s="148"/>
      <c r="Z974" s="148"/>
      <c r="AA974" s="148"/>
      <c r="AB974" s="148"/>
      <c r="AC974" s="148"/>
      <c r="AD974" s="148"/>
      <c r="AE974" s="148"/>
      <c r="AF974" s="148"/>
      <c r="AG974" s="148" t="s">
        <v>200</v>
      </c>
      <c r="AH974" s="148">
        <v>2</v>
      </c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</row>
    <row r="975" spans="1:60" outlineLevel="1" x14ac:dyDescent="0.2">
      <c r="A975" s="155"/>
      <c r="B975" s="156"/>
      <c r="C975" s="192" t="s">
        <v>438</v>
      </c>
      <c r="D975" s="189"/>
      <c r="E975" s="190"/>
      <c r="F975" s="158"/>
      <c r="G975" s="158"/>
      <c r="H975" s="158"/>
      <c r="I975" s="158"/>
      <c r="J975" s="158"/>
      <c r="K975" s="158"/>
      <c r="L975" s="158"/>
      <c r="M975" s="158"/>
      <c r="N975" s="158"/>
      <c r="O975" s="158"/>
      <c r="P975" s="158"/>
      <c r="Q975" s="158"/>
      <c r="R975" s="158"/>
      <c r="S975" s="158"/>
      <c r="T975" s="158"/>
      <c r="U975" s="158"/>
      <c r="V975" s="158"/>
      <c r="W975" s="158"/>
      <c r="X975" s="158"/>
      <c r="Y975" s="148"/>
      <c r="Z975" s="148"/>
      <c r="AA975" s="148"/>
      <c r="AB975" s="148"/>
      <c r="AC975" s="148"/>
      <c r="AD975" s="148"/>
      <c r="AE975" s="148"/>
      <c r="AF975" s="148"/>
      <c r="AG975" s="148" t="s">
        <v>200</v>
      </c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</row>
    <row r="976" spans="1:60" outlineLevel="1" x14ac:dyDescent="0.2">
      <c r="A976" s="155"/>
      <c r="B976" s="156"/>
      <c r="C976" s="184" t="s">
        <v>658</v>
      </c>
      <c r="D976" s="160"/>
      <c r="E976" s="161">
        <v>-107.2754</v>
      </c>
      <c r="F976" s="158"/>
      <c r="G976" s="158"/>
      <c r="H976" s="158"/>
      <c r="I976" s="158"/>
      <c r="J976" s="158"/>
      <c r="K976" s="158"/>
      <c r="L976" s="158"/>
      <c r="M976" s="158"/>
      <c r="N976" s="158"/>
      <c r="O976" s="158"/>
      <c r="P976" s="158"/>
      <c r="Q976" s="158"/>
      <c r="R976" s="158"/>
      <c r="S976" s="158"/>
      <c r="T976" s="158"/>
      <c r="U976" s="158"/>
      <c r="V976" s="158"/>
      <c r="W976" s="158"/>
      <c r="X976" s="158"/>
      <c r="Y976" s="148"/>
      <c r="Z976" s="148"/>
      <c r="AA976" s="148"/>
      <c r="AB976" s="148"/>
      <c r="AC976" s="148"/>
      <c r="AD976" s="148"/>
      <c r="AE976" s="148"/>
      <c r="AF976" s="148"/>
      <c r="AG976" s="148" t="s">
        <v>200</v>
      </c>
      <c r="AH976" s="148">
        <v>0</v>
      </c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</row>
    <row r="977" spans="1:60" outlineLevel="1" x14ac:dyDescent="0.2">
      <c r="A977" s="155"/>
      <c r="B977" s="156"/>
      <c r="C977" s="184" t="s">
        <v>393</v>
      </c>
      <c r="D977" s="160"/>
      <c r="E977" s="161">
        <v>14.78</v>
      </c>
      <c r="F977" s="158"/>
      <c r="G977" s="158"/>
      <c r="H977" s="158"/>
      <c r="I977" s="158"/>
      <c r="J977" s="158"/>
      <c r="K977" s="158"/>
      <c r="L977" s="158"/>
      <c r="M977" s="158"/>
      <c r="N977" s="158"/>
      <c r="O977" s="158"/>
      <c r="P977" s="158"/>
      <c r="Q977" s="158"/>
      <c r="R977" s="158"/>
      <c r="S977" s="158"/>
      <c r="T977" s="158"/>
      <c r="U977" s="158"/>
      <c r="V977" s="158"/>
      <c r="W977" s="158"/>
      <c r="X977" s="158"/>
      <c r="Y977" s="148"/>
      <c r="Z977" s="148"/>
      <c r="AA977" s="148"/>
      <c r="AB977" s="148"/>
      <c r="AC977" s="148"/>
      <c r="AD977" s="148"/>
      <c r="AE977" s="148"/>
      <c r="AF977" s="148"/>
      <c r="AG977" s="148" t="s">
        <v>200</v>
      </c>
      <c r="AH977" s="148">
        <v>0</v>
      </c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</row>
    <row r="978" spans="1:60" outlineLevel="1" x14ac:dyDescent="0.2">
      <c r="A978" s="155"/>
      <c r="B978" s="156"/>
      <c r="C978" s="184" t="s">
        <v>394</v>
      </c>
      <c r="D978" s="160"/>
      <c r="E978" s="161">
        <v>11.9</v>
      </c>
      <c r="F978" s="158"/>
      <c r="G978" s="158"/>
      <c r="H978" s="158"/>
      <c r="I978" s="158"/>
      <c r="J978" s="158"/>
      <c r="K978" s="158"/>
      <c r="L978" s="158"/>
      <c r="M978" s="158"/>
      <c r="N978" s="158"/>
      <c r="O978" s="158"/>
      <c r="P978" s="158"/>
      <c r="Q978" s="158"/>
      <c r="R978" s="158"/>
      <c r="S978" s="158"/>
      <c r="T978" s="158"/>
      <c r="U978" s="158"/>
      <c r="V978" s="158"/>
      <c r="W978" s="158"/>
      <c r="X978" s="158"/>
      <c r="Y978" s="148"/>
      <c r="Z978" s="148"/>
      <c r="AA978" s="148"/>
      <c r="AB978" s="148"/>
      <c r="AC978" s="148"/>
      <c r="AD978" s="148"/>
      <c r="AE978" s="148"/>
      <c r="AF978" s="148"/>
      <c r="AG978" s="148" t="s">
        <v>200</v>
      </c>
      <c r="AH978" s="148">
        <v>0</v>
      </c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</row>
    <row r="979" spans="1:60" outlineLevel="1" x14ac:dyDescent="0.2">
      <c r="A979" s="155"/>
      <c r="B979" s="156"/>
      <c r="C979" s="184" t="s">
        <v>659</v>
      </c>
      <c r="D979" s="160"/>
      <c r="E979" s="161">
        <v>30</v>
      </c>
      <c r="F979" s="158"/>
      <c r="G979" s="158"/>
      <c r="H979" s="158"/>
      <c r="I979" s="158"/>
      <c r="J979" s="158"/>
      <c r="K979" s="158"/>
      <c r="L979" s="158"/>
      <c r="M979" s="158"/>
      <c r="N979" s="158"/>
      <c r="O979" s="158"/>
      <c r="P979" s="158"/>
      <c r="Q979" s="158"/>
      <c r="R979" s="158"/>
      <c r="S979" s="158"/>
      <c r="T979" s="158"/>
      <c r="U979" s="158"/>
      <c r="V979" s="158"/>
      <c r="W979" s="158"/>
      <c r="X979" s="158"/>
      <c r="Y979" s="148"/>
      <c r="Z979" s="148"/>
      <c r="AA979" s="148"/>
      <c r="AB979" s="148"/>
      <c r="AC979" s="148"/>
      <c r="AD979" s="148"/>
      <c r="AE979" s="148"/>
      <c r="AF979" s="148"/>
      <c r="AG979" s="148" t="s">
        <v>200</v>
      </c>
      <c r="AH979" s="148">
        <v>0</v>
      </c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</row>
    <row r="980" spans="1:60" outlineLevel="1" x14ac:dyDescent="0.2">
      <c r="A980" s="155"/>
      <c r="B980" s="156"/>
      <c r="C980" s="184" t="s">
        <v>1235</v>
      </c>
      <c r="D980" s="160"/>
      <c r="E980" s="161">
        <v>319.21899999999999</v>
      </c>
      <c r="F980" s="158"/>
      <c r="G980" s="158"/>
      <c r="H980" s="158"/>
      <c r="I980" s="158"/>
      <c r="J980" s="158"/>
      <c r="K980" s="158"/>
      <c r="L980" s="158"/>
      <c r="M980" s="158"/>
      <c r="N980" s="158"/>
      <c r="O980" s="158"/>
      <c r="P980" s="158"/>
      <c r="Q980" s="158"/>
      <c r="R980" s="158"/>
      <c r="S980" s="158"/>
      <c r="T980" s="158"/>
      <c r="U980" s="158"/>
      <c r="V980" s="158"/>
      <c r="W980" s="158"/>
      <c r="X980" s="158"/>
      <c r="Y980" s="148"/>
      <c r="Z980" s="148"/>
      <c r="AA980" s="148"/>
      <c r="AB980" s="148"/>
      <c r="AC980" s="148"/>
      <c r="AD980" s="148"/>
      <c r="AE980" s="148"/>
      <c r="AF980" s="148"/>
      <c r="AG980" s="148" t="s">
        <v>200</v>
      </c>
      <c r="AH980" s="148">
        <v>0</v>
      </c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</row>
    <row r="981" spans="1:60" outlineLevel="1" x14ac:dyDescent="0.2">
      <c r="A981" s="155"/>
      <c r="B981" s="156"/>
      <c r="C981" s="184" t="s">
        <v>1236</v>
      </c>
      <c r="D981" s="160"/>
      <c r="E981" s="161">
        <v>148.56450000000001</v>
      </c>
      <c r="F981" s="158"/>
      <c r="G981" s="158"/>
      <c r="H981" s="158"/>
      <c r="I981" s="158"/>
      <c r="J981" s="158"/>
      <c r="K981" s="158"/>
      <c r="L981" s="158"/>
      <c r="M981" s="158"/>
      <c r="N981" s="158"/>
      <c r="O981" s="158"/>
      <c r="P981" s="158"/>
      <c r="Q981" s="158"/>
      <c r="R981" s="158"/>
      <c r="S981" s="158"/>
      <c r="T981" s="158"/>
      <c r="U981" s="158"/>
      <c r="V981" s="158"/>
      <c r="W981" s="158"/>
      <c r="X981" s="158"/>
      <c r="Y981" s="148"/>
      <c r="Z981" s="148"/>
      <c r="AA981" s="148"/>
      <c r="AB981" s="148"/>
      <c r="AC981" s="148"/>
      <c r="AD981" s="148"/>
      <c r="AE981" s="148"/>
      <c r="AF981" s="148"/>
      <c r="AG981" s="148" t="s">
        <v>200</v>
      </c>
      <c r="AH981" s="148">
        <v>0</v>
      </c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</row>
    <row r="982" spans="1:60" outlineLevel="1" x14ac:dyDescent="0.2">
      <c r="A982" s="155"/>
      <c r="B982" s="156"/>
      <c r="C982" s="192" t="s">
        <v>429</v>
      </c>
      <c r="D982" s="189"/>
      <c r="E982" s="190"/>
      <c r="F982" s="158"/>
      <c r="G982" s="158"/>
      <c r="H982" s="158"/>
      <c r="I982" s="158"/>
      <c r="J982" s="158"/>
      <c r="K982" s="158"/>
      <c r="L982" s="158"/>
      <c r="M982" s="158"/>
      <c r="N982" s="158"/>
      <c r="O982" s="158"/>
      <c r="P982" s="158"/>
      <c r="Q982" s="158"/>
      <c r="R982" s="158"/>
      <c r="S982" s="158"/>
      <c r="T982" s="158"/>
      <c r="U982" s="158"/>
      <c r="V982" s="158"/>
      <c r="W982" s="158"/>
      <c r="X982" s="158"/>
      <c r="Y982" s="148"/>
      <c r="Z982" s="148"/>
      <c r="AA982" s="148"/>
      <c r="AB982" s="148"/>
      <c r="AC982" s="148"/>
      <c r="AD982" s="148"/>
      <c r="AE982" s="148"/>
      <c r="AF982" s="148"/>
      <c r="AG982" s="148" t="s">
        <v>200</v>
      </c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</row>
    <row r="983" spans="1:60" outlineLevel="1" x14ac:dyDescent="0.2">
      <c r="A983" s="155"/>
      <c r="B983" s="156"/>
      <c r="C983" s="193" t="s">
        <v>1223</v>
      </c>
      <c r="D983" s="189"/>
      <c r="E983" s="190">
        <v>12.481</v>
      </c>
      <c r="F983" s="158"/>
      <c r="G983" s="158"/>
      <c r="H983" s="158"/>
      <c r="I983" s="158"/>
      <c r="J983" s="158"/>
      <c r="K983" s="158"/>
      <c r="L983" s="158"/>
      <c r="M983" s="158"/>
      <c r="N983" s="158"/>
      <c r="O983" s="158"/>
      <c r="P983" s="158"/>
      <c r="Q983" s="158"/>
      <c r="R983" s="158"/>
      <c r="S983" s="158"/>
      <c r="T983" s="158"/>
      <c r="U983" s="158"/>
      <c r="V983" s="158"/>
      <c r="W983" s="158"/>
      <c r="X983" s="158"/>
      <c r="Y983" s="148"/>
      <c r="Z983" s="148"/>
      <c r="AA983" s="148"/>
      <c r="AB983" s="148"/>
      <c r="AC983" s="148"/>
      <c r="AD983" s="148"/>
      <c r="AE983" s="148"/>
      <c r="AF983" s="148"/>
      <c r="AG983" s="148" t="s">
        <v>200</v>
      </c>
      <c r="AH983" s="148">
        <v>2</v>
      </c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</row>
    <row r="984" spans="1:60" outlineLevel="1" x14ac:dyDescent="0.2">
      <c r="A984" s="155"/>
      <c r="B984" s="156"/>
      <c r="C984" s="193" t="s">
        <v>1224</v>
      </c>
      <c r="D984" s="189"/>
      <c r="E984" s="190">
        <v>17.981000000000002</v>
      </c>
      <c r="F984" s="158"/>
      <c r="G984" s="158"/>
      <c r="H984" s="158"/>
      <c r="I984" s="158"/>
      <c r="J984" s="158"/>
      <c r="K984" s="158"/>
      <c r="L984" s="158"/>
      <c r="M984" s="158"/>
      <c r="N984" s="158"/>
      <c r="O984" s="158"/>
      <c r="P984" s="158"/>
      <c r="Q984" s="158"/>
      <c r="R984" s="158"/>
      <c r="S984" s="158"/>
      <c r="T984" s="158"/>
      <c r="U984" s="158"/>
      <c r="V984" s="158"/>
      <c r="W984" s="158"/>
      <c r="X984" s="158"/>
      <c r="Y984" s="148"/>
      <c r="Z984" s="148"/>
      <c r="AA984" s="148"/>
      <c r="AB984" s="148"/>
      <c r="AC984" s="148"/>
      <c r="AD984" s="148"/>
      <c r="AE984" s="148"/>
      <c r="AF984" s="148"/>
      <c r="AG984" s="148" t="s">
        <v>200</v>
      </c>
      <c r="AH984" s="148">
        <v>2</v>
      </c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</row>
    <row r="985" spans="1:60" outlineLevel="1" x14ac:dyDescent="0.2">
      <c r="A985" s="155"/>
      <c r="B985" s="156"/>
      <c r="C985" s="193" t="s">
        <v>1225</v>
      </c>
      <c r="D985" s="189"/>
      <c r="E985" s="190">
        <v>9.6475000000000009</v>
      </c>
      <c r="F985" s="158"/>
      <c r="G985" s="158"/>
      <c r="H985" s="158"/>
      <c r="I985" s="158"/>
      <c r="J985" s="158"/>
      <c r="K985" s="158"/>
      <c r="L985" s="158"/>
      <c r="M985" s="158"/>
      <c r="N985" s="158"/>
      <c r="O985" s="158"/>
      <c r="P985" s="158"/>
      <c r="Q985" s="158"/>
      <c r="R985" s="158"/>
      <c r="S985" s="158"/>
      <c r="T985" s="158"/>
      <c r="U985" s="158"/>
      <c r="V985" s="158"/>
      <c r="W985" s="158"/>
      <c r="X985" s="158"/>
      <c r="Y985" s="148"/>
      <c r="Z985" s="148"/>
      <c r="AA985" s="148"/>
      <c r="AB985" s="148"/>
      <c r="AC985" s="148"/>
      <c r="AD985" s="148"/>
      <c r="AE985" s="148"/>
      <c r="AF985" s="148"/>
      <c r="AG985" s="148" t="s">
        <v>200</v>
      </c>
      <c r="AH985" s="148">
        <v>2</v>
      </c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</row>
    <row r="986" spans="1:60" outlineLevel="1" x14ac:dyDescent="0.2">
      <c r="A986" s="155"/>
      <c r="B986" s="156"/>
      <c r="C986" s="193" t="s">
        <v>1226</v>
      </c>
      <c r="D986" s="189"/>
      <c r="E986" s="190">
        <v>11.863200000000001</v>
      </c>
      <c r="F986" s="158"/>
      <c r="G986" s="158"/>
      <c r="H986" s="158"/>
      <c r="I986" s="158"/>
      <c r="J986" s="158"/>
      <c r="K986" s="158"/>
      <c r="L986" s="158"/>
      <c r="M986" s="158"/>
      <c r="N986" s="158"/>
      <c r="O986" s="158"/>
      <c r="P986" s="158"/>
      <c r="Q986" s="158"/>
      <c r="R986" s="158"/>
      <c r="S986" s="158"/>
      <c r="T986" s="158"/>
      <c r="U986" s="158"/>
      <c r="V986" s="158"/>
      <c r="W986" s="158"/>
      <c r="X986" s="158"/>
      <c r="Y986" s="148"/>
      <c r="Z986" s="148"/>
      <c r="AA986" s="148"/>
      <c r="AB986" s="148"/>
      <c r="AC986" s="148"/>
      <c r="AD986" s="148"/>
      <c r="AE986" s="148"/>
      <c r="AF986" s="148"/>
      <c r="AG986" s="148" t="s">
        <v>200</v>
      </c>
      <c r="AH986" s="148">
        <v>2</v>
      </c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</row>
    <row r="987" spans="1:60" outlineLevel="1" x14ac:dyDescent="0.2">
      <c r="A987" s="155"/>
      <c r="B987" s="156"/>
      <c r="C987" s="192" t="s">
        <v>438</v>
      </c>
      <c r="D987" s="189"/>
      <c r="E987" s="190"/>
      <c r="F987" s="158"/>
      <c r="G987" s="158"/>
      <c r="H987" s="158"/>
      <c r="I987" s="158"/>
      <c r="J987" s="158"/>
      <c r="K987" s="158"/>
      <c r="L987" s="158"/>
      <c r="M987" s="158"/>
      <c r="N987" s="158"/>
      <c r="O987" s="158"/>
      <c r="P987" s="158"/>
      <c r="Q987" s="158"/>
      <c r="R987" s="158"/>
      <c r="S987" s="158"/>
      <c r="T987" s="158"/>
      <c r="U987" s="158"/>
      <c r="V987" s="158"/>
      <c r="W987" s="158"/>
      <c r="X987" s="158"/>
      <c r="Y987" s="148"/>
      <c r="Z987" s="148"/>
      <c r="AA987" s="148"/>
      <c r="AB987" s="148"/>
      <c r="AC987" s="148"/>
      <c r="AD987" s="148"/>
      <c r="AE987" s="148"/>
      <c r="AF987" s="148"/>
      <c r="AG987" s="148" t="s">
        <v>200</v>
      </c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</row>
    <row r="988" spans="1:60" outlineLevel="1" x14ac:dyDescent="0.2">
      <c r="A988" s="155"/>
      <c r="B988" s="156"/>
      <c r="C988" s="184" t="s">
        <v>1237</v>
      </c>
      <c r="D988" s="160"/>
      <c r="E988" s="161">
        <v>-51.972700000000003</v>
      </c>
      <c r="F988" s="158"/>
      <c r="G988" s="158"/>
      <c r="H988" s="158"/>
      <c r="I988" s="158"/>
      <c r="J988" s="158"/>
      <c r="K988" s="158"/>
      <c r="L988" s="158"/>
      <c r="M988" s="158"/>
      <c r="N988" s="158"/>
      <c r="O988" s="158"/>
      <c r="P988" s="158"/>
      <c r="Q988" s="158"/>
      <c r="R988" s="158"/>
      <c r="S988" s="158"/>
      <c r="T988" s="158"/>
      <c r="U988" s="158"/>
      <c r="V988" s="158"/>
      <c r="W988" s="158"/>
      <c r="X988" s="158"/>
      <c r="Y988" s="148"/>
      <c r="Z988" s="148"/>
      <c r="AA988" s="148"/>
      <c r="AB988" s="148"/>
      <c r="AC988" s="148"/>
      <c r="AD988" s="148"/>
      <c r="AE988" s="148"/>
      <c r="AF988" s="148"/>
      <c r="AG988" s="148" t="s">
        <v>200</v>
      </c>
      <c r="AH988" s="148">
        <v>0</v>
      </c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</row>
    <row r="989" spans="1:60" x14ac:dyDescent="0.2">
      <c r="A989" s="163" t="s">
        <v>190</v>
      </c>
      <c r="B989" s="164" t="s">
        <v>160</v>
      </c>
      <c r="C989" s="182" t="s">
        <v>161</v>
      </c>
      <c r="D989" s="165"/>
      <c r="E989" s="166"/>
      <c r="F989" s="167"/>
      <c r="G989" s="168">
        <f>SUMIF(AG990:AG995,"&lt;&gt;NOR",G990:G995)</f>
        <v>0</v>
      </c>
      <c r="H989" s="162"/>
      <c r="I989" s="162">
        <f>SUM(I990:I995)</f>
        <v>0</v>
      </c>
      <c r="J989" s="162"/>
      <c r="K989" s="162">
        <f>SUM(K990:K995)</f>
        <v>0</v>
      </c>
      <c r="L989" s="162"/>
      <c r="M989" s="162">
        <f>SUM(M990:M995)</f>
        <v>0</v>
      </c>
      <c r="N989" s="162"/>
      <c r="O989" s="162">
        <f>SUM(O990:O995)</f>
        <v>0</v>
      </c>
      <c r="P989" s="162"/>
      <c r="Q989" s="162">
        <f>SUM(Q990:Q995)</f>
        <v>0</v>
      </c>
      <c r="R989" s="162"/>
      <c r="S989" s="162"/>
      <c r="T989" s="162"/>
      <c r="U989" s="162"/>
      <c r="V989" s="162">
        <f>SUM(V990:V995)</f>
        <v>2.83</v>
      </c>
      <c r="W989" s="162"/>
      <c r="X989" s="162"/>
      <c r="AG989" t="s">
        <v>191</v>
      </c>
    </row>
    <row r="990" spans="1:60" outlineLevel="1" x14ac:dyDescent="0.2">
      <c r="A990" s="175">
        <v>191</v>
      </c>
      <c r="B990" s="176" t="s">
        <v>331</v>
      </c>
      <c r="C990" s="185" t="s">
        <v>332</v>
      </c>
      <c r="D990" s="177" t="s">
        <v>333</v>
      </c>
      <c r="E990" s="178">
        <v>0.80891999999999997</v>
      </c>
      <c r="F990" s="179"/>
      <c r="G990" s="180">
        <f t="shared" ref="G990:G995" si="7">ROUND(E990*F990,2)</f>
        <v>0</v>
      </c>
      <c r="H990" s="159"/>
      <c r="I990" s="158">
        <f t="shared" ref="I990:I995" si="8">ROUND(E990*H990,2)</f>
        <v>0</v>
      </c>
      <c r="J990" s="159"/>
      <c r="K990" s="158">
        <f t="shared" ref="K990:K995" si="9">ROUND(E990*J990,2)</f>
        <v>0</v>
      </c>
      <c r="L990" s="158">
        <v>15</v>
      </c>
      <c r="M990" s="158">
        <f t="shared" ref="M990:M995" si="10">G990*(1+L990/100)</f>
        <v>0</v>
      </c>
      <c r="N990" s="158">
        <v>0</v>
      </c>
      <c r="O990" s="158">
        <f t="shared" ref="O990:O995" si="11">ROUND(E990*N990,2)</f>
        <v>0</v>
      </c>
      <c r="P990" s="158">
        <v>0</v>
      </c>
      <c r="Q990" s="158">
        <f t="shared" ref="Q990:Q995" si="12">ROUND(E990*P990,2)</f>
        <v>0</v>
      </c>
      <c r="R990" s="158"/>
      <c r="S990" s="158" t="s">
        <v>195</v>
      </c>
      <c r="T990" s="158" t="s">
        <v>196</v>
      </c>
      <c r="U990" s="158">
        <v>0.93300000000000005</v>
      </c>
      <c r="V990" s="158">
        <f t="shared" ref="V990:V995" si="13">ROUND(E990*U990,2)</f>
        <v>0.75</v>
      </c>
      <c r="W990" s="158"/>
      <c r="X990" s="158" t="s">
        <v>334</v>
      </c>
      <c r="Y990" s="148"/>
      <c r="Z990" s="148"/>
      <c r="AA990" s="148"/>
      <c r="AB990" s="148"/>
      <c r="AC990" s="148"/>
      <c r="AD990" s="148"/>
      <c r="AE990" s="148"/>
      <c r="AF990" s="148"/>
      <c r="AG990" s="148" t="s">
        <v>335</v>
      </c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</row>
    <row r="991" spans="1:60" outlineLevel="1" x14ac:dyDescent="0.2">
      <c r="A991" s="175">
        <v>192</v>
      </c>
      <c r="B991" s="176" t="s">
        <v>336</v>
      </c>
      <c r="C991" s="185" t="s">
        <v>337</v>
      </c>
      <c r="D991" s="177" t="s">
        <v>333</v>
      </c>
      <c r="E991" s="178">
        <v>0.80891999999999997</v>
      </c>
      <c r="F991" s="179"/>
      <c r="G991" s="180">
        <f t="shared" si="7"/>
        <v>0</v>
      </c>
      <c r="H991" s="159"/>
      <c r="I991" s="158">
        <f t="shared" si="8"/>
        <v>0</v>
      </c>
      <c r="J991" s="159"/>
      <c r="K991" s="158">
        <f t="shared" si="9"/>
        <v>0</v>
      </c>
      <c r="L991" s="158">
        <v>15</v>
      </c>
      <c r="M991" s="158">
        <f t="shared" si="10"/>
        <v>0</v>
      </c>
      <c r="N991" s="158">
        <v>0</v>
      </c>
      <c r="O991" s="158">
        <f t="shared" si="11"/>
        <v>0</v>
      </c>
      <c r="P991" s="158">
        <v>0</v>
      </c>
      <c r="Q991" s="158">
        <f t="shared" si="12"/>
        <v>0</v>
      </c>
      <c r="R991" s="158"/>
      <c r="S991" s="158" t="s">
        <v>195</v>
      </c>
      <c r="T991" s="158" t="s">
        <v>196</v>
      </c>
      <c r="U991" s="158">
        <v>1.1399999999999999</v>
      </c>
      <c r="V991" s="158">
        <f t="shared" si="13"/>
        <v>0.92</v>
      </c>
      <c r="W991" s="158"/>
      <c r="X991" s="158" t="s">
        <v>334</v>
      </c>
      <c r="Y991" s="148"/>
      <c r="Z991" s="148"/>
      <c r="AA991" s="148"/>
      <c r="AB991" s="148"/>
      <c r="AC991" s="148"/>
      <c r="AD991" s="148"/>
      <c r="AE991" s="148"/>
      <c r="AF991" s="148"/>
      <c r="AG991" s="148" t="s">
        <v>335</v>
      </c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</row>
    <row r="992" spans="1:60" outlineLevel="1" x14ac:dyDescent="0.2">
      <c r="A992" s="175">
        <v>193</v>
      </c>
      <c r="B992" s="176" t="s">
        <v>338</v>
      </c>
      <c r="C992" s="185" t="s">
        <v>339</v>
      </c>
      <c r="D992" s="177" t="s">
        <v>333</v>
      </c>
      <c r="E992" s="178">
        <v>0.80891999999999997</v>
      </c>
      <c r="F992" s="179"/>
      <c r="G992" s="180">
        <f t="shared" si="7"/>
        <v>0</v>
      </c>
      <c r="H992" s="159"/>
      <c r="I992" s="158">
        <f t="shared" si="8"/>
        <v>0</v>
      </c>
      <c r="J992" s="159"/>
      <c r="K992" s="158">
        <f t="shared" si="9"/>
        <v>0</v>
      </c>
      <c r="L992" s="158">
        <v>15</v>
      </c>
      <c r="M992" s="158">
        <f t="shared" si="10"/>
        <v>0</v>
      </c>
      <c r="N992" s="158">
        <v>0</v>
      </c>
      <c r="O992" s="158">
        <f t="shared" si="11"/>
        <v>0</v>
      </c>
      <c r="P992" s="158">
        <v>0</v>
      </c>
      <c r="Q992" s="158">
        <f t="shared" si="12"/>
        <v>0</v>
      </c>
      <c r="R992" s="158"/>
      <c r="S992" s="158" t="s">
        <v>195</v>
      </c>
      <c r="T992" s="158" t="s">
        <v>196</v>
      </c>
      <c r="U992" s="158">
        <v>0.49</v>
      </c>
      <c r="V992" s="158">
        <f t="shared" si="13"/>
        <v>0.4</v>
      </c>
      <c r="W992" s="158"/>
      <c r="X992" s="158" t="s">
        <v>334</v>
      </c>
      <c r="Y992" s="148"/>
      <c r="Z992" s="148"/>
      <c r="AA992" s="148"/>
      <c r="AB992" s="148"/>
      <c r="AC992" s="148"/>
      <c r="AD992" s="148"/>
      <c r="AE992" s="148"/>
      <c r="AF992" s="148"/>
      <c r="AG992" s="148" t="s">
        <v>335</v>
      </c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</row>
    <row r="993" spans="1:60" outlineLevel="1" x14ac:dyDescent="0.2">
      <c r="A993" s="175">
        <v>194</v>
      </c>
      <c r="B993" s="176" t="s">
        <v>340</v>
      </c>
      <c r="C993" s="185" t="s">
        <v>341</v>
      </c>
      <c r="D993" s="177" t="s">
        <v>333</v>
      </c>
      <c r="E993" s="178">
        <v>12.133800000000001</v>
      </c>
      <c r="F993" s="179"/>
      <c r="G993" s="180">
        <f t="shared" si="7"/>
        <v>0</v>
      </c>
      <c r="H993" s="159"/>
      <c r="I993" s="158">
        <f t="shared" si="8"/>
        <v>0</v>
      </c>
      <c r="J993" s="159"/>
      <c r="K993" s="158">
        <f t="shared" si="9"/>
        <v>0</v>
      </c>
      <c r="L993" s="158">
        <v>15</v>
      </c>
      <c r="M993" s="158">
        <f t="shared" si="10"/>
        <v>0</v>
      </c>
      <c r="N993" s="158">
        <v>0</v>
      </c>
      <c r="O993" s="158">
        <f t="shared" si="11"/>
        <v>0</v>
      </c>
      <c r="P993" s="158">
        <v>0</v>
      </c>
      <c r="Q993" s="158">
        <f t="shared" si="12"/>
        <v>0</v>
      </c>
      <c r="R993" s="158"/>
      <c r="S993" s="158" t="s">
        <v>195</v>
      </c>
      <c r="T993" s="158" t="s">
        <v>196</v>
      </c>
      <c r="U993" s="158">
        <v>0</v>
      </c>
      <c r="V993" s="158">
        <f t="shared" si="13"/>
        <v>0</v>
      </c>
      <c r="W993" s="158"/>
      <c r="X993" s="158" t="s">
        <v>334</v>
      </c>
      <c r="Y993" s="148"/>
      <c r="Z993" s="148"/>
      <c r="AA993" s="148"/>
      <c r="AB993" s="148"/>
      <c r="AC993" s="148"/>
      <c r="AD993" s="148"/>
      <c r="AE993" s="148"/>
      <c r="AF993" s="148"/>
      <c r="AG993" s="148" t="s">
        <v>335</v>
      </c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</row>
    <row r="994" spans="1:60" outlineLevel="1" x14ac:dyDescent="0.2">
      <c r="A994" s="175">
        <v>195</v>
      </c>
      <c r="B994" s="176" t="s">
        <v>342</v>
      </c>
      <c r="C994" s="185" t="s">
        <v>343</v>
      </c>
      <c r="D994" s="177" t="s">
        <v>333</v>
      </c>
      <c r="E994" s="178">
        <v>0.80891999999999997</v>
      </c>
      <c r="F994" s="179"/>
      <c r="G994" s="180">
        <f t="shared" si="7"/>
        <v>0</v>
      </c>
      <c r="H994" s="159"/>
      <c r="I994" s="158">
        <f t="shared" si="8"/>
        <v>0</v>
      </c>
      <c r="J994" s="159"/>
      <c r="K994" s="158">
        <f t="shared" si="9"/>
        <v>0</v>
      </c>
      <c r="L994" s="158">
        <v>15</v>
      </c>
      <c r="M994" s="158">
        <f t="shared" si="10"/>
        <v>0</v>
      </c>
      <c r="N994" s="158">
        <v>0</v>
      </c>
      <c r="O994" s="158">
        <f t="shared" si="11"/>
        <v>0</v>
      </c>
      <c r="P994" s="158">
        <v>0</v>
      </c>
      <c r="Q994" s="158">
        <f t="shared" si="12"/>
        <v>0</v>
      </c>
      <c r="R994" s="158"/>
      <c r="S994" s="158" t="s">
        <v>195</v>
      </c>
      <c r="T994" s="158" t="s">
        <v>196</v>
      </c>
      <c r="U994" s="158">
        <v>0.94199999999999995</v>
      </c>
      <c r="V994" s="158">
        <f t="shared" si="13"/>
        <v>0.76</v>
      </c>
      <c r="W994" s="158"/>
      <c r="X994" s="158" t="s">
        <v>334</v>
      </c>
      <c r="Y994" s="148"/>
      <c r="Z994" s="148"/>
      <c r="AA994" s="148"/>
      <c r="AB994" s="148"/>
      <c r="AC994" s="148"/>
      <c r="AD994" s="148"/>
      <c r="AE994" s="148"/>
      <c r="AF994" s="148"/>
      <c r="AG994" s="148" t="s">
        <v>335</v>
      </c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</row>
    <row r="995" spans="1:60" outlineLevel="1" x14ac:dyDescent="0.2">
      <c r="A995" s="175">
        <v>196</v>
      </c>
      <c r="B995" s="176" t="s">
        <v>344</v>
      </c>
      <c r="C995" s="185" t="s">
        <v>345</v>
      </c>
      <c r="D995" s="177" t="s">
        <v>333</v>
      </c>
      <c r="E995" s="178">
        <v>0.80891999999999997</v>
      </c>
      <c r="F995" s="179"/>
      <c r="G995" s="180">
        <f t="shared" si="7"/>
        <v>0</v>
      </c>
      <c r="H995" s="159"/>
      <c r="I995" s="158">
        <f t="shared" si="8"/>
        <v>0</v>
      </c>
      <c r="J995" s="159"/>
      <c r="K995" s="158">
        <f t="shared" si="9"/>
        <v>0</v>
      </c>
      <c r="L995" s="158">
        <v>15</v>
      </c>
      <c r="M995" s="158">
        <f t="shared" si="10"/>
        <v>0</v>
      </c>
      <c r="N995" s="158">
        <v>0</v>
      </c>
      <c r="O995" s="158">
        <f t="shared" si="11"/>
        <v>0</v>
      </c>
      <c r="P995" s="158">
        <v>0</v>
      </c>
      <c r="Q995" s="158">
        <f t="shared" si="12"/>
        <v>0</v>
      </c>
      <c r="R995" s="158"/>
      <c r="S995" s="158" t="s">
        <v>195</v>
      </c>
      <c r="T995" s="158" t="s">
        <v>196</v>
      </c>
      <c r="U995" s="158">
        <v>0</v>
      </c>
      <c r="V995" s="158">
        <f t="shared" si="13"/>
        <v>0</v>
      </c>
      <c r="W995" s="158"/>
      <c r="X995" s="158" t="s">
        <v>334</v>
      </c>
      <c r="Y995" s="148"/>
      <c r="Z995" s="148"/>
      <c r="AA995" s="148"/>
      <c r="AB995" s="148"/>
      <c r="AC995" s="148"/>
      <c r="AD995" s="148"/>
      <c r="AE995" s="148"/>
      <c r="AF995" s="148"/>
      <c r="AG995" s="148" t="s">
        <v>335</v>
      </c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</row>
    <row r="996" spans="1:60" x14ac:dyDescent="0.2">
      <c r="A996" s="163" t="s">
        <v>190</v>
      </c>
      <c r="B996" s="164" t="s">
        <v>163</v>
      </c>
      <c r="C996" s="182" t="s">
        <v>29</v>
      </c>
      <c r="D996" s="165"/>
      <c r="E996" s="166"/>
      <c r="F996" s="167"/>
      <c r="G996" s="168">
        <f>SUMIF(AG997:AG997,"&lt;&gt;NOR",G997:G997)</f>
        <v>0</v>
      </c>
      <c r="H996" s="162"/>
      <c r="I996" s="162">
        <f>SUM(I997:I997)</f>
        <v>0</v>
      </c>
      <c r="J996" s="162"/>
      <c r="K996" s="162">
        <f>SUM(K997:K997)</f>
        <v>0</v>
      </c>
      <c r="L996" s="162"/>
      <c r="M996" s="162">
        <f>SUM(M997:M997)</f>
        <v>0</v>
      </c>
      <c r="N996" s="162"/>
      <c r="O996" s="162">
        <f>SUM(O997:O997)</f>
        <v>0</v>
      </c>
      <c r="P996" s="162"/>
      <c r="Q996" s="162">
        <f>SUM(Q997:Q997)</f>
        <v>0</v>
      </c>
      <c r="R996" s="162"/>
      <c r="S996" s="162"/>
      <c r="T996" s="162"/>
      <c r="U996" s="162"/>
      <c r="V996" s="162">
        <f>SUM(V997:V997)</f>
        <v>0</v>
      </c>
      <c r="W996" s="162"/>
      <c r="X996" s="162"/>
      <c r="AG996" t="s">
        <v>191</v>
      </c>
    </row>
    <row r="997" spans="1:60" outlineLevel="1" x14ac:dyDescent="0.2">
      <c r="A997" s="175">
        <v>197</v>
      </c>
      <c r="B997" s="176" t="s">
        <v>1238</v>
      </c>
      <c r="C997" s="185" t="s">
        <v>1239</v>
      </c>
      <c r="D997" s="177" t="s">
        <v>1240</v>
      </c>
      <c r="E997" s="178">
        <v>1</v>
      </c>
      <c r="F997" s="179"/>
      <c r="G997" s="180">
        <f>ROUND(E997*F997,2)</f>
        <v>0</v>
      </c>
      <c r="H997" s="159"/>
      <c r="I997" s="158">
        <f>ROUND(E997*H997,2)</f>
        <v>0</v>
      </c>
      <c r="J997" s="159"/>
      <c r="K997" s="158">
        <f>ROUND(E997*J997,2)</f>
        <v>0</v>
      </c>
      <c r="L997" s="158">
        <v>15</v>
      </c>
      <c r="M997" s="158">
        <f>G997*(1+L997/100)</f>
        <v>0</v>
      </c>
      <c r="N997" s="158">
        <v>0</v>
      </c>
      <c r="O997" s="158">
        <f>ROUND(E997*N997,2)</f>
        <v>0</v>
      </c>
      <c r="P997" s="158">
        <v>0</v>
      </c>
      <c r="Q997" s="158">
        <f>ROUND(E997*P997,2)</f>
        <v>0</v>
      </c>
      <c r="R997" s="158"/>
      <c r="S997" s="158" t="s">
        <v>195</v>
      </c>
      <c r="T997" s="158" t="s">
        <v>599</v>
      </c>
      <c r="U997" s="158">
        <v>0</v>
      </c>
      <c r="V997" s="158">
        <f>ROUND(E997*U997,2)</f>
        <v>0</v>
      </c>
      <c r="W997" s="158"/>
      <c r="X997" s="158" t="s">
        <v>1241</v>
      </c>
      <c r="Y997" s="148"/>
      <c r="Z997" s="148"/>
      <c r="AA997" s="148"/>
      <c r="AB997" s="148"/>
      <c r="AC997" s="148"/>
      <c r="AD997" s="148"/>
      <c r="AE997" s="148"/>
      <c r="AF997" s="148"/>
      <c r="AG997" s="148" t="s">
        <v>1242</v>
      </c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</row>
    <row r="998" spans="1:60" x14ac:dyDescent="0.2">
      <c r="A998" s="163" t="s">
        <v>190</v>
      </c>
      <c r="B998" s="164" t="s">
        <v>164</v>
      </c>
      <c r="C998" s="182" t="s">
        <v>30</v>
      </c>
      <c r="D998" s="165"/>
      <c r="E998" s="166"/>
      <c r="F998" s="167"/>
      <c r="G998" s="168">
        <f>SUMIF(AG999:AG1002,"&lt;&gt;NOR",G999:G1002)</f>
        <v>0</v>
      </c>
      <c r="H998" s="162"/>
      <c r="I998" s="162">
        <f>SUM(I999:I1002)</f>
        <v>0</v>
      </c>
      <c r="J998" s="162"/>
      <c r="K998" s="162">
        <f>SUM(K999:K1002)</f>
        <v>0</v>
      </c>
      <c r="L998" s="162"/>
      <c r="M998" s="162">
        <f>SUM(M999:M1002)</f>
        <v>0</v>
      </c>
      <c r="N998" s="162"/>
      <c r="O998" s="162">
        <f>SUM(O999:O1002)</f>
        <v>0</v>
      </c>
      <c r="P998" s="162"/>
      <c r="Q998" s="162">
        <f>SUM(Q999:Q1002)</f>
        <v>0</v>
      </c>
      <c r="R998" s="162"/>
      <c r="S998" s="162"/>
      <c r="T998" s="162"/>
      <c r="U998" s="162"/>
      <c r="V998" s="162">
        <f>SUM(V999:V1002)</f>
        <v>0</v>
      </c>
      <c r="W998" s="162"/>
      <c r="X998" s="162"/>
      <c r="AG998" t="s">
        <v>191</v>
      </c>
    </row>
    <row r="999" spans="1:60" outlineLevel="1" x14ac:dyDescent="0.2">
      <c r="A999" s="175">
        <v>198</v>
      </c>
      <c r="B999" s="176" t="s">
        <v>1243</v>
      </c>
      <c r="C999" s="185" t="s">
        <v>1244</v>
      </c>
      <c r="D999" s="177" t="s">
        <v>1240</v>
      </c>
      <c r="E999" s="178">
        <v>1</v>
      </c>
      <c r="F999" s="179"/>
      <c r="G999" s="180">
        <f>ROUND(E999*F999,2)</f>
        <v>0</v>
      </c>
      <c r="H999" s="159"/>
      <c r="I999" s="158">
        <f>ROUND(E999*H999,2)</f>
        <v>0</v>
      </c>
      <c r="J999" s="159"/>
      <c r="K999" s="158">
        <f>ROUND(E999*J999,2)</f>
        <v>0</v>
      </c>
      <c r="L999" s="158">
        <v>15</v>
      </c>
      <c r="M999" s="158">
        <f>G999*(1+L999/100)</f>
        <v>0</v>
      </c>
      <c r="N999" s="158">
        <v>0</v>
      </c>
      <c r="O999" s="158">
        <f>ROUND(E999*N999,2)</f>
        <v>0</v>
      </c>
      <c r="P999" s="158">
        <v>0</v>
      </c>
      <c r="Q999" s="158">
        <f>ROUND(E999*P999,2)</f>
        <v>0</v>
      </c>
      <c r="R999" s="158"/>
      <c r="S999" s="158" t="s">
        <v>195</v>
      </c>
      <c r="T999" s="158" t="s">
        <v>599</v>
      </c>
      <c r="U999" s="158">
        <v>0</v>
      </c>
      <c r="V999" s="158">
        <f>ROUND(E999*U999,2)</f>
        <v>0</v>
      </c>
      <c r="W999" s="158"/>
      <c r="X999" s="158" t="s">
        <v>1241</v>
      </c>
      <c r="Y999" s="148"/>
      <c r="Z999" s="148"/>
      <c r="AA999" s="148"/>
      <c r="AB999" s="148"/>
      <c r="AC999" s="148"/>
      <c r="AD999" s="148"/>
      <c r="AE999" s="148"/>
      <c r="AF999" s="148"/>
      <c r="AG999" s="148" t="s">
        <v>1242</v>
      </c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</row>
    <row r="1000" spans="1:60" outlineLevel="1" x14ac:dyDescent="0.2">
      <c r="A1000" s="175">
        <v>199</v>
      </c>
      <c r="B1000" s="176" t="s">
        <v>1245</v>
      </c>
      <c r="C1000" s="185" t="s">
        <v>1246</v>
      </c>
      <c r="D1000" s="177" t="s">
        <v>1240</v>
      </c>
      <c r="E1000" s="178">
        <v>1</v>
      </c>
      <c r="F1000" s="179"/>
      <c r="G1000" s="180">
        <f>ROUND(E1000*F1000,2)</f>
        <v>0</v>
      </c>
      <c r="H1000" s="159"/>
      <c r="I1000" s="158">
        <f>ROUND(E1000*H1000,2)</f>
        <v>0</v>
      </c>
      <c r="J1000" s="159"/>
      <c r="K1000" s="158">
        <f>ROUND(E1000*J1000,2)</f>
        <v>0</v>
      </c>
      <c r="L1000" s="158">
        <v>15</v>
      </c>
      <c r="M1000" s="158">
        <f>G1000*(1+L1000/100)</f>
        <v>0</v>
      </c>
      <c r="N1000" s="158">
        <v>0</v>
      </c>
      <c r="O1000" s="158">
        <f>ROUND(E1000*N1000,2)</f>
        <v>0</v>
      </c>
      <c r="P1000" s="158">
        <v>0</v>
      </c>
      <c r="Q1000" s="158">
        <f>ROUND(E1000*P1000,2)</f>
        <v>0</v>
      </c>
      <c r="R1000" s="158"/>
      <c r="S1000" s="158" t="s">
        <v>195</v>
      </c>
      <c r="T1000" s="158" t="s">
        <v>599</v>
      </c>
      <c r="U1000" s="158">
        <v>0</v>
      </c>
      <c r="V1000" s="158">
        <f>ROUND(E1000*U1000,2)</f>
        <v>0</v>
      </c>
      <c r="W1000" s="158"/>
      <c r="X1000" s="158" t="s">
        <v>1241</v>
      </c>
      <c r="Y1000" s="148"/>
      <c r="Z1000" s="148"/>
      <c r="AA1000" s="148"/>
      <c r="AB1000" s="148"/>
      <c r="AC1000" s="148"/>
      <c r="AD1000" s="148"/>
      <c r="AE1000" s="148"/>
      <c r="AF1000" s="148"/>
      <c r="AG1000" s="148" t="s">
        <v>1242</v>
      </c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</row>
    <row r="1001" spans="1:60" outlineLevel="1" x14ac:dyDescent="0.2">
      <c r="A1001" s="169">
        <v>200</v>
      </c>
      <c r="B1001" s="170" t="s">
        <v>1247</v>
      </c>
      <c r="C1001" s="183" t="s">
        <v>1248</v>
      </c>
      <c r="D1001" s="171" t="s">
        <v>1240</v>
      </c>
      <c r="E1001" s="172">
        <v>1</v>
      </c>
      <c r="F1001" s="173"/>
      <c r="G1001" s="174">
        <f>ROUND(E1001*F1001,2)</f>
        <v>0</v>
      </c>
      <c r="H1001" s="159"/>
      <c r="I1001" s="158">
        <f>ROUND(E1001*H1001,2)</f>
        <v>0</v>
      </c>
      <c r="J1001" s="159"/>
      <c r="K1001" s="158">
        <f>ROUND(E1001*J1001,2)</f>
        <v>0</v>
      </c>
      <c r="L1001" s="158">
        <v>15</v>
      </c>
      <c r="M1001" s="158">
        <f>G1001*(1+L1001/100)</f>
        <v>0</v>
      </c>
      <c r="N1001" s="158">
        <v>0</v>
      </c>
      <c r="O1001" s="158">
        <f>ROUND(E1001*N1001,2)</f>
        <v>0</v>
      </c>
      <c r="P1001" s="158">
        <v>0</v>
      </c>
      <c r="Q1001" s="158">
        <f>ROUND(E1001*P1001,2)</f>
        <v>0</v>
      </c>
      <c r="R1001" s="158"/>
      <c r="S1001" s="158" t="s">
        <v>195</v>
      </c>
      <c r="T1001" s="158" t="s">
        <v>599</v>
      </c>
      <c r="U1001" s="158">
        <v>0</v>
      </c>
      <c r="V1001" s="158">
        <f>ROUND(E1001*U1001,2)</f>
        <v>0</v>
      </c>
      <c r="W1001" s="158"/>
      <c r="X1001" s="158" t="s">
        <v>1241</v>
      </c>
      <c r="Y1001" s="148"/>
      <c r="Z1001" s="148"/>
      <c r="AA1001" s="148"/>
      <c r="AB1001" s="148"/>
      <c r="AC1001" s="148"/>
      <c r="AD1001" s="148"/>
      <c r="AE1001" s="148"/>
      <c r="AF1001" s="148"/>
      <c r="AG1001" s="148" t="s">
        <v>1242</v>
      </c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</row>
    <row r="1002" spans="1:60" ht="22.5" outlineLevel="1" x14ac:dyDescent="0.2">
      <c r="A1002" s="155"/>
      <c r="B1002" s="156"/>
      <c r="C1002" s="184" t="s">
        <v>1249</v>
      </c>
      <c r="D1002" s="160"/>
      <c r="E1002" s="161">
        <v>1</v>
      </c>
      <c r="F1002" s="158"/>
      <c r="G1002" s="158"/>
      <c r="H1002" s="158"/>
      <c r="I1002" s="158"/>
      <c r="J1002" s="158"/>
      <c r="K1002" s="158"/>
      <c r="L1002" s="158"/>
      <c r="M1002" s="158"/>
      <c r="N1002" s="158"/>
      <c r="O1002" s="158"/>
      <c r="P1002" s="158"/>
      <c r="Q1002" s="158"/>
      <c r="R1002" s="158"/>
      <c r="S1002" s="158"/>
      <c r="T1002" s="158"/>
      <c r="U1002" s="158"/>
      <c r="V1002" s="158"/>
      <c r="W1002" s="158"/>
      <c r="X1002" s="158"/>
      <c r="Y1002" s="148"/>
      <c r="Z1002" s="148"/>
      <c r="AA1002" s="148"/>
      <c r="AB1002" s="148"/>
      <c r="AC1002" s="148"/>
      <c r="AD1002" s="148"/>
      <c r="AE1002" s="148"/>
      <c r="AF1002" s="148"/>
      <c r="AG1002" s="148" t="s">
        <v>200</v>
      </c>
      <c r="AH1002" s="148">
        <v>0</v>
      </c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</row>
    <row r="1003" spans="1:60" x14ac:dyDescent="0.2">
      <c r="A1003" s="3"/>
      <c r="B1003" s="4"/>
      <c r="C1003" s="186"/>
      <c r="D1003" s="6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AE1003">
        <v>15</v>
      </c>
      <c r="AF1003">
        <v>21</v>
      </c>
      <c r="AG1003" t="s">
        <v>177</v>
      </c>
    </row>
    <row r="1004" spans="1:60" x14ac:dyDescent="0.2">
      <c r="A1004" s="151"/>
      <c r="B1004" s="152" t="s">
        <v>31</v>
      </c>
      <c r="C1004" s="187"/>
      <c r="D1004" s="153"/>
      <c r="E1004" s="154"/>
      <c r="F1004" s="154"/>
      <c r="G1004" s="181">
        <f>G8+G15+G23+G138+G243+G248+G261+G348+G436+G477+G495+G514+G528+G533+G535+G556+G654+G699+G722+G736+G751+G783+G795+G885+G892+G934+G989+G996+G998</f>
        <v>0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AE1004">
        <f>SUMIF(L7:L1002,AE1003,G7:G1002)</f>
        <v>0</v>
      </c>
      <c r="AF1004">
        <f>SUMIF(L7:L1002,AF1003,G7:G1002)</f>
        <v>0</v>
      </c>
      <c r="AG1004" t="s">
        <v>346</v>
      </c>
    </row>
    <row r="1005" spans="1:60" x14ac:dyDescent="0.2">
      <c r="A1005" s="3"/>
      <c r="B1005" s="4"/>
      <c r="C1005" s="186"/>
      <c r="D1005" s="6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60" x14ac:dyDescent="0.2">
      <c r="A1006" s="3"/>
      <c r="B1006" s="4"/>
      <c r="C1006" s="186"/>
      <c r="D1006" s="6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60" x14ac:dyDescent="0.2">
      <c r="A1007" s="272" t="s">
        <v>347</v>
      </c>
      <c r="B1007" s="272"/>
      <c r="C1007" s="273"/>
      <c r="D1007" s="6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60" x14ac:dyDescent="0.2">
      <c r="A1008" s="253"/>
      <c r="B1008" s="254"/>
      <c r="C1008" s="255"/>
      <c r="D1008" s="254"/>
      <c r="E1008" s="254"/>
      <c r="F1008" s="254"/>
      <c r="G1008" s="256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AG1008" t="s">
        <v>348</v>
      </c>
    </row>
    <row r="1009" spans="1:33" x14ac:dyDescent="0.2">
      <c r="A1009" s="257"/>
      <c r="B1009" s="258"/>
      <c r="C1009" s="259"/>
      <c r="D1009" s="258"/>
      <c r="E1009" s="258"/>
      <c r="F1009" s="258"/>
      <c r="G1009" s="260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33" x14ac:dyDescent="0.2">
      <c r="A1010" s="257"/>
      <c r="B1010" s="258"/>
      <c r="C1010" s="259"/>
      <c r="D1010" s="258"/>
      <c r="E1010" s="258"/>
      <c r="F1010" s="258"/>
      <c r="G1010" s="260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33" x14ac:dyDescent="0.2">
      <c r="A1011" s="257"/>
      <c r="B1011" s="258"/>
      <c r="C1011" s="259"/>
      <c r="D1011" s="258"/>
      <c r="E1011" s="258"/>
      <c r="F1011" s="258"/>
      <c r="G1011" s="260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33" x14ac:dyDescent="0.2">
      <c r="A1012" s="261"/>
      <c r="B1012" s="262"/>
      <c r="C1012" s="263"/>
      <c r="D1012" s="262"/>
      <c r="E1012" s="262"/>
      <c r="F1012" s="262"/>
      <c r="G1012" s="26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33" x14ac:dyDescent="0.2">
      <c r="A1013" s="3"/>
      <c r="B1013" s="4"/>
      <c r="C1013" s="186"/>
      <c r="D1013" s="6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33" x14ac:dyDescent="0.2">
      <c r="C1014" s="188"/>
      <c r="D1014" s="10"/>
      <c r="AG1014" t="s">
        <v>349</v>
      </c>
    </row>
    <row r="1015" spans="1:33" x14ac:dyDescent="0.2">
      <c r="D1015" s="10"/>
    </row>
    <row r="1016" spans="1:33" x14ac:dyDescent="0.2">
      <c r="D1016" s="10"/>
    </row>
    <row r="1017" spans="1:33" x14ac:dyDescent="0.2">
      <c r="D1017" s="10"/>
    </row>
    <row r="1018" spans="1:33" x14ac:dyDescent="0.2">
      <c r="D1018" s="10"/>
    </row>
    <row r="1019" spans="1:33" x14ac:dyDescent="0.2">
      <c r="D1019" s="10"/>
    </row>
    <row r="1020" spans="1:33" x14ac:dyDescent="0.2">
      <c r="D1020" s="10"/>
    </row>
    <row r="1021" spans="1:33" x14ac:dyDescent="0.2">
      <c r="D1021" s="10"/>
    </row>
    <row r="1022" spans="1:33" x14ac:dyDescent="0.2">
      <c r="D1022" s="10"/>
    </row>
    <row r="1023" spans="1:33" x14ac:dyDescent="0.2">
      <c r="D1023" s="10"/>
    </row>
    <row r="1024" spans="1:33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008:G1012"/>
    <mergeCell ref="A1:G1"/>
    <mergeCell ref="C2:G2"/>
    <mergeCell ref="C3:G3"/>
    <mergeCell ref="C4:G4"/>
    <mergeCell ref="A1007:C100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0" activePane="bottomLeft" state="frozen"/>
      <selection pane="bottomLeft" activeCell="AB110" sqref="AB110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46</v>
      </c>
      <c r="C3" s="266" t="s">
        <v>47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52</v>
      </c>
      <c r="C4" s="269" t="s">
        <v>53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124</v>
      </c>
      <c r="C8" s="182" t="s">
        <v>125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0</v>
      </c>
      <c r="P8" s="162"/>
      <c r="Q8" s="162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AG8" t="s">
        <v>191</v>
      </c>
    </row>
    <row r="9" spans="1:60" ht="22.5" outlineLevel="1" x14ac:dyDescent="0.2">
      <c r="A9" s="175">
        <v>1</v>
      </c>
      <c r="B9" s="176" t="s">
        <v>1250</v>
      </c>
      <c r="C9" s="185" t="s">
        <v>1251</v>
      </c>
      <c r="D9" s="177" t="s">
        <v>242</v>
      </c>
      <c r="E9" s="178">
        <v>1180</v>
      </c>
      <c r="F9" s="179"/>
      <c r="G9" s="180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1252</v>
      </c>
      <c r="T9" s="158" t="s">
        <v>1253</v>
      </c>
      <c r="U9" s="158">
        <v>0</v>
      </c>
      <c r="V9" s="158">
        <f>ROUND(E9*U9,2)</f>
        <v>0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1254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75">
        <v>2</v>
      </c>
      <c r="B10" s="176" t="s">
        <v>1255</v>
      </c>
      <c r="C10" s="185" t="s">
        <v>1256</v>
      </c>
      <c r="D10" s="177" t="s">
        <v>242</v>
      </c>
      <c r="E10" s="178">
        <v>1</v>
      </c>
      <c r="F10" s="179"/>
      <c r="G10" s="180">
        <f>ROUND(E10*F10,2)</f>
        <v>0</v>
      </c>
      <c r="H10" s="159"/>
      <c r="I10" s="158">
        <f>ROUND(E10*H10,2)</f>
        <v>0</v>
      </c>
      <c r="J10" s="159"/>
      <c r="K10" s="158">
        <f>ROUND(E10*J10,2)</f>
        <v>0</v>
      </c>
      <c r="L10" s="158">
        <v>21</v>
      </c>
      <c r="M10" s="158">
        <f>G10*(1+L10/100)</f>
        <v>0</v>
      </c>
      <c r="N10" s="158">
        <v>0</v>
      </c>
      <c r="O10" s="158">
        <f>ROUND(E10*N10,2)</f>
        <v>0</v>
      </c>
      <c r="P10" s="158">
        <v>0</v>
      </c>
      <c r="Q10" s="158">
        <f>ROUND(E10*P10,2)</f>
        <v>0</v>
      </c>
      <c r="R10" s="158"/>
      <c r="S10" s="158" t="s">
        <v>1252</v>
      </c>
      <c r="T10" s="158" t="s">
        <v>1253</v>
      </c>
      <c r="U10" s="158">
        <v>0</v>
      </c>
      <c r="V10" s="158">
        <f>ROUND(E10*U10,2)</f>
        <v>0</v>
      </c>
      <c r="W10" s="158"/>
      <c r="X10" s="158" t="s">
        <v>209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1254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3" t="s">
        <v>190</v>
      </c>
      <c r="B11" s="164" t="s">
        <v>126</v>
      </c>
      <c r="C11" s="182" t="s">
        <v>127</v>
      </c>
      <c r="D11" s="165"/>
      <c r="E11" s="166"/>
      <c r="F11" s="167"/>
      <c r="G11" s="168">
        <f>SUMIF(AG12:AG17,"&lt;&gt;NOR",G12:G17)</f>
        <v>0</v>
      </c>
      <c r="H11" s="162"/>
      <c r="I11" s="162">
        <f>SUM(I12:I17)</f>
        <v>0</v>
      </c>
      <c r="J11" s="162"/>
      <c r="K11" s="162">
        <f>SUM(K12:K17)</f>
        <v>0</v>
      </c>
      <c r="L11" s="162"/>
      <c r="M11" s="162">
        <f>SUM(M12:M17)</f>
        <v>0</v>
      </c>
      <c r="N11" s="162"/>
      <c r="O11" s="162">
        <f>SUM(O12:O17)</f>
        <v>0</v>
      </c>
      <c r="P11" s="162"/>
      <c r="Q11" s="162">
        <f>SUM(Q12:Q17)</f>
        <v>0</v>
      </c>
      <c r="R11" s="162"/>
      <c r="S11" s="162"/>
      <c r="T11" s="162"/>
      <c r="U11" s="162"/>
      <c r="V11" s="162">
        <f>SUM(V12:V17)</f>
        <v>0</v>
      </c>
      <c r="W11" s="162"/>
      <c r="X11" s="162"/>
      <c r="AG11" t="s">
        <v>191</v>
      </c>
    </row>
    <row r="12" spans="1:60" ht="22.5" outlineLevel="1" x14ac:dyDescent="0.2">
      <c r="A12" s="175">
        <v>3</v>
      </c>
      <c r="B12" s="176" t="s">
        <v>1257</v>
      </c>
      <c r="C12" s="185" t="s">
        <v>1258</v>
      </c>
      <c r="D12" s="177" t="s">
        <v>242</v>
      </c>
      <c r="E12" s="178">
        <v>5</v>
      </c>
      <c r="F12" s="179"/>
      <c r="G12" s="180">
        <f t="shared" ref="G12:G17" si="0">ROUND(E12*F12,2)</f>
        <v>0</v>
      </c>
      <c r="H12" s="159"/>
      <c r="I12" s="158">
        <f t="shared" ref="I12:I17" si="1">ROUND(E12*H12,2)</f>
        <v>0</v>
      </c>
      <c r="J12" s="159"/>
      <c r="K12" s="158">
        <f t="shared" ref="K12:K17" si="2">ROUND(E12*J12,2)</f>
        <v>0</v>
      </c>
      <c r="L12" s="158">
        <v>21</v>
      </c>
      <c r="M12" s="158">
        <f t="shared" ref="M12:M17" si="3">G12*(1+L12/100)</f>
        <v>0</v>
      </c>
      <c r="N12" s="158">
        <v>0</v>
      </c>
      <c r="O12" s="158">
        <f t="shared" ref="O12:O17" si="4">ROUND(E12*N12,2)</f>
        <v>0</v>
      </c>
      <c r="P12" s="158">
        <v>0</v>
      </c>
      <c r="Q12" s="158">
        <f t="shared" ref="Q12:Q17" si="5">ROUND(E12*P12,2)</f>
        <v>0</v>
      </c>
      <c r="R12" s="158"/>
      <c r="S12" s="158" t="s">
        <v>1252</v>
      </c>
      <c r="T12" s="158" t="s">
        <v>1259</v>
      </c>
      <c r="U12" s="158">
        <v>0</v>
      </c>
      <c r="V12" s="158">
        <f t="shared" ref="V12:V17" si="6">ROUND(E12*U12,2)</f>
        <v>0</v>
      </c>
      <c r="W12" s="158"/>
      <c r="X12" s="158" t="s">
        <v>209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1254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5">
        <v>4</v>
      </c>
      <c r="B13" s="176" t="s">
        <v>1260</v>
      </c>
      <c r="C13" s="185" t="s">
        <v>1261</v>
      </c>
      <c r="D13" s="177" t="s">
        <v>1262</v>
      </c>
      <c r="E13" s="178">
        <v>5</v>
      </c>
      <c r="F13" s="179"/>
      <c r="G13" s="180">
        <f t="shared" si="0"/>
        <v>0</v>
      </c>
      <c r="H13" s="159"/>
      <c r="I13" s="158">
        <f t="shared" si="1"/>
        <v>0</v>
      </c>
      <c r="J13" s="159"/>
      <c r="K13" s="158">
        <f t="shared" si="2"/>
        <v>0</v>
      </c>
      <c r="L13" s="158">
        <v>21</v>
      </c>
      <c r="M13" s="158">
        <f t="shared" si="3"/>
        <v>0</v>
      </c>
      <c r="N13" s="158">
        <v>0</v>
      </c>
      <c r="O13" s="158">
        <f t="shared" si="4"/>
        <v>0</v>
      </c>
      <c r="P13" s="158">
        <v>0</v>
      </c>
      <c r="Q13" s="158">
        <f t="shared" si="5"/>
        <v>0</v>
      </c>
      <c r="R13" s="158"/>
      <c r="S13" s="158" t="s">
        <v>595</v>
      </c>
      <c r="T13" s="158" t="s">
        <v>599</v>
      </c>
      <c r="U13" s="158">
        <v>0</v>
      </c>
      <c r="V13" s="158">
        <f t="shared" si="6"/>
        <v>0</v>
      </c>
      <c r="W13" s="158"/>
      <c r="X13" s="158" t="s">
        <v>764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1263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 x14ac:dyDescent="0.2">
      <c r="A14" s="175">
        <v>5</v>
      </c>
      <c r="B14" s="176" t="s">
        <v>1264</v>
      </c>
      <c r="C14" s="185" t="s">
        <v>1265</v>
      </c>
      <c r="D14" s="177" t="s">
        <v>242</v>
      </c>
      <c r="E14" s="178">
        <v>5</v>
      </c>
      <c r="F14" s="179"/>
      <c r="G14" s="180">
        <f t="shared" si="0"/>
        <v>0</v>
      </c>
      <c r="H14" s="159"/>
      <c r="I14" s="158">
        <f t="shared" si="1"/>
        <v>0</v>
      </c>
      <c r="J14" s="159"/>
      <c r="K14" s="158">
        <f t="shared" si="2"/>
        <v>0</v>
      </c>
      <c r="L14" s="158">
        <v>21</v>
      </c>
      <c r="M14" s="158">
        <f t="shared" si="3"/>
        <v>0</v>
      </c>
      <c r="N14" s="158">
        <v>0</v>
      </c>
      <c r="O14" s="158">
        <f t="shared" si="4"/>
        <v>0</v>
      </c>
      <c r="P14" s="158">
        <v>0</v>
      </c>
      <c r="Q14" s="158">
        <f t="shared" si="5"/>
        <v>0</v>
      </c>
      <c r="R14" s="158"/>
      <c r="S14" s="158" t="s">
        <v>1252</v>
      </c>
      <c r="T14" s="158" t="s">
        <v>1266</v>
      </c>
      <c r="U14" s="158">
        <v>0</v>
      </c>
      <c r="V14" s="158">
        <f t="shared" si="6"/>
        <v>0</v>
      </c>
      <c r="W14" s="158"/>
      <c r="X14" s="158" t="s">
        <v>209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1254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5">
        <v>6</v>
      </c>
      <c r="B15" s="176" t="s">
        <v>1267</v>
      </c>
      <c r="C15" s="185" t="s">
        <v>1268</v>
      </c>
      <c r="D15" s="177" t="s">
        <v>1140</v>
      </c>
      <c r="E15" s="178">
        <v>100</v>
      </c>
      <c r="F15" s="179"/>
      <c r="G15" s="180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21</v>
      </c>
      <c r="M15" s="158">
        <f t="shared" si="3"/>
        <v>0</v>
      </c>
      <c r="N15" s="158">
        <v>0</v>
      </c>
      <c r="O15" s="158">
        <f t="shared" si="4"/>
        <v>0</v>
      </c>
      <c r="P15" s="158">
        <v>0</v>
      </c>
      <c r="Q15" s="158">
        <f t="shared" si="5"/>
        <v>0</v>
      </c>
      <c r="R15" s="158"/>
      <c r="S15" s="158" t="s">
        <v>595</v>
      </c>
      <c r="T15" s="158" t="s">
        <v>599</v>
      </c>
      <c r="U15" s="158">
        <v>0</v>
      </c>
      <c r="V15" s="158">
        <f t="shared" si="6"/>
        <v>0</v>
      </c>
      <c r="W15" s="158"/>
      <c r="X15" s="158" t="s">
        <v>764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1263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5">
        <v>7</v>
      </c>
      <c r="B16" s="176" t="s">
        <v>1269</v>
      </c>
      <c r="C16" s="185" t="s">
        <v>1270</v>
      </c>
      <c r="D16" s="177" t="s">
        <v>1271</v>
      </c>
      <c r="E16" s="178">
        <v>1</v>
      </c>
      <c r="F16" s="179"/>
      <c r="G16" s="180">
        <f t="shared" si="0"/>
        <v>0</v>
      </c>
      <c r="H16" s="159"/>
      <c r="I16" s="158">
        <f t="shared" si="1"/>
        <v>0</v>
      </c>
      <c r="J16" s="159"/>
      <c r="K16" s="158">
        <f t="shared" si="2"/>
        <v>0</v>
      </c>
      <c r="L16" s="158">
        <v>21</v>
      </c>
      <c r="M16" s="158">
        <f t="shared" si="3"/>
        <v>0</v>
      </c>
      <c r="N16" s="158">
        <v>0</v>
      </c>
      <c r="O16" s="158">
        <f t="shared" si="4"/>
        <v>0</v>
      </c>
      <c r="P16" s="158">
        <v>0</v>
      </c>
      <c r="Q16" s="158">
        <f t="shared" si="5"/>
        <v>0</v>
      </c>
      <c r="R16" s="158"/>
      <c r="S16" s="158" t="s">
        <v>595</v>
      </c>
      <c r="T16" s="158" t="s">
        <v>599</v>
      </c>
      <c r="U16" s="158">
        <v>0</v>
      </c>
      <c r="V16" s="158">
        <f t="shared" si="6"/>
        <v>0</v>
      </c>
      <c r="W16" s="158"/>
      <c r="X16" s="158" t="s">
        <v>764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1263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5">
        <v>8</v>
      </c>
      <c r="B17" s="176" t="s">
        <v>1272</v>
      </c>
      <c r="C17" s="185" t="s">
        <v>1273</v>
      </c>
      <c r="D17" s="177" t="s">
        <v>1271</v>
      </c>
      <c r="E17" s="178">
        <v>4</v>
      </c>
      <c r="F17" s="179"/>
      <c r="G17" s="180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21</v>
      </c>
      <c r="M17" s="158">
        <f t="shared" si="3"/>
        <v>0</v>
      </c>
      <c r="N17" s="158">
        <v>0</v>
      </c>
      <c r="O17" s="158">
        <f t="shared" si="4"/>
        <v>0</v>
      </c>
      <c r="P17" s="158">
        <v>0</v>
      </c>
      <c r="Q17" s="158">
        <f t="shared" si="5"/>
        <v>0</v>
      </c>
      <c r="R17" s="158"/>
      <c r="S17" s="158" t="s">
        <v>595</v>
      </c>
      <c r="T17" s="158" t="s">
        <v>599</v>
      </c>
      <c r="U17" s="158">
        <v>0</v>
      </c>
      <c r="V17" s="158">
        <f t="shared" si="6"/>
        <v>0</v>
      </c>
      <c r="W17" s="158"/>
      <c r="X17" s="158" t="s">
        <v>764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1263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x14ac:dyDescent="0.2">
      <c r="A18" s="163" t="s">
        <v>190</v>
      </c>
      <c r="B18" s="164" t="s">
        <v>128</v>
      </c>
      <c r="C18" s="182" t="s">
        <v>129</v>
      </c>
      <c r="D18" s="165"/>
      <c r="E18" s="166"/>
      <c r="F18" s="167"/>
      <c r="G18" s="168">
        <f>SUMIF(AG19:AG27,"&lt;&gt;NOR",G19:G27)</f>
        <v>0</v>
      </c>
      <c r="H18" s="162"/>
      <c r="I18" s="162">
        <f>SUM(I19:I27)</f>
        <v>0</v>
      </c>
      <c r="J18" s="162"/>
      <c r="K18" s="162">
        <f>SUM(K19:K27)</f>
        <v>0</v>
      </c>
      <c r="L18" s="162"/>
      <c r="M18" s="162">
        <f>SUM(M19:M27)</f>
        <v>0</v>
      </c>
      <c r="N18" s="162"/>
      <c r="O18" s="162">
        <f>SUM(O19:O27)</f>
        <v>0.08</v>
      </c>
      <c r="P18" s="162"/>
      <c r="Q18" s="162">
        <f>SUM(Q19:Q27)</f>
        <v>0</v>
      </c>
      <c r="R18" s="162"/>
      <c r="S18" s="162"/>
      <c r="T18" s="162"/>
      <c r="U18" s="162"/>
      <c r="V18" s="162">
        <f>SUM(V19:V27)</f>
        <v>0</v>
      </c>
      <c r="W18" s="162"/>
      <c r="X18" s="162"/>
      <c r="AG18" t="s">
        <v>191</v>
      </c>
    </row>
    <row r="19" spans="1:60" ht="22.5" outlineLevel="1" x14ac:dyDescent="0.2">
      <c r="A19" s="175">
        <v>9</v>
      </c>
      <c r="B19" s="176" t="s">
        <v>1274</v>
      </c>
      <c r="C19" s="185" t="s">
        <v>1275</v>
      </c>
      <c r="D19" s="177" t="s">
        <v>238</v>
      </c>
      <c r="E19" s="178">
        <v>400</v>
      </c>
      <c r="F19" s="179"/>
      <c r="G19" s="180">
        <f t="shared" ref="G19:G27" si="7">ROUND(E19*F19,2)</f>
        <v>0</v>
      </c>
      <c r="H19" s="159"/>
      <c r="I19" s="158">
        <f t="shared" ref="I19:I27" si="8">ROUND(E19*H19,2)</f>
        <v>0</v>
      </c>
      <c r="J19" s="159"/>
      <c r="K19" s="158">
        <f t="shared" ref="K19:K27" si="9">ROUND(E19*J19,2)</f>
        <v>0</v>
      </c>
      <c r="L19" s="158">
        <v>21</v>
      </c>
      <c r="M19" s="158">
        <f t="shared" ref="M19:M27" si="10">G19*(1+L19/100)</f>
        <v>0</v>
      </c>
      <c r="N19" s="158">
        <v>0</v>
      </c>
      <c r="O19" s="158">
        <f t="shared" ref="O19:O27" si="11">ROUND(E19*N19,2)</f>
        <v>0</v>
      </c>
      <c r="P19" s="158">
        <v>0</v>
      </c>
      <c r="Q19" s="158">
        <f t="shared" ref="Q19:Q27" si="12">ROUND(E19*P19,2)</f>
        <v>0</v>
      </c>
      <c r="R19" s="158"/>
      <c r="S19" s="158" t="s">
        <v>1252</v>
      </c>
      <c r="T19" s="158" t="s">
        <v>1266</v>
      </c>
      <c r="U19" s="158">
        <v>0</v>
      </c>
      <c r="V19" s="158">
        <f t="shared" ref="V19:V27" si="13">ROUND(E19*U19,2)</f>
        <v>0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1254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 x14ac:dyDescent="0.2">
      <c r="A20" s="175">
        <v>10</v>
      </c>
      <c r="B20" s="176" t="s">
        <v>1276</v>
      </c>
      <c r="C20" s="185" t="s">
        <v>1277</v>
      </c>
      <c r="D20" s="177" t="s">
        <v>238</v>
      </c>
      <c r="E20" s="178">
        <v>400</v>
      </c>
      <c r="F20" s="179"/>
      <c r="G20" s="180">
        <f t="shared" si="7"/>
        <v>0</v>
      </c>
      <c r="H20" s="159"/>
      <c r="I20" s="158">
        <f t="shared" si="8"/>
        <v>0</v>
      </c>
      <c r="J20" s="159"/>
      <c r="K20" s="158">
        <f t="shared" si="9"/>
        <v>0</v>
      </c>
      <c r="L20" s="158">
        <v>21</v>
      </c>
      <c r="M20" s="158">
        <f t="shared" si="10"/>
        <v>0</v>
      </c>
      <c r="N20" s="158">
        <v>1.6000000000000001E-4</v>
      </c>
      <c r="O20" s="158">
        <f t="shared" si="11"/>
        <v>0.06</v>
      </c>
      <c r="P20" s="158">
        <v>0</v>
      </c>
      <c r="Q20" s="158">
        <f t="shared" si="12"/>
        <v>0</v>
      </c>
      <c r="R20" s="158"/>
      <c r="S20" s="158" t="s">
        <v>1252</v>
      </c>
      <c r="T20" s="158" t="s">
        <v>1266</v>
      </c>
      <c r="U20" s="158">
        <v>0</v>
      </c>
      <c r="V20" s="158">
        <f t="shared" si="13"/>
        <v>0</v>
      </c>
      <c r="W20" s="158"/>
      <c r="X20" s="158" t="s">
        <v>764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1263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5">
        <v>11</v>
      </c>
      <c r="B21" s="176" t="s">
        <v>1278</v>
      </c>
      <c r="C21" s="185" t="s">
        <v>1279</v>
      </c>
      <c r="D21" s="177" t="s">
        <v>238</v>
      </c>
      <c r="E21" s="178">
        <v>120</v>
      </c>
      <c r="F21" s="179"/>
      <c r="G21" s="180">
        <f t="shared" si="7"/>
        <v>0</v>
      </c>
      <c r="H21" s="159"/>
      <c r="I21" s="158">
        <f t="shared" si="8"/>
        <v>0</v>
      </c>
      <c r="J21" s="159"/>
      <c r="K21" s="158">
        <f t="shared" si="9"/>
        <v>0</v>
      </c>
      <c r="L21" s="158">
        <v>21</v>
      </c>
      <c r="M21" s="158">
        <f t="shared" si="10"/>
        <v>0</v>
      </c>
      <c r="N21" s="158">
        <v>0</v>
      </c>
      <c r="O21" s="158">
        <f t="shared" si="11"/>
        <v>0</v>
      </c>
      <c r="P21" s="158">
        <v>0</v>
      </c>
      <c r="Q21" s="158">
        <f t="shared" si="12"/>
        <v>0</v>
      </c>
      <c r="R21" s="158"/>
      <c r="S21" s="158" t="s">
        <v>1252</v>
      </c>
      <c r="T21" s="158" t="s">
        <v>1266</v>
      </c>
      <c r="U21" s="158">
        <v>0</v>
      </c>
      <c r="V21" s="158">
        <f t="shared" si="13"/>
        <v>0</v>
      </c>
      <c r="W21" s="158"/>
      <c r="X21" s="158" t="s">
        <v>209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1254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 x14ac:dyDescent="0.2">
      <c r="A22" s="175">
        <v>12</v>
      </c>
      <c r="B22" s="176" t="s">
        <v>1280</v>
      </c>
      <c r="C22" s="185" t="s">
        <v>1281</v>
      </c>
      <c r="D22" s="177" t="s">
        <v>238</v>
      </c>
      <c r="E22" s="178">
        <v>120</v>
      </c>
      <c r="F22" s="179"/>
      <c r="G22" s="180">
        <f t="shared" si="7"/>
        <v>0</v>
      </c>
      <c r="H22" s="159"/>
      <c r="I22" s="158">
        <f t="shared" si="8"/>
        <v>0</v>
      </c>
      <c r="J22" s="159"/>
      <c r="K22" s="158">
        <f t="shared" si="9"/>
        <v>0</v>
      </c>
      <c r="L22" s="158">
        <v>21</v>
      </c>
      <c r="M22" s="158">
        <f t="shared" si="10"/>
        <v>0</v>
      </c>
      <c r="N22" s="158">
        <v>1.6000000000000001E-4</v>
      </c>
      <c r="O22" s="158">
        <f t="shared" si="11"/>
        <v>0.02</v>
      </c>
      <c r="P22" s="158">
        <v>0</v>
      </c>
      <c r="Q22" s="158">
        <f t="shared" si="12"/>
        <v>0</v>
      </c>
      <c r="R22" s="158"/>
      <c r="S22" s="158" t="s">
        <v>1252</v>
      </c>
      <c r="T22" s="158" t="s">
        <v>1266</v>
      </c>
      <c r="U22" s="158">
        <v>0</v>
      </c>
      <c r="V22" s="158">
        <f t="shared" si="13"/>
        <v>0</v>
      </c>
      <c r="W22" s="158"/>
      <c r="X22" s="158" t="s">
        <v>764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1263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75">
        <v>13</v>
      </c>
      <c r="B23" s="176" t="s">
        <v>1282</v>
      </c>
      <c r="C23" s="185" t="s">
        <v>1283</v>
      </c>
      <c r="D23" s="177" t="s">
        <v>242</v>
      </c>
      <c r="E23" s="178">
        <v>223</v>
      </c>
      <c r="F23" s="179"/>
      <c r="G23" s="180">
        <f t="shared" si="7"/>
        <v>0</v>
      </c>
      <c r="H23" s="159"/>
      <c r="I23" s="158">
        <f t="shared" si="8"/>
        <v>0</v>
      </c>
      <c r="J23" s="159"/>
      <c r="K23" s="158">
        <f t="shared" si="9"/>
        <v>0</v>
      </c>
      <c r="L23" s="158">
        <v>21</v>
      </c>
      <c r="M23" s="158">
        <f t="shared" si="10"/>
        <v>0</v>
      </c>
      <c r="N23" s="158">
        <v>0</v>
      </c>
      <c r="O23" s="158">
        <f t="shared" si="11"/>
        <v>0</v>
      </c>
      <c r="P23" s="158">
        <v>0</v>
      </c>
      <c r="Q23" s="158">
        <f t="shared" si="12"/>
        <v>0</v>
      </c>
      <c r="R23" s="158"/>
      <c r="S23" s="158" t="s">
        <v>1252</v>
      </c>
      <c r="T23" s="158" t="s">
        <v>1266</v>
      </c>
      <c r="U23" s="158">
        <v>0</v>
      </c>
      <c r="V23" s="158">
        <f t="shared" si="13"/>
        <v>0</v>
      </c>
      <c r="W23" s="158"/>
      <c r="X23" s="158" t="s">
        <v>209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1254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5">
        <v>14</v>
      </c>
      <c r="B24" s="176" t="s">
        <v>1284</v>
      </c>
      <c r="C24" s="185" t="s">
        <v>1285</v>
      </c>
      <c r="D24" s="177" t="s">
        <v>1271</v>
      </c>
      <c r="E24" s="178">
        <v>223</v>
      </c>
      <c r="F24" s="179"/>
      <c r="G24" s="180">
        <f t="shared" si="7"/>
        <v>0</v>
      </c>
      <c r="H24" s="159"/>
      <c r="I24" s="158">
        <f t="shared" si="8"/>
        <v>0</v>
      </c>
      <c r="J24" s="159"/>
      <c r="K24" s="158">
        <f t="shared" si="9"/>
        <v>0</v>
      </c>
      <c r="L24" s="158">
        <v>21</v>
      </c>
      <c r="M24" s="158">
        <f t="shared" si="10"/>
        <v>0</v>
      </c>
      <c r="N24" s="158">
        <v>0</v>
      </c>
      <c r="O24" s="158">
        <f t="shared" si="11"/>
        <v>0</v>
      </c>
      <c r="P24" s="158">
        <v>0</v>
      </c>
      <c r="Q24" s="158">
        <f t="shared" si="12"/>
        <v>0</v>
      </c>
      <c r="R24" s="158"/>
      <c r="S24" s="158" t="s">
        <v>595</v>
      </c>
      <c r="T24" s="158" t="s">
        <v>599</v>
      </c>
      <c r="U24" s="158">
        <v>0</v>
      </c>
      <c r="V24" s="158">
        <f t="shared" si="13"/>
        <v>0</v>
      </c>
      <c r="W24" s="158"/>
      <c r="X24" s="158" t="s">
        <v>764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1263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 x14ac:dyDescent="0.2">
      <c r="A25" s="175">
        <v>15</v>
      </c>
      <c r="B25" s="176" t="s">
        <v>1286</v>
      </c>
      <c r="C25" s="185" t="s">
        <v>1287</v>
      </c>
      <c r="D25" s="177" t="s">
        <v>242</v>
      </c>
      <c r="E25" s="178">
        <v>32</v>
      </c>
      <c r="F25" s="179"/>
      <c r="G25" s="180">
        <f t="shared" si="7"/>
        <v>0</v>
      </c>
      <c r="H25" s="159"/>
      <c r="I25" s="158">
        <f t="shared" si="8"/>
        <v>0</v>
      </c>
      <c r="J25" s="159"/>
      <c r="K25" s="158">
        <f t="shared" si="9"/>
        <v>0</v>
      </c>
      <c r="L25" s="158">
        <v>21</v>
      </c>
      <c r="M25" s="158">
        <f t="shared" si="10"/>
        <v>0</v>
      </c>
      <c r="N25" s="158">
        <v>0</v>
      </c>
      <c r="O25" s="158">
        <f t="shared" si="11"/>
        <v>0</v>
      </c>
      <c r="P25" s="158">
        <v>0</v>
      </c>
      <c r="Q25" s="158">
        <f t="shared" si="12"/>
        <v>0</v>
      </c>
      <c r="R25" s="158"/>
      <c r="S25" s="158" t="s">
        <v>1252</v>
      </c>
      <c r="T25" s="158" t="s">
        <v>1266</v>
      </c>
      <c r="U25" s="158">
        <v>0</v>
      </c>
      <c r="V25" s="158">
        <f t="shared" si="13"/>
        <v>0</v>
      </c>
      <c r="W25" s="158"/>
      <c r="X25" s="158" t="s">
        <v>209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1254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5">
        <v>16</v>
      </c>
      <c r="B26" s="176" t="s">
        <v>1288</v>
      </c>
      <c r="C26" s="185" t="s">
        <v>1289</v>
      </c>
      <c r="D26" s="177" t="s">
        <v>1271</v>
      </c>
      <c r="E26" s="178">
        <v>32</v>
      </c>
      <c r="F26" s="179"/>
      <c r="G26" s="180">
        <f t="shared" si="7"/>
        <v>0</v>
      </c>
      <c r="H26" s="159"/>
      <c r="I26" s="158">
        <f t="shared" si="8"/>
        <v>0</v>
      </c>
      <c r="J26" s="159"/>
      <c r="K26" s="158">
        <f t="shared" si="9"/>
        <v>0</v>
      </c>
      <c r="L26" s="158">
        <v>21</v>
      </c>
      <c r="M26" s="158">
        <f t="shared" si="10"/>
        <v>0</v>
      </c>
      <c r="N26" s="158">
        <v>0</v>
      </c>
      <c r="O26" s="158">
        <f t="shared" si="11"/>
        <v>0</v>
      </c>
      <c r="P26" s="158">
        <v>0</v>
      </c>
      <c r="Q26" s="158">
        <f t="shared" si="12"/>
        <v>0</v>
      </c>
      <c r="R26" s="158"/>
      <c r="S26" s="158" t="s">
        <v>595</v>
      </c>
      <c r="T26" s="158" t="s">
        <v>599</v>
      </c>
      <c r="U26" s="158">
        <v>0</v>
      </c>
      <c r="V26" s="158">
        <f t="shared" si="13"/>
        <v>0</v>
      </c>
      <c r="W26" s="158"/>
      <c r="X26" s="158" t="s">
        <v>764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1263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5">
        <v>17</v>
      </c>
      <c r="B27" s="176" t="s">
        <v>1290</v>
      </c>
      <c r="C27" s="185" t="s">
        <v>1291</v>
      </c>
      <c r="D27" s="177" t="s">
        <v>242</v>
      </c>
      <c r="E27" s="178">
        <v>32</v>
      </c>
      <c r="F27" s="179"/>
      <c r="G27" s="180">
        <f t="shared" si="7"/>
        <v>0</v>
      </c>
      <c r="H27" s="159"/>
      <c r="I27" s="158">
        <f t="shared" si="8"/>
        <v>0</v>
      </c>
      <c r="J27" s="159"/>
      <c r="K27" s="158">
        <f t="shared" si="9"/>
        <v>0</v>
      </c>
      <c r="L27" s="158">
        <v>21</v>
      </c>
      <c r="M27" s="158">
        <f t="shared" si="10"/>
        <v>0</v>
      </c>
      <c r="N27" s="158">
        <v>0</v>
      </c>
      <c r="O27" s="158">
        <f t="shared" si="11"/>
        <v>0</v>
      </c>
      <c r="P27" s="158">
        <v>0</v>
      </c>
      <c r="Q27" s="158">
        <f t="shared" si="12"/>
        <v>0</v>
      </c>
      <c r="R27" s="158"/>
      <c r="S27" s="158" t="s">
        <v>1252</v>
      </c>
      <c r="T27" s="158" t="s">
        <v>1266</v>
      </c>
      <c r="U27" s="158">
        <v>0</v>
      </c>
      <c r="V27" s="158">
        <f t="shared" si="13"/>
        <v>0</v>
      </c>
      <c r="W27" s="158"/>
      <c r="X27" s="158" t="s">
        <v>209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1254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3" t="s">
        <v>190</v>
      </c>
      <c r="B28" s="164" t="s">
        <v>130</v>
      </c>
      <c r="C28" s="182" t="s">
        <v>131</v>
      </c>
      <c r="D28" s="165"/>
      <c r="E28" s="166"/>
      <c r="F28" s="167"/>
      <c r="G28" s="168">
        <f>SUMIF(AG29:AG32,"&lt;&gt;NOR",G29:G32)</f>
        <v>0</v>
      </c>
      <c r="H28" s="162"/>
      <c r="I28" s="162">
        <f>SUM(I29:I32)</f>
        <v>0</v>
      </c>
      <c r="J28" s="162"/>
      <c r="K28" s="162">
        <f>SUM(K29:K32)</f>
        <v>0</v>
      </c>
      <c r="L28" s="162"/>
      <c r="M28" s="162">
        <f>SUM(M29:M32)</f>
        <v>0</v>
      </c>
      <c r="N28" s="162"/>
      <c r="O28" s="162">
        <f>SUM(O29:O32)</f>
        <v>0</v>
      </c>
      <c r="P28" s="162"/>
      <c r="Q28" s="162">
        <f>SUM(Q29:Q32)</f>
        <v>0</v>
      </c>
      <c r="R28" s="162"/>
      <c r="S28" s="162"/>
      <c r="T28" s="162"/>
      <c r="U28" s="162"/>
      <c r="V28" s="162">
        <f>SUM(V29:V32)</f>
        <v>0</v>
      </c>
      <c r="W28" s="162"/>
      <c r="X28" s="162"/>
      <c r="AG28" t="s">
        <v>191</v>
      </c>
    </row>
    <row r="29" spans="1:60" ht="22.5" outlineLevel="1" x14ac:dyDescent="0.2">
      <c r="A29" s="175">
        <v>18</v>
      </c>
      <c r="B29" s="176" t="s">
        <v>1292</v>
      </c>
      <c r="C29" s="185" t="s">
        <v>1293</v>
      </c>
      <c r="D29" s="177" t="s">
        <v>242</v>
      </c>
      <c r="E29" s="178">
        <v>5</v>
      </c>
      <c r="F29" s="179"/>
      <c r="G29" s="180">
        <f>ROUND(E29*F29,2)</f>
        <v>0</v>
      </c>
      <c r="H29" s="159"/>
      <c r="I29" s="158">
        <f>ROUND(E29*H29,2)</f>
        <v>0</v>
      </c>
      <c r="J29" s="159"/>
      <c r="K29" s="158">
        <f>ROUND(E29*J29,2)</f>
        <v>0</v>
      </c>
      <c r="L29" s="158">
        <v>21</v>
      </c>
      <c r="M29" s="158">
        <f>G29*(1+L29/100)</f>
        <v>0</v>
      </c>
      <c r="N29" s="158">
        <v>0</v>
      </c>
      <c r="O29" s="158">
        <f>ROUND(E29*N29,2)</f>
        <v>0</v>
      </c>
      <c r="P29" s="158">
        <v>0</v>
      </c>
      <c r="Q29" s="158">
        <f>ROUND(E29*P29,2)</f>
        <v>0</v>
      </c>
      <c r="R29" s="158"/>
      <c r="S29" s="158" t="s">
        <v>1252</v>
      </c>
      <c r="T29" s="158" t="s">
        <v>1266</v>
      </c>
      <c r="U29" s="158">
        <v>0</v>
      </c>
      <c r="V29" s="158">
        <f>ROUND(E29*U29,2)</f>
        <v>0</v>
      </c>
      <c r="W29" s="158"/>
      <c r="X29" s="158" t="s">
        <v>209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1254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5">
        <v>19</v>
      </c>
      <c r="B30" s="176" t="s">
        <v>1294</v>
      </c>
      <c r="C30" s="185" t="s">
        <v>1295</v>
      </c>
      <c r="D30" s="177" t="s">
        <v>1271</v>
      </c>
      <c r="E30" s="178">
        <v>5</v>
      </c>
      <c r="F30" s="179"/>
      <c r="G30" s="180">
        <f>ROUND(E30*F30,2)</f>
        <v>0</v>
      </c>
      <c r="H30" s="159"/>
      <c r="I30" s="158">
        <f>ROUND(E30*H30,2)</f>
        <v>0</v>
      </c>
      <c r="J30" s="159"/>
      <c r="K30" s="158">
        <f>ROUND(E30*J30,2)</f>
        <v>0</v>
      </c>
      <c r="L30" s="158">
        <v>21</v>
      </c>
      <c r="M30" s="158">
        <f>G30*(1+L30/100)</f>
        <v>0</v>
      </c>
      <c r="N30" s="158">
        <v>0</v>
      </c>
      <c r="O30" s="158">
        <f>ROUND(E30*N30,2)</f>
        <v>0</v>
      </c>
      <c r="P30" s="158">
        <v>0</v>
      </c>
      <c r="Q30" s="158">
        <f>ROUND(E30*P30,2)</f>
        <v>0</v>
      </c>
      <c r="R30" s="158"/>
      <c r="S30" s="158" t="s">
        <v>595</v>
      </c>
      <c r="T30" s="158" t="s">
        <v>599</v>
      </c>
      <c r="U30" s="158">
        <v>0</v>
      </c>
      <c r="V30" s="158">
        <f>ROUND(E30*U30,2)</f>
        <v>0</v>
      </c>
      <c r="W30" s="158"/>
      <c r="X30" s="158" t="s">
        <v>764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1263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5">
        <v>20</v>
      </c>
      <c r="B31" s="176" t="s">
        <v>1296</v>
      </c>
      <c r="C31" s="185" t="s">
        <v>1297</v>
      </c>
      <c r="D31" s="177" t="s">
        <v>242</v>
      </c>
      <c r="E31" s="178">
        <v>5</v>
      </c>
      <c r="F31" s="179"/>
      <c r="G31" s="180">
        <f>ROUND(E31*F31,2)</f>
        <v>0</v>
      </c>
      <c r="H31" s="159"/>
      <c r="I31" s="158">
        <f>ROUND(E31*H31,2)</f>
        <v>0</v>
      </c>
      <c r="J31" s="159"/>
      <c r="K31" s="158">
        <f>ROUND(E31*J31,2)</f>
        <v>0</v>
      </c>
      <c r="L31" s="158">
        <v>21</v>
      </c>
      <c r="M31" s="158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8"/>
      <c r="S31" s="158" t="s">
        <v>1252</v>
      </c>
      <c r="T31" s="158" t="s">
        <v>1259</v>
      </c>
      <c r="U31" s="158">
        <v>0</v>
      </c>
      <c r="V31" s="158">
        <f>ROUND(E31*U31,2)</f>
        <v>0</v>
      </c>
      <c r="W31" s="158"/>
      <c r="X31" s="158" t="s">
        <v>209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1254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5">
        <v>21</v>
      </c>
      <c r="B32" s="176" t="s">
        <v>1298</v>
      </c>
      <c r="C32" s="185" t="s">
        <v>1299</v>
      </c>
      <c r="D32" s="177" t="s">
        <v>1271</v>
      </c>
      <c r="E32" s="178">
        <v>5</v>
      </c>
      <c r="F32" s="179"/>
      <c r="G32" s="180">
        <f>ROUND(E32*F32,2)</f>
        <v>0</v>
      </c>
      <c r="H32" s="159"/>
      <c r="I32" s="158">
        <f>ROUND(E32*H32,2)</f>
        <v>0</v>
      </c>
      <c r="J32" s="159"/>
      <c r="K32" s="158">
        <f>ROUND(E32*J32,2)</f>
        <v>0</v>
      </c>
      <c r="L32" s="158">
        <v>21</v>
      </c>
      <c r="M32" s="158">
        <f>G32*(1+L32/100)</f>
        <v>0</v>
      </c>
      <c r="N32" s="158">
        <v>0</v>
      </c>
      <c r="O32" s="158">
        <f>ROUND(E32*N32,2)</f>
        <v>0</v>
      </c>
      <c r="P32" s="158">
        <v>0</v>
      </c>
      <c r="Q32" s="158">
        <f>ROUND(E32*P32,2)</f>
        <v>0</v>
      </c>
      <c r="R32" s="158"/>
      <c r="S32" s="158" t="s">
        <v>595</v>
      </c>
      <c r="T32" s="158" t="s">
        <v>599</v>
      </c>
      <c r="U32" s="158">
        <v>0</v>
      </c>
      <c r="V32" s="158">
        <f>ROUND(E32*U32,2)</f>
        <v>0</v>
      </c>
      <c r="W32" s="158"/>
      <c r="X32" s="158" t="s">
        <v>764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1263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5.5" x14ac:dyDescent="0.2">
      <c r="A33" s="163" t="s">
        <v>190</v>
      </c>
      <c r="B33" s="164" t="s">
        <v>132</v>
      </c>
      <c r="C33" s="182" t="s">
        <v>133</v>
      </c>
      <c r="D33" s="165"/>
      <c r="E33" s="166"/>
      <c r="F33" s="167"/>
      <c r="G33" s="168">
        <f>SUMIF(AG34:AG37,"&lt;&gt;NOR",G34:G37)</f>
        <v>0</v>
      </c>
      <c r="H33" s="162"/>
      <c r="I33" s="162">
        <f>SUM(I34:I37)</f>
        <v>0</v>
      </c>
      <c r="J33" s="162"/>
      <c r="K33" s="162">
        <f>SUM(K34:K37)</f>
        <v>0</v>
      </c>
      <c r="L33" s="162"/>
      <c r="M33" s="162">
        <f>SUM(M34:M37)</f>
        <v>0</v>
      </c>
      <c r="N33" s="162"/>
      <c r="O33" s="162">
        <f>SUM(O34:O37)</f>
        <v>0.02</v>
      </c>
      <c r="P33" s="162"/>
      <c r="Q33" s="162">
        <f>SUM(Q34:Q37)</f>
        <v>0</v>
      </c>
      <c r="R33" s="162"/>
      <c r="S33" s="162"/>
      <c r="T33" s="162"/>
      <c r="U33" s="162"/>
      <c r="V33" s="162">
        <f>SUM(V34:V37)</f>
        <v>0</v>
      </c>
      <c r="W33" s="162"/>
      <c r="X33" s="162"/>
      <c r="AG33" t="s">
        <v>191</v>
      </c>
    </row>
    <row r="34" spans="1:60" ht="22.5" outlineLevel="1" x14ac:dyDescent="0.2">
      <c r="A34" s="175">
        <v>22</v>
      </c>
      <c r="B34" s="176" t="s">
        <v>1300</v>
      </c>
      <c r="C34" s="185" t="s">
        <v>1301</v>
      </c>
      <c r="D34" s="177" t="s">
        <v>242</v>
      </c>
      <c r="E34" s="178">
        <v>34</v>
      </c>
      <c r="F34" s="179"/>
      <c r="G34" s="180">
        <f>ROUND(E34*F34,2)</f>
        <v>0</v>
      </c>
      <c r="H34" s="159"/>
      <c r="I34" s="158">
        <f>ROUND(E34*H34,2)</f>
        <v>0</v>
      </c>
      <c r="J34" s="159"/>
      <c r="K34" s="158">
        <f>ROUND(E34*J34,2)</f>
        <v>0</v>
      </c>
      <c r="L34" s="158">
        <v>21</v>
      </c>
      <c r="M34" s="158">
        <f>G34*(1+L34/100)</f>
        <v>0</v>
      </c>
      <c r="N34" s="158">
        <v>0</v>
      </c>
      <c r="O34" s="158">
        <f>ROUND(E34*N34,2)</f>
        <v>0</v>
      </c>
      <c r="P34" s="158">
        <v>0</v>
      </c>
      <c r="Q34" s="158">
        <f>ROUND(E34*P34,2)</f>
        <v>0</v>
      </c>
      <c r="R34" s="158"/>
      <c r="S34" s="158" t="s">
        <v>1252</v>
      </c>
      <c r="T34" s="158" t="s">
        <v>1266</v>
      </c>
      <c r="U34" s="158">
        <v>0</v>
      </c>
      <c r="V34" s="158">
        <f>ROUND(E34*U34,2)</f>
        <v>0</v>
      </c>
      <c r="W34" s="158"/>
      <c r="X34" s="158" t="s">
        <v>209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1254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1" x14ac:dyDescent="0.2">
      <c r="A35" s="175">
        <v>23</v>
      </c>
      <c r="B35" s="176" t="s">
        <v>1302</v>
      </c>
      <c r="C35" s="185" t="s">
        <v>1303</v>
      </c>
      <c r="D35" s="177" t="s">
        <v>1271</v>
      </c>
      <c r="E35" s="178">
        <v>34</v>
      </c>
      <c r="F35" s="179"/>
      <c r="G35" s="180">
        <f>ROUND(E35*F35,2)</f>
        <v>0</v>
      </c>
      <c r="H35" s="159"/>
      <c r="I35" s="158">
        <f>ROUND(E35*H35,2)</f>
        <v>0</v>
      </c>
      <c r="J35" s="159"/>
      <c r="K35" s="158">
        <f>ROUND(E35*J35,2)</f>
        <v>0</v>
      </c>
      <c r="L35" s="158">
        <v>21</v>
      </c>
      <c r="M35" s="158">
        <f>G35*(1+L35/100)</f>
        <v>0</v>
      </c>
      <c r="N35" s="158">
        <v>0</v>
      </c>
      <c r="O35" s="158">
        <f>ROUND(E35*N35,2)</f>
        <v>0</v>
      </c>
      <c r="P35" s="158">
        <v>0</v>
      </c>
      <c r="Q35" s="158">
        <f>ROUND(E35*P35,2)</f>
        <v>0</v>
      </c>
      <c r="R35" s="158"/>
      <c r="S35" s="158" t="s">
        <v>595</v>
      </c>
      <c r="T35" s="158" t="s">
        <v>599</v>
      </c>
      <c r="U35" s="158">
        <v>0</v>
      </c>
      <c r="V35" s="158">
        <f>ROUND(E35*U35,2)</f>
        <v>0</v>
      </c>
      <c r="W35" s="158"/>
      <c r="X35" s="158" t="s">
        <v>764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1263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75">
        <v>24</v>
      </c>
      <c r="B36" s="176" t="s">
        <v>1300</v>
      </c>
      <c r="C36" s="185" t="s">
        <v>1301</v>
      </c>
      <c r="D36" s="177" t="s">
        <v>242</v>
      </c>
      <c r="E36" s="178">
        <v>6</v>
      </c>
      <c r="F36" s="179"/>
      <c r="G36" s="180">
        <f>ROUND(E36*F36,2)</f>
        <v>0</v>
      </c>
      <c r="H36" s="159"/>
      <c r="I36" s="158">
        <f>ROUND(E36*H36,2)</f>
        <v>0</v>
      </c>
      <c r="J36" s="159"/>
      <c r="K36" s="158">
        <f>ROUND(E36*J36,2)</f>
        <v>0</v>
      </c>
      <c r="L36" s="158">
        <v>21</v>
      </c>
      <c r="M36" s="158">
        <f>G36*(1+L36/100)</f>
        <v>0</v>
      </c>
      <c r="N36" s="158">
        <v>0</v>
      </c>
      <c r="O36" s="158">
        <f>ROUND(E36*N36,2)</f>
        <v>0</v>
      </c>
      <c r="P36" s="158">
        <v>0</v>
      </c>
      <c r="Q36" s="158">
        <f>ROUND(E36*P36,2)</f>
        <v>0</v>
      </c>
      <c r="R36" s="158"/>
      <c r="S36" s="158" t="s">
        <v>1252</v>
      </c>
      <c r="T36" s="158" t="s">
        <v>1266</v>
      </c>
      <c r="U36" s="158">
        <v>0</v>
      </c>
      <c r="V36" s="158">
        <f>ROUND(E36*U36,2)</f>
        <v>0</v>
      </c>
      <c r="W36" s="158"/>
      <c r="X36" s="158" t="s">
        <v>209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1254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 x14ac:dyDescent="0.2">
      <c r="A37" s="175">
        <v>25</v>
      </c>
      <c r="B37" s="176" t="s">
        <v>1304</v>
      </c>
      <c r="C37" s="185" t="s">
        <v>1305</v>
      </c>
      <c r="D37" s="177" t="s">
        <v>242</v>
      </c>
      <c r="E37" s="178">
        <v>6</v>
      </c>
      <c r="F37" s="179"/>
      <c r="G37" s="180">
        <f>ROUND(E37*F37,2)</f>
        <v>0</v>
      </c>
      <c r="H37" s="159"/>
      <c r="I37" s="158">
        <f>ROUND(E37*H37,2)</f>
        <v>0</v>
      </c>
      <c r="J37" s="159"/>
      <c r="K37" s="158">
        <f>ROUND(E37*J37,2)</f>
        <v>0</v>
      </c>
      <c r="L37" s="158">
        <v>21</v>
      </c>
      <c r="M37" s="158">
        <f>G37*(1+L37/100)</f>
        <v>0</v>
      </c>
      <c r="N37" s="158">
        <v>2.5999999999999999E-3</v>
      </c>
      <c r="O37" s="158">
        <f>ROUND(E37*N37,2)</f>
        <v>0.02</v>
      </c>
      <c r="P37" s="158">
        <v>0</v>
      </c>
      <c r="Q37" s="158">
        <f>ROUND(E37*P37,2)</f>
        <v>0</v>
      </c>
      <c r="R37" s="158"/>
      <c r="S37" s="158" t="s">
        <v>1252</v>
      </c>
      <c r="T37" s="158" t="s">
        <v>1259</v>
      </c>
      <c r="U37" s="158">
        <v>0</v>
      </c>
      <c r="V37" s="158">
        <f>ROUND(E37*U37,2)</f>
        <v>0</v>
      </c>
      <c r="W37" s="158"/>
      <c r="X37" s="158" t="s">
        <v>764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1263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5.5" x14ac:dyDescent="0.2">
      <c r="A38" s="163" t="s">
        <v>190</v>
      </c>
      <c r="B38" s="164" t="s">
        <v>134</v>
      </c>
      <c r="C38" s="182" t="s">
        <v>135</v>
      </c>
      <c r="D38" s="165"/>
      <c r="E38" s="166"/>
      <c r="F38" s="167"/>
      <c r="G38" s="168">
        <f>SUMIF(AG39:AG39,"&lt;&gt;NOR",G39:G39)</f>
        <v>0</v>
      </c>
      <c r="H38" s="162"/>
      <c r="I38" s="162">
        <f>SUM(I39:I39)</f>
        <v>0</v>
      </c>
      <c r="J38" s="162"/>
      <c r="K38" s="162">
        <f>SUM(K39:K39)</f>
        <v>0</v>
      </c>
      <c r="L38" s="162"/>
      <c r="M38" s="162">
        <f>SUM(M39:M39)</f>
        <v>0</v>
      </c>
      <c r="N38" s="162"/>
      <c r="O38" s="162">
        <f>SUM(O39:O39)</f>
        <v>0</v>
      </c>
      <c r="P38" s="162"/>
      <c r="Q38" s="162">
        <f>SUM(Q39:Q39)</f>
        <v>0</v>
      </c>
      <c r="R38" s="162"/>
      <c r="S38" s="162"/>
      <c r="T38" s="162"/>
      <c r="U38" s="162"/>
      <c r="V38" s="162">
        <f>SUM(V39:V39)</f>
        <v>0</v>
      </c>
      <c r="W38" s="162"/>
      <c r="X38" s="162"/>
      <c r="AG38" t="s">
        <v>191</v>
      </c>
    </row>
    <row r="39" spans="1:60" ht="22.5" outlineLevel="1" x14ac:dyDescent="0.2">
      <c r="A39" s="175">
        <v>26</v>
      </c>
      <c r="B39" s="176" t="s">
        <v>1306</v>
      </c>
      <c r="C39" s="185" t="s">
        <v>1307</v>
      </c>
      <c r="D39" s="177" t="s">
        <v>242</v>
      </c>
      <c r="E39" s="178">
        <v>5</v>
      </c>
      <c r="F39" s="179"/>
      <c r="G39" s="180">
        <f>ROUND(E39*F39,2)</f>
        <v>0</v>
      </c>
      <c r="H39" s="159"/>
      <c r="I39" s="158">
        <f>ROUND(E39*H39,2)</f>
        <v>0</v>
      </c>
      <c r="J39" s="159"/>
      <c r="K39" s="158">
        <f>ROUND(E39*J39,2)</f>
        <v>0</v>
      </c>
      <c r="L39" s="158">
        <v>21</v>
      </c>
      <c r="M39" s="158">
        <f>G39*(1+L39/100)</f>
        <v>0</v>
      </c>
      <c r="N39" s="158">
        <v>0</v>
      </c>
      <c r="O39" s="158">
        <f>ROUND(E39*N39,2)</f>
        <v>0</v>
      </c>
      <c r="P39" s="158">
        <v>0</v>
      </c>
      <c r="Q39" s="158">
        <f>ROUND(E39*P39,2)</f>
        <v>0</v>
      </c>
      <c r="R39" s="158"/>
      <c r="S39" s="158" t="s">
        <v>1252</v>
      </c>
      <c r="T39" s="158" t="s">
        <v>1266</v>
      </c>
      <c r="U39" s="158">
        <v>0</v>
      </c>
      <c r="V39" s="158">
        <f>ROUND(E39*U39,2)</f>
        <v>0</v>
      </c>
      <c r="W39" s="158"/>
      <c r="X39" s="158" t="s">
        <v>209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1254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3" t="s">
        <v>190</v>
      </c>
      <c r="B40" s="164" t="s">
        <v>76</v>
      </c>
      <c r="C40" s="182" t="s">
        <v>77</v>
      </c>
      <c r="D40" s="165"/>
      <c r="E40" s="166"/>
      <c r="F40" s="167"/>
      <c r="G40" s="168">
        <f>SUMIF(AG41:AG80,"&lt;&gt;NOR",G41:G80)</f>
        <v>0</v>
      </c>
      <c r="H40" s="162"/>
      <c r="I40" s="162">
        <f>SUM(I41:I80)</f>
        <v>0</v>
      </c>
      <c r="J40" s="162"/>
      <c r="K40" s="162">
        <f>SUM(K41:K80)</f>
        <v>0</v>
      </c>
      <c r="L40" s="162"/>
      <c r="M40" s="162">
        <f>SUM(M41:M80)</f>
        <v>0</v>
      </c>
      <c r="N40" s="162"/>
      <c r="O40" s="162">
        <f>SUM(O41:O80)</f>
        <v>0.60000000000000009</v>
      </c>
      <c r="P40" s="162"/>
      <c r="Q40" s="162">
        <f>SUM(Q41:Q80)</f>
        <v>0</v>
      </c>
      <c r="R40" s="162"/>
      <c r="S40" s="162"/>
      <c r="T40" s="162"/>
      <c r="U40" s="162"/>
      <c r="V40" s="162">
        <f>SUM(V41:V80)</f>
        <v>0</v>
      </c>
      <c r="W40" s="162"/>
      <c r="X40" s="162"/>
      <c r="AG40" t="s">
        <v>191</v>
      </c>
    </row>
    <row r="41" spans="1:60" outlineLevel="1" x14ac:dyDescent="0.2">
      <c r="A41" s="175">
        <v>27</v>
      </c>
      <c r="B41" s="176" t="s">
        <v>1308</v>
      </c>
      <c r="C41" s="185" t="s">
        <v>1309</v>
      </c>
      <c r="D41" s="177" t="s">
        <v>1262</v>
      </c>
      <c r="E41" s="178">
        <v>6</v>
      </c>
      <c r="F41" s="179"/>
      <c r="G41" s="180">
        <f t="shared" ref="G41:G80" si="14">ROUND(E41*F41,2)</f>
        <v>0</v>
      </c>
      <c r="H41" s="159"/>
      <c r="I41" s="158">
        <f t="shared" ref="I41:I80" si="15">ROUND(E41*H41,2)</f>
        <v>0</v>
      </c>
      <c r="J41" s="159"/>
      <c r="K41" s="158">
        <f t="shared" ref="K41:K80" si="16">ROUND(E41*J41,2)</f>
        <v>0</v>
      </c>
      <c r="L41" s="158">
        <v>21</v>
      </c>
      <c r="M41" s="158">
        <f t="shared" ref="M41:M80" si="17">G41*(1+L41/100)</f>
        <v>0</v>
      </c>
      <c r="N41" s="158">
        <v>0</v>
      </c>
      <c r="O41" s="158">
        <f t="shared" ref="O41:O80" si="18">ROUND(E41*N41,2)</f>
        <v>0</v>
      </c>
      <c r="P41" s="158">
        <v>0</v>
      </c>
      <c r="Q41" s="158">
        <f t="shared" ref="Q41:Q80" si="19">ROUND(E41*P41,2)</f>
        <v>0</v>
      </c>
      <c r="R41" s="158"/>
      <c r="S41" s="158" t="s">
        <v>595</v>
      </c>
      <c r="T41" s="158" t="s">
        <v>599</v>
      </c>
      <c r="U41" s="158">
        <v>0</v>
      </c>
      <c r="V41" s="158">
        <f t="shared" ref="V41:V80" si="20">ROUND(E41*U41,2)</f>
        <v>0</v>
      </c>
      <c r="W41" s="158"/>
      <c r="X41" s="158" t="s">
        <v>209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1310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5">
        <v>28</v>
      </c>
      <c r="B42" s="176" t="s">
        <v>1311</v>
      </c>
      <c r="C42" s="185" t="s">
        <v>1312</v>
      </c>
      <c r="D42" s="177" t="s">
        <v>1271</v>
      </c>
      <c r="E42" s="178">
        <v>6</v>
      </c>
      <c r="F42" s="179"/>
      <c r="G42" s="180">
        <f t="shared" si="14"/>
        <v>0</v>
      </c>
      <c r="H42" s="159"/>
      <c r="I42" s="158">
        <f t="shared" si="15"/>
        <v>0</v>
      </c>
      <c r="J42" s="159"/>
      <c r="K42" s="158">
        <f t="shared" si="16"/>
        <v>0</v>
      </c>
      <c r="L42" s="158">
        <v>21</v>
      </c>
      <c r="M42" s="158">
        <f t="shared" si="17"/>
        <v>0</v>
      </c>
      <c r="N42" s="158">
        <v>0</v>
      </c>
      <c r="O42" s="158">
        <f t="shared" si="18"/>
        <v>0</v>
      </c>
      <c r="P42" s="158">
        <v>0</v>
      </c>
      <c r="Q42" s="158">
        <f t="shared" si="19"/>
        <v>0</v>
      </c>
      <c r="R42" s="158"/>
      <c r="S42" s="158" t="s">
        <v>595</v>
      </c>
      <c r="T42" s="158" t="s">
        <v>599</v>
      </c>
      <c r="U42" s="158">
        <v>0</v>
      </c>
      <c r="V42" s="158">
        <f t="shared" si="20"/>
        <v>0</v>
      </c>
      <c r="W42" s="158"/>
      <c r="X42" s="158" t="s">
        <v>764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1263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2.5" outlineLevel="1" x14ac:dyDescent="0.2">
      <c r="A43" s="175">
        <v>29</v>
      </c>
      <c r="B43" s="176" t="s">
        <v>1313</v>
      </c>
      <c r="C43" s="185" t="s">
        <v>1314</v>
      </c>
      <c r="D43" s="177" t="s">
        <v>242</v>
      </c>
      <c r="E43" s="178">
        <v>23</v>
      </c>
      <c r="F43" s="179"/>
      <c r="G43" s="180">
        <f t="shared" si="14"/>
        <v>0</v>
      </c>
      <c r="H43" s="159"/>
      <c r="I43" s="158">
        <f t="shared" si="15"/>
        <v>0</v>
      </c>
      <c r="J43" s="159"/>
      <c r="K43" s="158">
        <f t="shared" si="16"/>
        <v>0</v>
      </c>
      <c r="L43" s="158">
        <v>21</v>
      </c>
      <c r="M43" s="158">
        <f t="shared" si="17"/>
        <v>0</v>
      </c>
      <c r="N43" s="158">
        <v>0</v>
      </c>
      <c r="O43" s="158">
        <f t="shared" si="18"/>
        <v>0</v>
      </c>
      <c r="P43" s="158">
        <v>0</v>
      </c>
      <c r="Q43" s="158">
        <f t="shared" si="19"/>
        <v>0</v>
      </c>
      <c r="R43" s="158"/>
      <c r="S43" s="158" t="s">
        <v>1252</v>
      </c>
      <c r="T43" s="158" t="s">
        <v>1266</v>
      </c>
      <c r="U43" s="158">
        <v>0</v>
      </c>
      <c r="V43" s="158">
        <f t="shared" si="20"/>
        <v>0</v>
      </c>
      <c r="W43" s="158"/>
      <c r="X43" s="158" t="s">
        <v>209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1310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5">
        <v>30</v>
      </c>
      <c r="B44" s="176" t="s">
        <v>1315</v>
      </c>
      <c r="C44" s="185" t="s">
        <v>1316</v>
      </c>
      <c r="D44" s="177" t="s">
        <v>242</v>
      </c>
      <c r="E44" s="178">
        <v>23</v>
      </c>
      <c r="F44" s="179"/>
      <c r="G44" s="180">
        <f t="shared" si="14"/>
        <v>0</v>
      </c>
      <c r="H44" s="159"/>
      <c r="I44" s="158">
        <f t="shared" si="15"/>
        <v>0</v>
      </c>
      <c r="J44" s="159"/>
      <c r="K44" s="158">
        <f t="shared" si="16"/>
        <v>0</v>
      </c>
      <c r="L44" s="158">
        <v>21</v>
      </c>
      <c r="M44" s="158">
        <f t="shared" si="17"/>
        <v>0</v>
      </c>
      <c r="N44" s="158">
        <v>2.0000000000000002E-5</v>
      </c>
      <c r="O44" s="158">
        <f t="shared" si="18"/>
        <v>0</v>
      </c>
      <c r="P44" s="158">
        <v>0</v>
      </c>
      <c r="Q44" s="158">
        <f t="shared" si="19"/>
        <v>0</v>
      </c>
      <c r="R44" s="158"/>
      <c r="S44" s="158" t="s">
        <v>595</v>
      </c>
      <c r="T44" s="158" t="s">
        <v>599</v>
      </c>
      <c r="U44" s="158">
        <v>0</v>
      </c>
      <c r="V44" s="158">
        <f t="shared" si="20"/>
        <v>0</v>
      </c>
      <c r="W44" s="158"/>
      <c r="X44" s="158" t="s">
        <v>764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1263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5">
        <v>31</v>
      </c>
      <c r="B45" s="176" t="s">
        <v>1317</v>
      </c>
      <c r="C45" s="185" t="s">
        <v>1318</v>
      </c>
      <c r="D45" s="177" t="s">
        <v>242</v>
      </c>
      <c r="E45" s="178">
        <v>5</v>
      </c>
      <c r="F45" s="179"/>
      <c r="G45" s="180">
        <f t="shared" si="14"/>
        <v>0</v>
      </c>
      <c r="H45" s="159"/>
      <c r="I45" s="158">
        <f t="shared" si="15"/>
        <v>0</v>
      </c>
      <c r="J45" s="159"/>
      <c r="K45" s="158">
        <f t="shared" si="16"/>
        <v>0</v>
      </c>
      <c r="L45" s="158">
        <v>21</v>
      </c>
      <c r="M45" s="158">
        <f t="shared" si="17"/>
        <v>0</v>
      </c>
      <c r="N45" s="158">
        <v>0</v>
      </c>
      <c r="O45" s="158">
        <f t="shared" si="18"/>
        <v>0</v>
      </c>
      <c r="P45" s="158">
        <v>0</v>
      </c>
      <c r="Q45" s="158">
        <f t="shared" si="19"/>
        <v>0</v>
      </c>
      <c r="R45" s="158"/>
      <c r="S45" s="158" t="s">
        <v>1252</v>
      </c>
      <c r="T45" s="158" t="s">
        <v>1266</v>
      </c>
      <c r="U45" s="158">
        <v>0</v>
      </c>
      <c r="V45" s="158">
        <f t="shared" si="20"/>
        <v>0</v>
      </c>
      <c r="W45" s="158"/>
      <c r="X45" s="158" t="s">
        <v>209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1310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5">
        <v>32</v>
      </c>
      <c r="B46" s="176" t="s">
        <v>1319</v>
      </c>
      <c r="C46" s="185" t="s">
        <v>1320</v>
      </c>
      <c r="D46" s="177" t="s">
        <v>242</v>
      </c>
      <c r="E46" s="178">
        <v>5</v>
      </c>
      <c r="F46" s="179"/>
      <c r="G46" s="180">
        <f t="shared" si="14"/>
        <v>0</v>
      </c>
      <c r="H46" s="159"/>
      <c r="I46" s="158">
        <f t="shared" si="15"/>
        <v>0</v>
      </c>
      <c r="J46" s="159"/>
      <c r="K46" s="158">
        <f t="shared" si="16"/>
        <v>0</v>
      </c>
      <c r="L46" s="158">
        <v>21</v>
      </c>
      <c r="M46" s="158">
        <f t="shared" si="17"/>
        <v>0</v>
      </c>
      <c r="N46" s="158">
        <v>5.0000000000000002E-5</v>
      </c>
      <c r="O46" s="158">
        <f t="shared" si="18"/>
        <v>0</v>
      </c>
      <c r="P46" s="158">
        <v>0</v>
      </c>
      <c r="Q46" s="158">
        <f t="shared" si="19"/>
        <v>0</v>
      </c>
      <c r="R46" s="158"/>
      <c r="S46" s="158" t="s">
        <v>1252</v>
      </c>
      <c r="T46" s="158" t="s">
        <v>1266</v>
      </c>
      <c r="U46" s="158">
        <v>0</v>
      </c>
      <c r="V46" s="158">
        <f t="shared" si="20"/>
        <v>0</v>
      </c>
      <c r="W46" s="158"/>
      <c r="X46" s="158" t="s">
        <v>764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1263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5">
        <v>33</v>
      </c>
      <c r="B47" s="176" t="s">
        <v>1321</v>
      </c>
      <c r="C47" s="185" t="s">
        <v>1322</v>
      </c>
      <c r="D47" s="177" t="s">
        <v>242</v>
      </c>
      <c r="E47" s="178">
        <v>3</v>
      </c>
      <c r="F47" s="179"/>
      <c r="G47" s="180">
        <f t="shared" si="14"/>
        <v>0</v>
      </c>
      <c r="H47" s="159"/>
      <c r="I47" s="158">
        <f t="shared" si="15"/>
        <v>0</v>
      </c>
      <c r="J47" s="159"/>
      <c r="K47" s="158">
        <f t="shared" si="16"/>
        <v>0</v>
      </c>
      <c r="L47" s="158">
        <v>21</v>
      </c>
      <c r="M47" s="158">
        <f t="shared" si="17"/>
        <v>0</v>
      </c>
      <c r="N47" s="158">
        <v>0</v>
      </c>
      <c r="O47" s="158">
        <f t="shared" si="18"/>
        <v>0</v>
      </c>
      <c r="P47" s="158">
        <v>0</v>
      </c>
      <c r="Q47" s="158">
        <f t="shared" si="19"/>
        <v>0</v>
      </c>
      <c r="R47" s="158"/>
      <c r="S47" s="158" t="s">
        <v>1252</v>
      </c>
      <c r="T47" s="158" t="s">
        <v>1266</v>
      </c>
      <c r="U47" s="158">
        <v>0</v>
      </c>
      <c r="V47" s="158">
        <f t="shared" si="20"/>
        <v>0</v>
      </c>
      <c r="W47" s="158"/>
      <c r="X47" s="158" t="s">
        <v>209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1310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5">
        <v>34</v>
      </c>
      <c r="B48" s="176" t="s">
        <v>1323</v>
      </c>
      <c r="C48" s="185" t="s">
        <v>1324</v>
      </c>
      <c r="D48" s="177" t="s">
        <v>242</v>
      </c>
      <c r="E48" s="178">
        <v>3</v>
      </c>
      <c r="F48" s="179"/>
      <c r="G48" s="180">
        <f t="shared" si="14"/>
        <v>0</v>
      </c>
      <c r="H48" s="159"/>
      <c r="I48" s="158">
        <f t="shared" si="15"/>
        <v>0</v>
      </c>
      <c r="J48" s="159"/>
      <c r="K48" s="158">
        <f t="shared" si="16"/>
        <v>0</v>
      </c>
      <c r="L48" s="158">
        <v>21</v>
      </c>
      <c r="M48" s="158">
        <f t="shared" si="17"/>
        <v>0</v>
      </c>
      <c r="N48" s="158">
        <v>5.0000000000000002E-5</v>
      </c>
      <c r="O48" s="158">
        <f t="shared" si="18"/>
        <v>0</v>
      </c>
      <c r="P48" s="158">
        <v>0</v>
      </c>
      <c r="Q48" s="158">
        <f t="shared" si="19"/>
        <v>0</v>
      </c>
      <c r="R48" s="158"/>
      <c r="S48" s="158" t="s">
        <v>1252</v>
      </c>
      <c r="T48" s="158" t="s">
        <v>1266</v>
      </c>
      <c r="U48" s="158">
        <v>0</v>
      </c>
      <c r="V48" s="158">
        <f t="shared" si="20"/>
        <v>0</v>
      </c>
      <c r="W48" s="158"/>
      <c r="X48" s="158" t="s">
        <v>764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1263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 x14ac:dyDescent="0.2">
      <c r="A49" s="175">
        <v>35</v>
      </c>
      <c r="B49" s="176" t="s">
        <v>1325</v>
      </c>
      <c r="C49" s="185" t="s">
        <v>1326</v>
      </c>
      <c r="D49" s="177" t="s">
        <v>242</v>
      </c>
      <c r="E49" s="178">
        <v>18</v>
      </c>
      <c r="F49" s="179"/>
      <c r="G49" s="180">
        <f t="shared" si="14"/>
        <v>0</v>
      </c>
      <c r="H49" s="159"/>
      <c r="I49" s="158">
        <f t="shared" si="15"/>
        <v>0</v>
      </c>
      <c r="J49" s="159"/>
      <c r="K49" s="158">
        <f t="shared" si="16"/>
        <v>0</v>
      </c>
      <c r="L49" s="158">
        <v>21</v>
      </c>
      <c r="M49" s="158">
        <f t="shared" si="17"/>
        <v>0</v>
      </c>
      <c r="N49" s="158">
        <v>0</v>
      </c>
      <c r="O49" s="158">
        <f t="shared" si="18"/>
        <v>0</v>
      </c>
      <c r="P49" s="158">
        <v>0</v>
      </c>
      <c r="Q49" s="158">
        <f t="shared" si="19"/>
        <v>0</v>
      </c>
      <c r="R49" s="158"/>
      <c r="S49" s="158" t="s">
        <v>1252</v>
      </c>
      <c r="T49" s="158" t="s">
        <v>1266</v>
      </c>
      <c r="U49" s="158">
        <v>0</v>
      </c>
      <c r="V49" s="158">
        <f t="shared" si="20"/>
        <v>0</v>
      </c>
      <c r="W49" s="158"/>
      <c r="X49" s="158" t="s">
        <v>209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1310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5">
        <v>36</v>
      </c>
      <c r="B50" s="176" t="s">
        <v>1327</v>
      </c>
      <c r="C50" s="185" t="s">
        <v>1328</v>
      </c>
      <c r="D50" s="177" t="s">
        <v>242</v>
      </c>
      <c r="E50" s="178">
        <v>18</v>
      </c>
      <c r="F50" s="179"/>
      <c r="G50" s="180">
        <f t="shared" si="14"/>
        <v>0</v>
      </c>
      <c r="H50" s="159"/>
      <c r="I50" s="158">
        <f t="shared" si="15"/>
        <v>0</v>
      </c>
      <c r="J50" s="159"/>
      <c r="K50" s="158">
        <f t="shared" si="16"/>
        <v>0</v>
      </c>
      <c r="L50" s="158">
        <v>21</v>
      </c>
      <c r="M50" s="158">
        <f t="shared" si="17"/>
        <v>0</v>
      </c>
      <c r="N50" s="158">
        <v>5.0000000000000002E-5</v>
      </c>
      <c r="O50" s="158">
        <f t="shared" si="18"/>
        <v>0</v>
      </c>
      <c r="P50" s="158">
        <v>0</v>
      </c>
      <c r="Q50" s="158">
        <f t="shared" si="19"/>
        <v>0</v>
      </c>
      <c r="R50" s="158"/>
      <c r="S50" s="158" t="s">
        <v>1252</v>
      </c>
      <c r="T50" s="158" t="s">
        <v>1266</v>
      </c>
      <c r="U50" s="158">
        <v>0</v>
      </c>
      <c r="V50" s="158">
        <f t="shared" si="20"/>
        <v>0</v>
      </c>
      <c r="W50" s="158"/>
      <c r="X50" s="158" t="s">
        <v>764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1263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5">
        <v>37</v>
      </c>
      <c r="B51" s="176" t="s">
        <v>1329</v>
      </c>
      <c r="C51" s="185" t="s">
        <v>1330</v>
      </c>
      <c r="D51" s="177" t="s">
        <v>242</v>
      </c>
      <c r="E51" s="178">
        <v>1</v>
      </c>
      <c r="F51" s="179"/>
      <c r="G51" s="180">
        <f t="shared" si="14"/>
        <v>0</v>
      </c>
      <c r="H51" s="159"/>
      <c r="I51" s="158">
        <f t="shared" si="15"/>
        <v>0</v>
      </c>
      <c r="J51" s="159"/>
      <c r="K51" s="158">
        <f t="shared" si="16"/>
        <v>0</v>
      </c>
      <c r="L51" s="158">
        <v>21</v>
      </c>
      <c r="M51" s="158">
        <f t="shared" si="17"/>
        <v>0</v>
      </c>
      <c r="N51" s="158">
        <v>0</v>
      </c>
      <c r="O51" s="158">
        <f t="shared" si="18"/>
        <v>0</v>
      </c>
      <c r="P51" s="158">
        <v>0</v>
      </c>
      <c r="Q51" s="158">
        <f t="shared" si="19"/>
        <v>0</v>
      </c>
      <c r="R51" s="158"/>
      <c r="S51" s="158" t="s">
        <v>1252</v>
      </c>
      <c r="T51" s="158" t="s">
        <v>1266</v>
      </c>
      <c r="U51" s="158">
        <v>0</v>
      </c>
      <c r="V51" s="158">
        <f t="shared" si="20"/>
        <v>0</v>
      </c>
      <c r="W51" s="158"/>
      <c r="X51" s="158" t="s">
        <v>209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1310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5">
        <v>38</v>
      </c>
      <c r="B52" s="176" t="s">
        <v>1331</v>
      </c>
      <c r="C52" s="185" t="s">
        <v>1332</v>
      </c>
      <c r="D52" s="177" t="s">
        <v>1271</v>
      </c>
      <c r="E52" s="178">
        <v>1</v>
      </c>
      <c r="F52" s="179"/>
      <c r="G52" s="180">
        <f t="shared" si="14"/>
        <v>0</v>
      </c>
      <c r="H52" s="159"/>
      <c r="I52" s="158">
        <f t="shared" si="15"/>
        <v>0</v>
      </c>
      <c r="J52" s="159"/>
      <c r="K52" s="158">
        <f t="shared" si="16"/>
        <v>0</v>
      </c>
      <c r="L52" s="158">
        <v>21</v>
      </c>
      <c r="M52" s="158">
        <f t="shared" si="17"/>
        <v>0</v>
      </c>
      <c r="N52" s="158">
        <v>0</v>
      </c>
      <c r="O52" s="158">
        <f t="shared" si="18"/>
        <v>0</v>
      </c>
      <c r="P52" s="158">
        <v>0</v>
      </c>
      <c r="Q52" s="158">
        <f t="shared" si="19"/>
        <v>0</v>
      </c>
      <c r="R52" s="158"/>
      <c r="S52" s="158" t="s">
        <v>595</v>
      </c>
      <c r="T52" s="158" t="s">
        <v>599</v>
      </c>
      <c r="U52" s="158">
        <v>0</v>
      </c>
      <c r="V52" s="158">
        <f t="shared" si="20"/>
        <v>0</v>
      </c>
      <c r="W52" s="158"/>
      <c r="X52" s="158" t="s">
        <v>764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1263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 x14ac:dyDescent="0.2">
      <c r="A53" s="175">
        <v>39</v>
      </c>
      <c r="B53" s="176" t="s">
        <v>1329</v>
      </c>
      <c r="C53" s="185" t="s">
        <v>1330</v>
      </c>
      <c r="D53" s="177" t="s">
        <v>242</v>
      </c>
      <c r="E53" s="178">
        <v>5</v>
      </c>
      <c r="F53" s="179"/>
      <c r="G53" s="180">
        <f t="shared" si="14"/>
        <v>0</v>
      </c>
      <c r="H53" s="159"/>
      <c r="I53" s="158">
        <f t="shared" si="15"/>
        <v>0</v>
      </c>
      <c r="J53" s="159"/>
      <c r="K53" s="158">
        <f t="shared" si="16"/>
        <v>0</v>
      </c>
      <c r="L53" s="158">
        <v>21</v>
      </c>
      <c r="M53" s="158">
        <f t="shared" si="17"/>
        <v>0</v>
      </c>
      <c r="N53" s="158">
        <v>0</v>
      </c>
      <c r="O53" s="158">
        <f t="shared" si="18"/>
        <v>0</v>
      </c>
      <c r="P53" s="158">
        <v>0</v>
      </c>
      <c r="Q53" s="158">
        <f t="shared" si="19"/>
        <v>0</v>
      </c>
      <c r="R53" s="158"/>
      <c r="S53" s="158" t="s">
        <v>1252</v>
      </c>
      <c r="T53" s="158" t="s">
        <v>1266</v>
      </c>
      <c r="U53" s="158">
        <v>0</v>
      </c>
      <c r="V53" s="158">
        <f t="shared" si="20"/>
        <v>0</v>
      </c>
      <c r="W53" s="158"/>
      <c r="X53" s="158" t="s">
        <v>209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1310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2.5" outlineLevel="1" x14ac:dyDescent="0.2">
      <c r="A54" s="175">
        <v>40</v>
      </c>
      <c r="B54" s="176" t="s">
        <v>1333</v>
      </c>
      <c r="C54" s="185" t="s">
        <v>1334</v>
      </c>
      <c r="D54" s="177" t="s">
        <v>1271</v>
      </c>
      <c r="E54" s="178">
        <v>5</v>
      </c>
      <c r="F54" s="179"/>
      <c r="G54" s="180">
        <f t="shared" si="14"/>
        <v>0</v>
      </c>
      <c r="H54" s="159"/>
      <c r="I54" s="158">
        <f t="shared" si="15"/>
        <v>0</v>
      </c>
      <c r="J54" s="159"/>
      <c r="K54" s="158">
        <f t="shared" si="16"/>
        <v>0</v>
      </c>
      <c r="L54" s="158">
        <v>21</v>
      </c>
      <c r="M54" s="158">
        <f t="shared" si="17"/>
        <v>0</v>
      </c>
      <c r="N54" s="158">
        <v>0</v>
      </c>
      <c r="O54" s="158">
        <f t="shared" si="18"/>
        <v>0</v>
      </c>
      <c r="P54" s="158">
        <v>0</v>
      </c>
      <c r="Q54" s="158">
        <f t="shared" si="19"/>
        <v>0</v>
      </c>
      <c r="R54" s="158"/>
      <c r="S54" s="158" t="s">
        <v>595</v>
      </c>
      <c r="T54" s="158" t="s">
        <v>599</v>
      </c>
      <c r="U54" s="158">
        <v>0</v>
      </c>
      <c r="V54" s="158">
        <f t="shared" si="20"/>
        <v>0</v>
      </c>
      <c r="W54" s="158"/>
      <c r="X54" s="158" t="s">
        <v>764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1263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 x14ac:dyDescent="0.2">
      <c r="A55" s="175">
        <v>41</v>
      </c>
      <c r="B55" s="176" t="s">
        <v>1335</v>
      </c>
      <c r="C55" s="185" t="s">
        <v>1336</v>
      </c>
      <c r="D55" s="177" t="s">
        <v>242</v>
      </c>
      <c r="E55" s="178">
        <v>133</v>
      </c>
      <c r="F55" s="179"/>
      <c r="G55" s="180">
        <f t="shared" si="14"/>
        <v>0</v>
      </c>
      <c r="H55" s="159"/>
      <c r="I55" s="158">
        <f t="shared" si="15"/>
        <v>0</v>
      </c>
      <c r="J55" s="159"/>
      <c r="K55" s="158">
        <f t="shared" si="16"/>
        <v>0</v>
      </c>
      <c r="L55" s="158">
        <v>21</v>
      </c>
      <c r="M55" s="158">
        <f t="shared" si="17"/>
        <v>0</v>
      </c>
      <c r="N55" s="158">
        <v>0</v>
      </c>
      <c r="O55" s="158">
        <f t="shared" si="18"/>
        <v>0</v>
      </c>
      <c r="P55" s="158">
        <v>0</v>
      </c>
      <c r="Q55" s="158">
        <f t="shared" si="19"/>
        <v>0</v>
      </c>
      <c r="R55" s="158"/>
      <c r="S55" s="158" t="s">
        <v>1252</v>
      </c>
      <c r="T55" s="158" t="s">
        <v>1266</v>
      </c>
      <c r="U55" s="158">
        <v>0</v>
      </c>
      <c r="V55" s="158">
        <f t="shared" si="20"/>
        <v>0</v>
      </c>
      <c r="W55" s="158"/>
      <c r="X55" s="158" t="s">
        <v>209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1310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5">
        <v>42</v>
      </c>
      <c r="B56" s="176" t="s">
        <v>1337</v>
      </c>
      <c r="C56" s="185" t="s">
        <v>1338</v>
      </c>
      <c r="D56" s="177" t="s">
        <v>242</v>
      </c>
      <c r="E56" s="178">
        <v>133</v>
      </c>
      <c r="F56" s="179"/>
      <c r="G56" s="180">
        <f t="shared" si="14"/>
        <v>0</v>
      </c>
      <c r="H56" s="159"/>
      <c r="I56" s="158">
        <f t="shared" si="15"/>
        <v>0</v>
      </c>
      <c r="J56" s="159"/>
      <c r="K56" s="158">
        <f t="shared" si="16"/>
        <v>0</v>
      </c>
      <c r="L56" s="158">
        <v>21</v>
      </c>
      <c r="M56" s="158">
        <f t="shared" si="17"/>
        <v>0</v>
      </c>
      <c r="N56" s="158">
        <v>6.0000000000000002E-5</v>
      </c>
      <c r="O56" s="158">
        <f t="shared" si="18"/>
        <v>0.01</v>
      </c>
      <c r="P56" s="158">
        <v>0</v>
      </c>
      <c r="Q56" s="158">
        <f t="shared" si="19"/>
        <v>0</v>
      </c>
      <c r="R56" s="158"/>
      <c r="S56" s="158" t="s">
        <v>1252</v>
      </c>
      <c r="T56" s="158" t="s">
        <v>1266</v>
      </c>
      <c r="U56" s="158">
        <v>0</v>
      </c>
      <c r="V56" s="158">
        <f t="shared" si="20"/>
        <v>0</v>
      </c>
      <c r="W56" s="158"/>
      <c r="X56" s="158" t="s">
        <v>764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1263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75">
        <v>43</v>
      </c>
      <c r="B57" s="176" t="s">
        <v>1339</v>
      </c>
      <c r="C57" s="185" t="s">
        <v>2085</v>
      </c>
      <c r="D57" s="177" t="s">
        <v>242</v>
      </c>
      <c r="E57" s="178">
        <v>300</v>
      </c>
      <c r="F57" s="179"/>
      <c r="G57" s="180">
        <f t="shared" si="14"/>
        <v>0</v>
      </c>
      <c r="H57" s="159"/>
      <c r="I57" s="158">
        <f t="shared" si="15"/>
        <v>0</v>
      </c>
      <c r="J57" s="159"/>
      <c r="K57" s="158">
        <f t="shared" si="16"/>
        <v>0</v>
      </c>
      <c r="L57" s="158">
        <v>21</v>
      </c>
      <c r="M57" s="158">
        <f t="shared" si="17"/>
        <v>0</v>
      </c>
      <c r="N57" s="158">
        <v>0</v>
      </c>
      <c r="O57" s="158">
        <f t="shared" si="18"/>
        <v>0</v>
      </c>
      <c r="P57" s="158">
        <v>0</v>
      </c>
      <c r="Q57" s="158">
        <f t="shared" si="19"/>
        <v>0</v>
      </c>
      <c r="R57" s="158"/>
      <c r="S57" s="158" t="s">
        <v>1252</v>
      </c>
      <c r="T57" s="158" t="s">
        <v>1259</v>
      </c>
      <c r="U57" s="158">
        <v>0</v>
      </c>
      <c r="V57" s="158">
        <f t="shared" si="20"/>
        <v>0</v>
      </c>
      <c r="W57" s="158"/>
      <c r="X57" s="158" t="s">
        <v>764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1263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 x14ac:dyDescent="0.2">
      <c r="A58" s="175">
        <v>44</v>
      </c>
      <c r="B58" s="176" t="s">
        <v>1340</v>
      </c>
      <c r="C58" s="185" t="s">
        <v>2086</v>
      </c>
      <c r="D58" s="177" t="s">
        <v>242</v>
      </c>
      <c r="E58" s="178">
        <v>400</v>
      </c>
      <c r="F58" s="179"/>
      <c r="G58" s="180">
        <f t="shared" si="14"/>
        <v>0</v>
      </c>
      <c r="H58" s="159"/>
      <c r="I58" s="158">
        <f t="shared" si="15"/>
        <v>0</v>
      </c>
      <c r="J58" s="159"/>
      <c r="K58" s="158">
        <f t="shared" si="16"/>
        <v>0</v>
      </c>
      <c r="L58" s="158">
        <v>21</v>
      </c>
      <c r="M58" s="158">
        <f t="shared" si="17"/>
        <v>0</v>
      </c>
      <c r="N58" s="158">
        <v>0</v>
      </c>
      <c r="O58" s="158">
        <f t="shared" si="18"/>
        <v>0</v>
      </c>
      <c r="P58" s="158">
        <v>0</v>
      </c>
      <c r="Q58" s="158">
        <f t="shared" si="19"/>
        <v>0</v>
      </c>
      <c r="R58" s="158"/>
      <c r="S58" s="158" t="s">
        <v>1252</v>
      </c>
      <c r="T58" s="158" t="s">
        <v>1259</v>
      </c>
      <c r="U58" s="158">
        <v>0</v>
      </c>
      <c r="V58" s="158">
        <f t="shared" si="20"/>
        <v>0</v>
      </c>
      <c r="W58" s="158"/>
      <c r="X58" s="158" t="s">
        <v>764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1263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 x14ac:dyDescent="0.2">
      <c r="A59" s="175">
        <v>45</v>
      </c>
      <c r="B59" s="176" t="s">
        <v>1341</v>
      </c>
      <c r="C59" s="185" t="s">
        <v>2087</v>
      </c>
      <c r="D59" s="177" t="s">
        <v>242</v>
      </c>
      <c r="E59" s="178">
        <v>350</v>
      </c>
      <c r="F59" s="179"/>
      <c r="G59" s="180">
        <f t="shared" si="14"/>
        <v>0</v>
      </c>
      <c r="H59" s="159"/>
      <c r="I59" s="158">
        <f t="shared" si="15"/>
        <v>0</v>
      </c>
      <c r="J59" s="159"/>
      <c r="K59" s="158">
        <f t="shared" si="16"/>
        <v>0</v>
      </c>
      <c r="L59" s="158">
        <v>21</v>
      </c>
      <c r="M59" s="158">
        <f t="shared" si="17"/>
        <v>0</v>
      </c>
      <c r="N59" s="158">
        <v>1.0000000000000001E-5</v>
      </c>
      <c r="O59" s="158">
        <f t="shared" si="18"/>
        <v>0</v>
      </c>
      <c r="P59" s="158">
        <v>0</v>
      </c>
      <c r="Q59" s="158">
        <f t="shared" si="19"/>
        <v>0</v>
      </c>
      <c r="R59" s="158"/>
      <c r="S59" s="158" t="s">
        <v>1252</v>
      </c>
      <c r="T59" s="158" t="s">
        <v>1259</v>
      </c>
      <c r="U59" s="158">
        <v>0</v>
      </c>
      <c r="V59" s="158">
        <f t="shared" si="20"/>
        <v>0</v>
      </c>
      <c r="W59" s="158"/>
      <c r="X59" s="158" t="s">
        <v>764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1263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 x14ac:dyDescent="0.2">
      <c r="A60" s="175">
        <v>46</v>
      </c>
      <c r="B60" s="176" t="s">
        <v>1342</v>
      </c>
      <c r="C60" s="185" t="s">
        <v>2088</v>
      </c>
      <c r="D60" s="177" t="s">
        <v>242</v>
      </c>
      <c r="E60" s="178">
        <v>340</v>
      </c>
      <c r="F60" s="179"/>
      <c r="G60" s="180">
        <f t="shared" si="14"/>
        <v>0</v>
      </c>
      <c r="H60" s="159"/>
      <c r="I60" s="158">
        <f t="shared" si="15"/>
        <v>0</v>
      </c>
      <c r="J60" s="159"/>
      <c r="K60" s="158">
        <f t="shared" si="16"/>
        <v>0</v>
      </c>
      <c r="L60" s="158">
        <v>21</v>
      </c>
      <c r="M60" s="158">
        <f t="shared" si="17"/>
        <v>0</v>
      </c>
      <c r="N60" s="158">
        <v>1.0000000000000001E-5</v>
      </c>
      <c r="O60" s="158">
        <f t="shared" si="18"/>
        <v>0</v>
      </c>
      <c r="P60" s="158">
        <v>0</v>
      </c>
      <c r="Q60" s="158">
        <f t="shared" si="19"/>
        <v>0</v>
      </c>
      <c r="R60" s="158"/>
      <c r="S60" s="158" t="s">
        <v>1252</v>
      </c>
      <c r="T60" s="158" t="s">
        <v>1259</v>
      </c>
      <c r="U60" s="158">
        <v>0</v>
      </c>
      <c r="V60" s="158">
        <f t="shared" si="20"/>
        <v>0</v>
      </c>
      <c r="W60" s="158"/>
      <c r="X60" s="158" t="s">
        <v>764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1263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5">
        <v>47</v>
      </c>
      <c r="B61" s="176" t="s">
        <v>1343</v>
      </c>
      <c r="C61" s="185" t="s">
        <v>1344</v>
      </c>
      <c r="D61" s="177" t="s">
        <v>1271</v>
      </c>
      <c r="E61" s="178">
        <v>5</v>
      </c>
      <c r="F61" s="179"/>
      <c r="G61" s="180">
        <f t="shared" si="14"/>
        <v>0</v>
      </c>
      <c r="H61" s="159"/>
      <c r="I61" s="158">
        <f t="shared" si="15"/>
        <v>0</v>
      </c>
      <c r="J61" s="159"/>
      <c r="K61" s="158">
        <f t="shared" si="16"/>
        <v>0</v>
      </c>
      <c r="L61" s="158">
        <v>21</v>
      </c>
      <c r="M61" s="158">
        <f t="shared" si="17"/>
        <v>0</v>
      </c>
      <c r="N61" s="158">
        <v>0</v>
      </c>
      <c r="O61" s="158">
        <f t="shared" si="18"/>
        <v>0</v>
      </c>
      <c r="P61" s="158">
        <v>0</v>
      </c>
      <c r="Q61" s="158">
        <f t="shared" si="19"/>
        <v>0</v>
      </c>
      <c r="R61" s="158"/>
      <c r="S61" s="158" t="s">
        <v>595</v>
      </c>
      <c r="T61" s="158" t="s">
        <v>599</v>
      </c>
      <c r="U61" s="158">
        <v>0</v>
      </c>
      <c r="V61" s="158">
        <f t="shared" si="20"/>
        <v>0</v>
      </c>
      <c r="W61" s="158"/>
      <c r="X61" s="158" t="s">
        <v>209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1310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5">
        <v>48</v>
      </c>
      <c r="B62" s="176" t="s">
        <v>1345</v>
      </c>
      <c r="C62" s="185" t="s">
        <v>1346</v>
      </c>
      <c r="D62" s="177" t="s">
        <v>1271</v>
      </c>
      <c r="E62" s="178">
        <v>5</v>
      </c>
      <c r="F62" s="179"/>
      <c r="G62" s="180">
        <f t="shared" si="14"/>
        <v>0</v>
      </c>
      <c r="H62" s="159"/>
      <c r="I62" s="158">
        <f t="shared" si="15"/>
        <v>0</v>
      </c>
      <c r="J62" s="159"/>
      <c r="K62" s="158">
        <f t="shared" si="16"/>
        <v>0</v>
      </c>
      <c r="L62" s="158">
        <v>21</v>
      </c>
      <c r="M62" s="158">
        <f t="shared" si="17"/>
        <v>0</v>
      </c>
      <c r="N62" s="158">
        <v>0</v>
      </c>
      <c r="O62" s="158">
        <f t="shared" si="18"/>
        <v>0</v>
      </c>
      <c r="P62" s="158">
        <v>0</v>
      </c>
      <c r="Q62" s="158">
        <f t="shared" si="19"/>
        <v>0</v>
      </c>
      <c r="R62" s="158"/>
      <c r="S62" s="158" t="s">
        <v>595</v>
      </c>
      <c r="T62" s="158" t="s">
        <v>599</v>
      </c>
      <c r="U62" s="158">
        <v>0</v>
      </c>
      <c r="V62" s="158">
        <f t="shared" si="20"/>
        <v>0</v>
      </c>
      <c r="W62" s="158"/>
      <c r="X62" s="158" t="s">
        <v>764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1263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5">
        <v>49</v>
      </c>
      <c r="B63" s="176" t="s">
        <v>1347</v>
      </c>
      <c r="C63" s="185" t="s">
        <v>1348</v>
      </c>
      <c r="D63" s="177" t="s">
        <v>242</v>
      </c>
      <c r="E63" s="178">
        <v>6</v>
      </c>
      <c r="F63" s="179"/>
      <c r="G63" s="180">
        <f t="shared" si="14"/>
        <v>0</v>
      </c>
      <c r="H63" s="159"/>
      <c r="I63" s="158">
        <f t="shared" si="15"/>
        <v>0</v>
      </c>
      <c r="J63" s="159"/>
      <c r="K63" s="158">
        <f t="shared" si="16"/>
        <v>0</v>
      </c>
      <c r="L63" s="158">
        <v>21</v>
      </c>
      <c r="M63" s="158">
        <f t="shared" si="17"/>
        <v>0</v>
      </c>
      <c r="N63" s="158">
        <v>0</v>
      </c>
      <c r="O63" s="158">
        <f t="shared" si="18"/>
        <v>0</v>
      </c>
      <c r="P63" s="158">
        <v>0</v>
      </c>
      <c r="Q63" s="158">
        <f t="shared" si="19"/>
        <v>0</v>
      </c>
      <c r="R63" s="158"/>
      <c r="S63" s="158" t="s">
        <v>1252</v>
      </c>
      <c r="T63" s="158" t="s">
        <v>1259</v>
      </c>
      <c r="U63" s="158">
        <v>0</v>
      </c>
      <c r="V63" s="158">
        <f t="shared" si="20"/>
        <v>0</v>
      </c>
      <c r="W63" s="158"/>
      <c r="X63" s="158" t="s">
        <v>209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1310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5">
        <v>50</v>
      </c>
      <c r="B64" s="176" t="s">
        <v>1349</v>
      </c>
      <c r="C64" s="185" t="s">
        <v>1350</v>
      </c>
      <c r="D64" s="177" t="s">
        <v>1262</v>
      </c>
      <c r="E64" s="178">
        <v>6</v>
      </c>
      <c r="F64" s="179"/>
      <c r="G64" s="180">
        <f t="shared" si="14"/>
        <v>0</v>
      </c>
      <c r="H64" s="159"/>
      <c r="I64" s="158">
        <f t="shared" si="15"/>
        <v>0</v>
      </c>
      <c r="J64" s="159"/>
      <c r="K64" s="158">
        <f t="shared" si="16"/>
        <v>0</v>
      </c>
      <c r="L64" s="158">
        <v>21</v>
      </c>
      <c r="M64" s="158">
        <f t="shared" si="17"/>
        <v>0</v>
      </c>
      <c r="N64" s="158">
        <v>0</v>
      </c>
      <c r="O64" s="158">
        <f t="shared" si="18"/>
        <v>0</v>
      </c>
      <c r="P64" s="158">
        <v>0</v>
      </c>
      <c r="Q64" s="158">
        <f t="shared" si="19"/>
        <v>0</v>
      </c>
      <c r="R64" s="158"/>
      <c r="S64" s="158" t="s">
        <v>595</v>
      </c>
      <c r="T64" s="158" t="s">
        <v>599</v>
      </c>
      <c r="U64" s="158">
        <v>0</v>
      </c>
      <c r="V64" s="158">
        <f t="shared" si="20"/>
        <v>0</v>
      </c>
      <c r="W64" s="158"/>
      <c r="X64" s="158" t="s">
        <v>764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1263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1" x14ac:dyDescent="0.2">
      <c r="A65" s="175">
        <v>51</v>
      </c>
      <c r="B65" s="176" t="s">
        <v>1351</v>
      </c>
      <c r="C65" s="185" t="s">
        <v>1352</v>
      </c>
      <c r="D65" s="177" t="s">
        <v>238</v>
      </c>
      <c r="E65" s="178">
        <v>200</v>
      </c>
      <c r="F65" s="179"/>
      <c r="G65" s="180">
        <f t="shared" si="14"/>
        <v>0</v>
      </c>
      <c r="H65" s="159"/>
      <c r="I65" s="158">
        <f t="shared" si="15"/>
        <v>0</v>
      </c>
      <c r="J65" s="159"/>
      <c r="K65" s="158">
        <f t="shared" si="16"/>
        <v>0</v>
      </c>
      <c r="L65" s="158">
        <v>21</v>
      </c>
      <c r="M65" s="158">
        <f t="shared" si="17"/>
        <v>0</v>
      </c>
      <c r="N65" s="158">
        <v>0</v>
      </c>
      <c r="O65" s="158">
        <f t="shared" si="18"/>
        <v>0</v>
      </c>
      <c r="P65" s="158">
        <v>0</v>
      </c>
      <c r="Q65" s="158">
        <f t="shared" si="19"/>
        <v>0</v>
      </c>
      <c r="R65" s="158"/>
      <c r="S65" s="158" t="s">
        <v>1252</v>
      </c>
      <c r="T65" s="158" t="s">
        <v>1266</v>
      </c>
      <c r="U65" s="158">
        <v>0</v>
      </c>
      <c r="V65" s="158">
        <f t="shared" si="20"/>
        <v>0</v>
      </c>
      <c r="W65" s="158"/>
      <c r="X65" s="158" t="s">
        <v>209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1310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5">
        <v>52</v>
      </c>
      <c r="B66" s="176" t="s">
        <v>1353</v>
      </c>
      <c r="C66" s="185" t="s">
        <v>1354</v>
      </c>
      <c r="D66" s="177" t="s">
        <v>238</v>
      </c>
      <c r="E66" s="178">
        <v>200</v>
      </c>
      <c r="F66" s="179"/>
      <c r="G66" s="180">
        <f t="shared" si="14"/>
        <v>0</v>
      </c>
      <c r="H66" s="159"/>
      <c r="I66" s="158">
        <f t="shared" si="15"/>
        <v>0</v>
      </c>
      <c r="J66" s="159"/>
      <c r="K66" s="158">
        <f t="shared" si="16"/>
        <v>0</v>
      </c>
      <c r="L66" s="158">
        <v>21</v>
      </c>
      <c r="M66" s="158">
        <f t="shared" si="17"/>
        <v>0</v>
      </c>
      <c r="N66" s="158">
        <v>0</v>
      </c>
      <c r="O66" s="158">
        <f t="shared" si="18"/>
        <v>0</v>
      </c>
      <c r="P66" s="158">
        <v>0</v>
      </c>
      <c r="Q66" s="158">
        <f t="shared" si="19"/>
        <v>0</v>
      </c>
      <c r="R66" s="158"/>
      <c r="S66" s="158" t="s">
        <v>595</v>
      </c>
      <c r="T66" s="158" t="s">
        <v>599</v>
      </c>
      <c r="U66" s="158">
        <v>0</v>
      </c>
      <c r="V66" s="158">
        <f t="shared" si="20"/>
        <v>0</v>
      </c>
      <c r="W66" s="158"/>
      <c r="X66" s="158" t="s">
        <v>764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1263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33.75" outlineLevel="1" x14ac:dyDescent="0.2">
      <c r="A67" s="175">
        <v>53</v>
      </c>
      <c r="B67" s="176" t="s">
        <v>1355</v>
      </c>
      <c r="C67" s="185" t="s">
        <v>1356</v>
      </c>
      <c r="D67" s="177" t="s">
        <v>238</v>
      </c>
      <c r="E67" s="178">
        <v>280</v>
      </c>
      <c r="F67" s="179"/>
      <c r="G67" s="180">
        <f t="shared" si="14"/>
        <v>0</v>
      </c>
      <c r="H67" s="159"/>
      <c r="I67" s="158">
        <f t="shared" si="15"/>
        <v>0</v>
      </c>
      <c r="J67" s="159"/>
      <c r="K67" s="158">
        <f t="shared" si="16"/>
        <v>0</v>
      </c>
      <c r="L67" s="158">
        <v>21</v>
      </c>
      <c r="M67" s="158">
        <f t="shared" si="17"/>
        <v>0</v>
      </c>
      <c r="N67" s="158">
        <v>0</v>
      </c>
      <c r="O67" s="158">
        <f t="shared" si="18"/>
        <v>0</v>
      </c>
      <c r="P67" s="158">
        <v>0</v>
      </c>
      <c r="Q67" s="158">
        <f t="shared" si="19"/>
        <v>0</v>
      </c>
      <c r="R67" s="158"/>
      <c r="S67" s="158" t="s">
        <v>1252</v>
      </c>
      <c r="T67" s="158" t="s">
        <v>1357</v>
      </c>
      <c r="U67" s="158">
        <v>0</v>
      </c>
      <c r="V67" s="158">
        <f t="shared" si="20"/>
        <v>0</v>
      </c>
      <c r="W67" s="158"/>
      <c r="X67" s="158" t="s">
        <v>209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1310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5">
        <v>54</v>
      </c>
      <c r="B68" s="176" t="s">
        <v>1358</v>
      </c>
      <c r="C68" s="185" t="s">
        <v>1359</v>
      </c>
      <c r="D68" s="177" t="s">
        <v>238</v>
      </c>
      <c r="E68" s="178">
        <v>280</v>
      </c>
      <c r="F68" s="179"/>
      <c r="G68" s="180">
        <f t="shared" si="14"/>
        <v>0</v>
      </c>
      <c r="H68" s="159"/>
      <c r="I68" s="158">
        <f t="shared" si="15"/>
        <v>0</v>
      </c>
      <c r="J68" s="159"/>
      <c r="K68" s="158">
        <f t="shared" si="16"/>
        <v>0</v>
      </c>
      <c r="L68" s="158">
        <v>21</v>
      </c>
      <c r="M68" s="158">
        <f t="shared" si="17"/>
        <v>0</v>
      </c>
      <c r="N68" s="158">
        <v>1.6000000000000001E-4</v>
      </c>
      <c r="O68" s="158">
        <f t="shared" si="18"/>
        <v>0.04</v>
      </c>
      <c r="P68" s="158">
        <v>0</v>
      </c>
      <c r="Q68" s="158">
        <f t="shared" si="19"/>
        <v>0</v>
      </c>
      <c r="R68" s="158"/>
      <c r="S68" s="158" t="s">
        <v>1252</v>
      </c>
      <c r="T68" s="158" t="s">
        <v>1357</v>
      </c>
      <c r="U68" s="158">
        <v>0</v>
      </c>
      <c r="V68" s="158">
        <f t="shared" si="20"/>
        <v>0</v>
      </c>
      <c r="W68" s="158"/>
      <c r="X68" s="158" t="s">
        <v>764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1263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33.75" outlineLevel="1" x14ac:dyDescent="0.2">
      <c r="A69" s="175">
        <v>55</v>
      </c>
      <c r="B69" s="176" t="s">
        <v>1360</v>
      </c>
      <c r="C69" s="185" t="s">
        <v>1361</v>
      </c>
      <c r="D69" s="177" t="s">
        <v>238</v>
      </c>
      <c r="E69" s="178">
        <v>1545</v>
      </c>
      <c r="F69" s="179"/>
      <c r="G69" s="180">
        <f t="shared" si="14"/>
        <v>0</v>
      </c>
      <c r="H69" s="159"/>
      <c r="I69" s="158">
        <f t="shared" si="15"/>
        <v>0</v>
      </c>
      <c r="J69" s="159"/>
      <c r="K69" s="158">
        <f t="shared" si="16"/>
        <v>0</v>
      </c>
      <c r="L69" s="158">
        <v>21</v>
      </c>
      <c r="M69" s="158">
        <f t="shared" si="17"/>
        <v>0</v>
      </c>
      <c r="N69" s="158">
        <v>0</v>
      </c>
      <c r="O69" s="158">
        <f t="shared" si="18"/>
        <v>0</v>
      </c>
      <c r="P69" s="158">
        <v>0</v>
      </c>
      <c r="Q69" s="158">
        <f t="shared" si="19"/>
        <v>0</v>
      </c>
      <c r="R69" s="158"/>
      <c r="S69" s="158" t="s">
        <v>1252</v>
      </c>
      <c r="T69" s="158" t="s">
        <v>1266</v>
      </c>
      <c r="U69" s="158">
        <v>0</v>
      </c>
      <c r="V69" s="158">
        <f t="shared" si="20"/>
        <v>0</v>
      </c>
      <c r="W69" s="158"/>
      <c r="X69" s="158" t="s">
        <v>209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1310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5">
        <v>56</v>
      </c>
      <c r="B70" s="176" t="s">
        <v>1362</v>
      </c>
      <c r="C70" s="185" t="s">
        <v>1363</v>
      </c>
      <c r="D70" s="177" t="s">
        <v>238</v>
      </c>
      <c r="E70" s="178">
        <v>1545</v>
      </c>
      <c r="F70" s="179"/>
      <c r="G70" s="180">
        <f t="shared" si="14"/>
        <v>0</v>
      </c>
      <c r="H70" s="159"/>
      <c r="I70" s="158">
        <f t="shared" si="15"/>
        <v>0</v>
      </c>
      <c r="J70" s="159"/>
      <c r="K70" s="158">
        <f t="shared" si="16"/>
        <v>0</v>
      </c>
      <c r="L70" s="158">
        <v>21</v>
      </c>
      <c r="M70" s="158">
        <f t="shared" si="17"/>
        <v>0</v>
      </c>
      <c r="N70" s="158">
        <v>1.2E-4</v>
      </c>
      <c r="O70" s="158">
        <f t="shared" si="18"/>
        <v>0.19</v>
      </c>
      <c r="P70" s="158">
        <v>0</v>
      </c>
      <c r="Q70" s="158">
        <f t="shared" si="19"/>
        <v>0</v>
      </c>
      <c r="R70" s="158"/>
      <c r="S70" s="158" t="s">
        <v>1252</v>
      </c>
      <c r="T70" s="158" t="s">
        <v>1266</v>
      </c>
      <c r="U70" s="158">
        <v>0</v>
      </c>
      <c r="V70" s="158">
        <f t="shared" si="20"/>
        <v>0</v>
      </c>
      <c r="W70" s="158"/>
      <c r="X70" s="158" t="s">
        <v>764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1263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33.75" outlineLevel="1" x14ac:dyDescent="0.2">
      <c r="A71" s="175">
        <v>57</v>
      </c>
      <c r="B71" s="176" t="s">
        <v>1364</v>
      </c>
      <c r="C71" s="185" t="s">
        <v>1365</v>
      </c>
      <c r="D71" s="177" t="s">
        <v>238</v>
      </c>
      <c r="E71" s="178">
        <v>1785</v>
      </c>
      <c r="F71" s="179"/>
      <c r="G71" s="180">
        <f t="shared" si="14"/>
        <v>0</v>
      </c>
      <c r="H71" s="159"/>
      <c r="I71" s="158">
        <f t="shared" si="15"/>
        <v>0</v>
      </c>
      <c r="J71" s="159"/>
      <c r="K71" s="158">
        <f t="shared" si="16"/>
        <v>0</v>
      </c>
      <c r="L71" s="158">
        <v>21</v>
      </c>
      <c r="M71" s="158">
        <f t="shared" si="17"/>
        <v>0</v>
      </c>
      <c r="N71" s="158">
        <v>0</v>
      </c>
      <c r="O71" s="158">
        <f t="shared" si="18"/>
        <v>0</v>
      </c>
      <c r="P71" s="158">
        <v>0</v>
      </c>
      <c r="Q71" s="158">
        <f t="shared" si="19"/>
        <v>0</v>
      </c>
      <c r="R71" s="158"/>
      <c r="S71" s="158" t="s">
        <v>1252</v>
      </c>
      <c r="T71" s="158" t="s">
        <v>1266</v>
      </c>
      <c r="U71" s="158">
        <v>0</v>
      </c>
      <c r="V71" s="158">
        <f t="shared" si="20"/>
        <v>0</v>
      </c>
      <c r="W71" s="158"/>
      <c r="X71" s="158" t="s">
        <v>209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1310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5">
        <v>58</v>
      </c>
      <c r="B72" s="176" t="s">
        <v>1366</v>
      </c>
      <c r="C72" s="185" t="s">
        <v>1367</v>
      </c>
      <c r="D72" s="177" t="s">
        <v>238</v>
      </c>
      <c r="E72" s="178">
        <v>1785</v>
      </c>
      <c r="F72" s="179"/>
      <c r="G72" s="180">
        <f t="shared" si="14"/>
        <v>0</v>
      </c>
      <c r="H72" s="159"/>
      <c r="I72" s="158">
        <f t="shared" si="15"/>
        <v>0</v>
      </c>
      <c r="J72" s="159"/>
      <c r="K72" s="158">
        <f t="shared" si="16"/>
        <v>0</v>
      </c>
      <c r="L72" s="158">
        <v>21</v>
      </c>
      <c r="M72" s="158">
        <f t="shared" si="17"/>
        <v>0</v>
      </c>
      <c r="N72" s="158">
        <v>1.7000000000000001E-4</v>
      </c>
      <c r="O72" s="158">
        <f t="shared" si="18"/>
        <v>0.3</v>
      </c>
      <c r="P72" s="158">
        <v>0</v>
      </c>
      <c r="Q72" s="158">
        <f t="shared" si="19"/>
        <v>0</v>
      </c>
      <c r="R72" s="158"/>
      <c r="S72" s="158" t="s">
        <v>1252</v>
      </c>
      <c r="T72" s="158" t="s">
        <v>1266</v>
      </c>
      <c r="U72" s="158">
        <v>0</v>
      </c>
      <c r="V72" s="158">
        <f t="shared" si="20"/>
        <v>0</v>
      </c>
      <c r="W72" s="158"/>
      <c r="X72" s="158" t="s">
        <v>764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1263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33.75" outlineLevel="1" x14ac:dyDescent="0.2">
      <c r="A73" s="175">
        <v>59</v>
      </c>
      <c r="B73" s="176" t="s">
        <v>1368</v>
      </c>
      <c r="C73" s="185" t="s">
        <v>1369</v>
      </c>
      <c r="D73" s="177" t="s">
        <v>238</v>
      </c>
      <c r="E73" s="178">
        <v>300</v>
      </c>
      <c r="F73" s="179"/>
      <c r="G73" s="180">
        <f t="shared" si="14"/>
        <v>0</v>
      </c>
      <c r="H73" s="159"/>
      <c r="I73" s="158">
        <f t="shared" si="15"/>
        <v>0</v>
      </c>
      <c r="J73" s="159"/>
      <c r="K73" s="158">
        <f t="shared" si="16"/>
        <v>0</v>
      </c>
      <c r="L73" s="158">
        <v>21</v>
      </c>
      <c r="M73" s="158">
        <f t="shared" si="17"/>
        <v>0</v>
      </c>
      <c r="N73" s="158">
        <v>0</v>
      </c>
      <c r="O73" s="158">
        <f t="shared" si="18"/>
        <v>0</v>
      </c>
      <c r="P73" s="158">
        <v>0</v>
      </c>
      <c r="Q73" s="158">
        <f t="shared" si="19"/>
        <v>0</v>
      </c>
      <c r="R73" s="158"/>
      <c r="S73" s="158" t="s">
        <v>1252</v>
      </c>
      <c r="T73" s="158" t="s">
        <v>1266</v>
      </c>
      <c r="U73" s="158">
        <v>0</v>
      </c>
      <c r="V73" s="158">
        <f t="shared" si="20"/>
        <v>0</v>
      </c>
      <c r="W73" s="158"/>
      <c r="X73" s="158" t="s">
        <v>209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1310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5">
        <v>60</v>
      </c>
      <c r="B74" s="176" t="s">
        <v>1370</v>
      </c>
      <c r="C74" s="185" t="s">
        <v>1371</v>
      </c>
      <c r="D74" s="177" t="s">
        <v>238</v>
      </c>
      <c r="E74" s="178">
        <v>300</v>
      </c>
      <c r="F74" s="179"/>
      <c r="G74" s="180">
        <f t="shared" si="14"/>
        <v>0</v>
      </c>
      <c r="H74" s="159"/>
      <c r="I74" s="158">
        <f t="shared" si="15"/>
        <v>0</v>
      </c>
      <c r="J74" s="159"/>
      <c r="K74" s="158">
        <f t="shared" si="16"/>
        <v>0</v>
      </c>
      <c r="L74" s="158">
        <v>21</v>
      </c>
      <c r="M74" s="158">
        <f t="shared" si="17"/>
        <v>0</v>
      </c>
      <c r="N74" s="158">
        <v>1.3999999999999999E-4</v>
      </c>
      <c r="O74" s="158">
        <f t="shared" si="18"/>
        <v>0.04</v>
      </c>
      <c r="P74" s="158">
        <v>0</v>
      </c>
      <c r="Q74" s="158">
        <f t="shared" si="19"/>
        <v>0</v>
      </c>
      <c r="R74" s="158"/>
      <c r="S74" s="158" t="s">
        <v>1252</v>
      </c>
      <c r="T74" s="158" t="s">
        <v>1266</v>
      </c>
      <c r="U74" s="158">
        <v>0</v>
      </c>
      <c r="V74" s="158">
        <f t="shared" si="20"/>
        <v>0</v>
      </c>
      <c r="W74" s="158"/>
      <c r="X74" s="158" t="s">
        <v>764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1263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33.75" outlineLevel="1" x14ac:dyDescent="0.2">
      <c r="A75" s="175">
        <v>61</v>
      </c>
      <c r="B75" s="176" t="s">
        <v>1372</v>
      </c>
      <c r="C75" s="185" t="s">
        <v>1373</v>
      </c>
      <c r="D75" s="177" t="s">
        <v>238</v>
      </c>
      <c r="E75" s="178">
        <v>60</v>
      </c>
      <c r="F75" s="179"/>
      <c r="G75" s="180">
        <f t="shared" si="14"/>
        <v>0</v>
      </c>
      <c r="H75" s="159"/>
      <c r="I75" s="158">
        <f t="shared" si="15"/>
        <v>0</v>
      </c>
      <c r="J75" s="159"/>
      <c r="K75" s="158">
        <f t="shared" si="16"/>
        <v>0</v>
      </c>
      <c r="L75" s="158">
        <v>21</v>
      </c>
      <c r="M75" s="158">
        <f t="shared" si="17"/>
        <v>0</v>
      </c>
      <c r="N75" s="158">
        <v>0</v>
      </c>
      <c r="O75" s="158">
        <f t="shared" si="18"/>
        <v>0</v>
      </c>
      <c r="P75" s="158">
        <v>0</v>
      </c>
      <c r="Q75" s="158">
        <f t="shared" si="19"/>
        <v>0</v>
      </c>
      <c r="R75" s="158"/>
      <c r="S75" s="158" t="s">
        <v>1252</v>
      </c>
      <c r="T75" s="158" t="s">
        <v>1266</v>
      </c>
      <c r="U75" s="158">
        <v>0</v>
      </c>
      <c r="V75" s="158">
        <f t="shared" si="20"/>
        <v>0</v>
      </c>
      <c r="W75" s="158"/>
      <c r="X75" s="158" t="s">
        <v>209</v>
      </c>
      <c r="Y75" s="148"/>
      <c r="Z75" s="148"/>
      <c r="AA75" s="148"/>
      <c r="AB75" s="148"/>
      <c r="AC75" s="148"/>
      <c r="AD75" s="148"/>
      <c r="AE75" s="148"/>
      <c r="AF75" s="148"/>
      <c r="AG75" s="148" t="s">
        <v>1310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5">
        <v>62</v>
      </c>
      <c r="B76" s="176" t="s">
        <v>1374</v>
      </c>
      <c r="C76" s="185" t="s">
        <v>1375</v>
      </c>
      <c r="D76" s="177" t="s">
        <v>238</v>
      </c>
      <c r="E76" s="178">
        <v>60</v>
      </c>
      <c r="F76" s="179"/>
      <c r="G76" s="180">
        <f t="shared" si="14"/>
        <v>0</v>
      </c>
      <c r="H76" s="159"/>
      <c r="I76" s="158">
        <f t="shared" si="15"/>
        <v>0</v>
      </c>
      <c r="J76" s="159"/>
      <c r="K76" s="158">
        <f t="shared" si="16"/>
        <v>0</v>
      </c>
      <c r="L76" s="158">
        <v>21</v>
      </c>
      <c r="M76" s="158">
        <f t="shared" si="17"/>
        <v>0</v>
      </c>
      <c r="N76" s="158">
        <v>2.5000000000000001E-4</v>
      </c>
      <c r="O76" s="158">
        <f t="shared" si="18"/>
        <v>0.02</v>
      </c>
      <c r="P76" s="158">
        <v>0</v>
      </c>
      <c r="Q76" s="158">
        <f t="shared" si="19"/>
        <v>0</v>
      </c>
      <c r="R76" s="158"/>
      <c r="S76" s="158" t="s">
        <v>1252</v>
      </c>
      <c r="T76" s="158" t="s">
        <v>1266</v>
      </c>
      <c r="U76" s="158">
        <v>0</v>
      </c>
      <c r="V76" s="158">
        <f t="shared" si="20"/>
        <v>0</v>
      </c>
      <c r="W76" s="158"/>
      <c r="X76" s="158" t="s">
        <v>764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1263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5">
        <v>63</v>
      </c>
      <c r="B77" s="176" t="s">
        <v>1376</v>
      </c>
      <c r="C77" s="185" t="s">
        <v>1377</v>
      </c>
      <c r="D77" s="177" t="s">
        <v>0</v>
      </c>
      <c r="E77" s="178">
        <v>2695.4870000000001</v>
      </c>
      <c r="F77" s="179"/>
      <c r="G77" s="180">
        <f t="shared" si="14"/>
        <v>0</v>
      </c>
      <c r="H77" s="159"/>
      <c r="I77" s="158">
        <f t="shared" si="15"/>
        <v>0</v>
      </c>
      <c r="J77" s="159"/>
      <c r="K77" s="158">
        <f t="shared" si="16"/>
        <v>0</v>
      </c>
      <c r="L77" s="158">
        <v>21</v>
      </c>
      <c r="M77" s="158">
        <f t="shared" si="17"/>
        <v>0</v>
      </c>
      <c r="N77" s="158">
        <v>0</v>
      </c>
      <c r="O77" s="158">
        <f t="shared" si="18"/>
        <v>0</v>
      </c>
      <c r="P77" s="158">
        <v>0</v>
      </c>
      <c r="Q77" s="158">
        <f t="shared" si="19"/>
        <v>0</v>
      </c>
      <c r="R77" s="158"/>
      <c r="S77" s="158" t="s">
        <v>595</v>
      </c>
      <c r="T77" s="158" t="s">
        <v>599</v>
      </c>
      <c r="U77" s="158">
        <v>0</v>
      </c>
      <c r="V77" s="158">
        <f t="shared" si="20"/>
        <v>0</v>
      </c>
      <c r="W77" s="158"/>
      <c r="X77" s="158" t="s">
        <v>209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1310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75">
        <v>64</v>
      </c>
      <c r="B78" s="176" t="s">
        <v>1378</v>
      </c>
      <c r="C78" s="185" t="s">
        <v>1379</v>
      </c>
      <c r="D78" s="177" t="s">
        <v>0</v>
      </c>
      <c r="E78" s="178">
        <v>2695.4870000000001</v>
      </c>
      <c r="F78" s="179"/>
      <c r="G78" s="180">
        <f t="shared" si="14"/>
        <v>0</v>
      </c>
      <c r="H78" s="159"/>
      <c r="I78" s="158">
        <f t="shared" si="15"/>
        <v>0</v>
      </c>
      <c r="J78" s="159"/>
      <c r="K78" s="158">
        <f t="shared" si="16"/>
        <v>0</v>
      </c>
      <c r="L78" s="158">
        <v>21</v>
      </c>
      <c r="M78" s="158">
        <f t="shared" si="17"/>
        <v>0</v>
      </c>
      <c r="N78" s="158">
        <v>0</v>
      </c>
      <c r="O78" s="158">
        <f t="shared" si="18"/>
        <v>0</v>
      </c>
      <c r="P78" s="158">
        <v>0</v>
      </c>
      <c r="Q78" s="158">
        <f t="shared" si="19"/>
        <v>0</v>
      </c>
      <c r="R78" s="158"/>
      <c r="S78" s="158" t="s">
        <v>595</v>
      </c>
      <c r="T78" s="158" t="s">
        <v>599</v>
      </c>
      <c r="U78" s="158">
        <v>0</v>
      </c>
      <c r="V78" s="158">
        <f t="shared" si="20"/>
        <v>0</v>
      </c>
      <c r="W78" s="158"/>
      <c r="X78" s="158" t="s">
        <v>209</v>
      </c>
      <c r="Y78" s="148"/>
      <c r="Z78" s="148"/>
      <c r="AA78" s="148"/>
      <c r="AB78" s="148"/>
      <c r="AC78" s="148"/>
      <c r="AD78" s="148"/>
      <c r="AE78" s="148"/>
      <c r="AF78" s="148"/>
      <c r="AG78" s="148" t="s">
        <v>1310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5">
        <v>65</v>
      </c>
      <c r="B79" s="176" t="s">
        <v>1380</v>
      </c>
      <c r="C79" s="185" t="s">
        <v>1381</v>
      </c>
      <c r="D79" s="177" t="s">
        <v>0</v>
      </c>
      <c r="E79" s="178">
        <v>2695.4870000000001</v>
      </c>
      <c r="F79" s="179"/>
      <c r="G79" s="180">
        <f t="shared" si="14"/>
        <v>0</v>
      </c>
      <c r="H79" s="159"/>
      <c r="I79" s="158">
        <f t="shared" si="15"/>
        <v>0</v>
      </c>
      <c r="J79" s="159"/>
      <c r="K79" s="158">
        <f t="shared" si="16"/>
        <v>0</v>
      </c>
      <c r="L79" s="158">
        <v>21</v>
      </c>
      <c r="M79" s="158">
        <f t="shared" si="17"/>
        <v>0</v>
      </c>
      <c r="N79" s="158">
        <v>0</v>
      </c>
      <c r="O79" s="158">
        <f t="shared" si="18"/>
        <v>0</v>
      </c>
      <c r="P79" s="158">
        <v>0</v>
      </c>
      <c r="Q79" s="158">
        <f t="shared" si="19"/>
        <v>0</v>
      </c>
      <c r="R79" s="158"/>
      <c r="S79" s="158" t="s">
        <v>595</v>
      </c>
      <c r="T79" s="158" t="s">
        <v>599</v>
      </c>
      <c r="U79" s="158">
        <v>0</v>
      </c>
      <c r="V79" s="158">
        <f t="shared" si="20"/>
        <v>0</v>
      </c>
      <c r="W79" s="158"/>
      <c r="X79" s="158" t="s">
        <v>209</v>
      </c>
      <c r="Y79" s="148"/>
      <c r="Z79" s="148"/>
      <c r="AA79" s="148"/>
      <c r="AB79" s="148"/>
      <c r="AC79" s="148"/>
      <c r="AD79" s="148"/>
      <c r="AE79" s="148"/>
      <c r="AF79" s="148"/>
      <c r="AG79" s="148" t="s">
        <v>1310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5">
        <v>66</v>
      </c>
      <c r="B80" s="176" t="s">
        <v>1382</v>
      </c>
      <c r="C80" s="185" t="s">
        <v>1383</v>
      </c>
      <c r="D80" s="177" t="s">
        <v>0</v>
      </c>
      <c r="E80" s="178">
        <v>2453.83</v>
      </c>
      <c r="F80" s="179"/>
      <c r="G80" s="180">
        <f t="shared" si="14"/>
        <v>0</v>
      </c>
      <c r="H80" s="159"/>
      <c r="I80" s="158">
        <f t="shared" si="15"/>
        <v>0</v>
      </c>
      <c r="J80" s="159"/>
      <c r="K80" s="158">
        <f t="shared" si="16"/>
        <v>0</v>
      </c>
      <c r="L80" s="158">
        <v>21</v>
      </c>
      <c r="M80" s="158">
        <f t="shared" si="17"/>
        <v>0</v>
      </c>
      <c r="N80" s="158">
        <v>0</v>
      </c>
      <c r="O80" s="158">
        <f t="shared" si="18"/>
        <v>0</v>
      </c>
      <c r="P80" s="158">
        <v>0</v>
      </c>
      <c r="Q80" s="158">
        <f t="shared" si="19"/>
        <v>0</v>
      </c>
      <c r="R80" s="158"/>
      <c r="S80" s="158" t="s">
        <v>595</v>
      </c>
      <c r="T80" s="158" t="s">
        <v>599</v>
      </c>
      <c r="U80" s="158">
        <v>0</v>
      </c>
      <c r="V80" s="158">
        <f t="shared" si="20"/>
        <v>0</v>
      </c>
      <c r="W80" s="158"/>
      <c r="X80" s="158" t="s">
        <v>209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1310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x14ac:dyDescent="0.2">
      <c r="A81" s="163" t="s">
        <v>190</v>
      </c>
      <c r="B81" s="164" t="s">
        <v>78</v>
      </c>
      <c r="C81" s="182" t="s">
        <v>79</v>
      </c>
      <c r="D81" s="165"/>
      <c r="E81" s="166"/>
      <c r="F81" s="167"/>
      <c r="G81" s="168">
        <f>SUMIF(AG82:AG93,"&lt;&gt;NOR",G82:G93)</f>
        <v>0</v>
      </c>
      <c r="H81" s="162"/>
      <c r="I81" s="162">
        <f>SUM(I82:I93)</f>
        <v>0</v>
      </c>
      <c r="J81" s="162"/>
      <c r="K81" s="162">
        <f>SUM(K82:K93)</f>
        <v>0</v>
      </c>
      <c r="L81" s="162"/>
      <c r="M81" s="162">
        <f>SUM(M82:M93)</f>
        <v>0</v>
      </c>
      <c r="N81" s="162"/>
      <c r="O81" s="162">
        <f>SUM(O82:O93)</f>
        <v>0</v>
      </c>
      <c r="P81" s="162"/>
      <c r="Q81" s="162">
        <f>SUM(Q82:Q93)</f>
        <v>0</v>
      </c>
      <c r="R81" s="162"/>
      <c r="S81" s="162"/>
      <c r="T81" s="162"/>
      <c r="U81" s="162"/>
      <c r="V81" s="162">
        <f>SUM(V82:V93)</f>
        <v>0</v>
      </c>
      <c r="W81" s="162"/>
      <c r="X81" s="162"/>
      <c r="AG81" t="s">
        <v>191</v>
      </c>
    </row>
    <row r="82" spans="1:60" outlineLevel="1" x14ac:dyDescent="0.2">
      <c r="A82" s="175">
        <v>67</v>
      </c>
      <c r="B82" s="176" t="s">
        <v>1384</v>
      </c>
      <c r="C82" s="185" t="s">
        <v>1385</v>
      </c>
      <c r="D82" s="177" t="s">
        <v>238</v>
      </c>
      <c r="E82" s="178">
        <v>300</v>
      </c>
      <c r="F82" s="179"/>
      <c r="G82" s="180">
        <f t="shared" ref="G82:G93" si="21">ROUND(E82*F82,2)</f>
        <v>0</v>
      </c>
      <c r="H82" s="159"/>
      <c r="I82" s="158">
        <f t="shared" ref="I82:I93" si="22">ROUND(E82*H82,2)</f>
        <v>0</v>
      </c>
      <c r="J82" s="159"/>
      <c r="K82" s="158">
        <f t="shared" ref="K82:K93" si="23">ROUND(E82*J82,2)</f>
        <v>0</v>
      </c>
      <c r="L82" s="158">
        <v>21</v>
      </c>
      <c r="M82" s="158">
        <f t="shared" ref="M82:M93" si="24">G82*(1+L82/100)</f>
        <v>0</v>
      </c>
      <c r="N82" s="158">
        <v>0</v>
      </c>
      <c r="O82" s="158">
        <f t="shared" ref="O82:O93" si="25">ROUND(E82*N82,2)</f>
        <v>0</v>
      </c>
      <c r="P82" s="158">
        <v>0</v>
      </c>
      <c r="Q82" s="158">
        <f t="shared" ref="Q82:Q93" si="26">ROUND(E82*P82,2)</f>
        <v>0</v>
      </c>
      <c r="R82" s="158"/>
      <c r="S82" s="158" t="s">
        <v>595</v>
      </c>
      <c r="T82" s="158" t="s">
        <v>599</v>
      </c>
      <c r="U82" s="158">
        <v>0</v>
      </c>
      <c r="V82" s="158">
        <f t="shared" ref="V82:V93" si="27">ROUND(E82*U82,2)</f>
        <v>0</v>
      </c>
      <c r="W82" s="158"/>
      <c r="X82" s="158" t="s">
        <v>209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1310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5">
        <v>68</v>
      </c>
      <c r="B83" s="176" t="s">
        <v>1386</v>
      </c>
      <c r="C83" s="185" t="s">
        <v>1387</v>
      </c>
      <c r="D83" s="177" t="s">
        <v>1388</v>
      </c>
      <c r="E83" s="178">
        <v>300</v>
      </c>
      <c r="F83" s="179"/>
      <c r="G83" s="180">
        <f t="shared" si="21"/>
        <v>0</v>
      </c>
      <c r="H83" s="159"/>
      <c r="I83" s="158">
        <f t="shared" si="22"/>
        <v>0</v>
      </c>
      <c r="J83" s="159"/>
      <c r="K83" s="158">
        <f t="shared" si="23"/>
        <v>0</v>
      </c>
      <c r="L83" s="158">
        <v>21</v>
      </c>
      <c r="M83" s="158">
        <f t="shared" si="24"/>
        <v>0</v>
      </c>
      <c r="N83" s="158">
        <v>0</v>
      </c>
      <c r="O83" s="158">
        <f t="shared" si="25"/>
        <v>0</v>
      </c>
      <c r="P83" s="158">
        <v>0</v>
      </c>
      <c r="Q83" s="158">
        <f t="shared" si="26"/>
        <v>0</v>
      </c>
      <c r="R83" s="158"/>
      <c r="S83" s="158" t="s">
        <v>595</v>
      </c>
      <c r="T83" s="158" t="s">
        <v>599</v>
      </c>
      <c r="U83" s="158">
        <v>0</v>
      </c>
      <c r="V83" s="158">
        <f t="shared" si="27"/>
        <v>0</v>
      </c>
      <c r="W83" s="158"/>
      <c r="X83" s="158" t="s">
        <v>764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1263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5">
        <v>69</v>
      </c>
      <c r="B84" s="176" t="s">
        <v>1389</v>
      </c>
      <c r="C84" s="185" t="s">
        <v>1390</v>
      </c>
      <c r="D84" s="177" t="s">
        <v>238</v>
      </c>
      <c r="E84" s="178">
        <v>150</v>
      </c>
      <c r="F84" s="179"/>
      <c r="G84" s="180">
        <f t="shared" si="21"/>
        <v>0</v>
      </c>
      <c r="H84" s="159"/>
      <c r="I84" s="158">
        <f t="shared" si="22"/>
        <v>0</v>
      </c>
      <c r="J84" s="159"/>
      <c r="K84" s="158">
        <f t="shared" si="23"/>
        <v>0</v>
      </c>
      <c r="L84" s="158">
        <v>21</v>
      </c>
      <c r="M84" s="158">
        <f t="shared" si="24"/>
        <v>0</v>
      </c>
      <c r="N84" s="158">
        <v>0</v>
      </c>
      <c r="O84" s="158">
        <f t="shared" si="25"/>
        <v>0</v>
      </c>
      <c r="P84" s="158">
        <v>0</v>
      </c>
      <c r="Q84" s="158">
        <f t="shared" si="26"/>
        <v>0</v>
      </c>
      <c r="R84" s="158"/>
      <c r="S84" s="158" t="s">
        <v>1252</v>
      </c>
      <c r="T84" s="158" t="s">
        <v>1253</v>
      </c>
      <c r="U84" s="158">
        <v>0</v>
      </c>
      <c r="V84" s="158">
        <f t="shared" si="27"/>
        <v>0</v>
      </c>
      <c r="W84" s="158"/>
      <c r="X84" s="158" t="s">
        <v>209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1310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5">
        <v>70</v>
      </c>
      <c r="B85" s="176" t="s">
        <v>1391</v>
      </c>
      <c r="C85" s="185" t="s">
        <v>1392</v>
      </c>
      <c r="D85" s="177" t="s">
        <v>238</v>
      </c>
      <c r="E85" s="178">
        <v>150</v>
      </c>
      <c r="F85" s="179"/>
      <c r="G85" s="180">
        <f t="shared" si="21"/>
        <v>0</v>
      </c>
      <c r="H85" s="159"/>
      <c r="I85" s="158">
        <f t="shared" si="22"/>
        <v>0</v>
      </c>
      <c r="J85" s="159"/>
      <c r="K85" s="158">
        <f t="shared" si="23"/>
        <v>0</v>
      </c>
      <c r="L85" s="158">
        <v>21</v>
      </c>
      <c r="M85" s="158">
        <f t="shared" si="24"/>
        <v>0</v>
      </c>
      <c r="N85" s="158">
        <v>0</v>
      </c>
      <c r="O85" s="158">
        <f t="shared" si="25"/>
        <v>0</v>
      </c>
      <c r="P85" s="158">
        <v>0</v>
      </c>
      <c r="Q85" s="158">
        <f t="shared" si="26"/>
        <v>0</v>
      </c>
      <c r="R85" s="158"/>
      <c r="S85" s="158" t="s">
        <v>595</v>
      </c>
      <c r="T85" s="158" t="s">
        <v>599</v>
      </c>
      <c r="U85" s="158">
        <v>0</v>
      </c>
      <c r="V85" s="158">
        <f t="shared" si="27"/>
        <v>0</v>
      </c>
      <c r="W85" s="158"/>
      <c r="X85" s="158" t="s">
        <v>764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1263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2.5" outlineLevel="1" x14ac:dyDescent="0.2">
      <c r="A86" s="175">
        <v>71</v>
      </c>
      <c r="B86" s="176" t="s">
        <v>1393</v>
      </c>
      <c r="C86" s="185" t="s">
        <v>1394</v>
      </c>
      <c r="D86" s="177" t="s">
        <v>238</v>
      </c>
      <c r="E86" s="178">
        <v>140</v>
      </c>
      <c r="F86" s="179"/>
      <c r="G86" s="180">
        <f t="shared" si="21"/>
        <v>0</v>
      </c>
      <c r="H86" s="159"/>
      <c r="I86" s="158">
        <f t="shared" si="22"/>
        <v>0</v>
      </c>
      <c r="J86" s="159"/>
      <c r="K86" s="158">
        <f t="shared" si="23"/>
        <v>0</v>
      </c>
      <c r="L86" s="158">
        <v>21</v>
      </c>
      <c r="M86" s="158">
        <f t="shared" si="24"/>
        <v>0</v>
      </c>
      <c r="N86" s="158">
        <v>0</v>
      </c>
      <c r="O86" s="158">
        <f t="shared" si="25"/>
        <v>0</v>
      </c>
      <c r="P86" s="158">
        <v>0</v>
      </c>
      <c r="Q86" s="158">
        <f t="shared" si="26"/>
        <v>0</v>
      </c>
      <c r="R86" s="158"/>
      <c r="S86" s="158" t="s">
        <v>1252</v>
      </c>
      <c r="T86" s="158" t="s">
        <v>1253</v>
      </c>
      <c r="U86" s="158">
        <v>0</v>
      </c>
      <c r="V86" s="158">
        <f t="shared" si="27"/>
        <v>0</v>
      </c>
      <c r="W86" s="158"/>
      <c r="X86" s="158" t="s">
        <v>209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1310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5">
        <v>72</v>
      </c>
      <c r="B87" s="176" t="s">
        <v>1395</v>
      </c>
      <c r="C87" s="185" t="s">
        <v>1396</v>
      </c>
      <c r="D87" s="177" t="s">
        <v>1388</v>
      </c>
      <c r="E87" s="178">
        <v>140</v>
      </c>
      <c r="F87" s="179"/>
      <c r="G87" s="180">
        <f t="shared" si="21"/>
        <v>0</v>
      </c>
      <c r="H87" s="159"/>
      <c r="I87" s="158">
        <f t="shared" si="22"/>
        <v>0</v>
      </c>
      <c r="J87" s="159"/>
      <c r="K87" s="158">
        <f t="shared" si="23"/>
        <v>0</v>
      </c>
      <c r="L87" s="158">
        <v>21</v>
      </c>
      <c r="M87" s="158">
        <f t="shared" si="24"/>
        <v>0</v>
      </c>
      <c r="N87" s="158">
        <v>0</v>
      </c>
      <c r="O87" s="158">
        <f t="shared" si="25"/>
        <v>0</v>
      </c>
      <c r="P87" s="158">
        <v>0</v>
      </c>
      <c r="Q87" s="158">
        <f t="shared" si="26"/>
        <v>0</v>
      </c>
      <c r="R87" s="158"/>
      <c r="S87" s="158" t="s">
        <v>595</v>
      </c>
      <c r="T87" s="158" t="s">
        <v>599</v>
      </c>
      <c r="U87" s="158">
        <v>0</v>
      </c>
      <c r="V87" s="158">
        <f t="shared" si="27"/>
        <v>0</v>
      </c>
      <c r="W87" s="158"/>
      <c r="X87" s="158" t="s">
        <v>764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1263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5">
        <v>73</v>
      </c>
      <c r="B88" s="176" t="s">
        <v>1397</v>
      </c>
      <c r="C88" s="185" t="s">
        <v>1398</v>
      </c>
      <c r="D88" s="177" t="s">
        <v>238</v>
      </c>
      <c r="E88" s="178">
        <v>270</v>
      </c>
      <c r="F88" s="179"/>
      <c r="G88" s="180">
        <f t="shared" si="21"/>
        <v>0</v>
      </c>
      <c r="H88" s="159"/>
      <c r="I88" s="158">
        <f t="shared" si="22"/>
        <v>0</v>
      </c>
      <c r="J88" s="159"/>
      <c r="K88" s="158">
        <f t="shared" si="23"/>
        <v>0</v>
      </c>
      <c r="L88" s="158">
        <v>21</v>
      </c>
      <c r="M88" s="158">
        <f t="shared" si="24"/>
        <v>0</v>
      </c>
      <c r="N88" s="158">
        <v>0</v>
      </c>
      <c r="O88" s="158">
        <f t="shared" si="25"/>
        <v>0</v>
      </c>
      <c r="P88" s="158">
        <v>0</v>
      </c>
      <c r="Q88" s="158">
        <f t="shared" si="26"/>
        <v>0</v>
      </c>
      <c r="R88" s="158"/>
      <c r="S88" s="158" t="s">
        <v>595</v>
      </c>
      <c r="T88" s="158" t="s">
        <v>599</v>
      </c>
      <c r="U88" s="158">
        <v>0</v>
      </c>
      <c r="V88" s="158">
        <f t="shared" si="27"/>
        <v>0</v>
      </c>
      <c r="W88" s="158"/>
      <c r="X88" s="158" t="s">
        <v>209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1310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75">
        <v>74</v>
      </c>
      <c r="B89" s="176" t="s">
        <v>1399</v>
      </c>
      <c r="C89" s="185" t="s">
        <v>1400</v>
      </c>
      <c r="D89" s="177" t="s">
        <v>1388</v>
      </c>
      <c r="E89" s="178">
        <v>270</v>
      </c>
      <c r="F89" s="179"/>
      <c r="G89" s="180">
        <f t="shared" si="21"/>
        <v>0</v>
      </c>
      <c r="H89" s="159"/>
      <c r="I89" s="158">
        <f t="shared" si="22"/>
        <v>0</v>
      </c>
      <c r="J89" s="159"/>
      <c r="K89" s="158">
        <f t="shared" si="23"/>
        <v>0</v>
      </c>
      <c r="L89" s="158">
        <v>21</v>
      </c>
      <c r="M89" s="158">
        <f t="shared" si="24"/>
        <v>0</v>
      </c>
      <c r="N89" s="158">
        <v>0</v>
      </c>
      <c r="O89" s="158">
        <f t="shared" si="25"/>
        <v>0</v>
      </c>
      <c r="P89" s="158">
        <v>0</v>
      </c>
      <c r="Q89" s="158">
        <f t="shared" si="26"/>
        <v>0</v>
      </c>
      <c r="R89" s="158"/>
      <c r="S89" s="158" t="s">
        <v>595</v>
      </c>
      <c r="T89" s="158" t="s">
        <v>599</v>
      </c>
      <c r="U89" s="158">
        <v>0</v>
      </c>
      <c r="V89" s="158">
        <f t="shared" si="27"/>
        <v>0</v>
      </c>
      <c r="W89" s="158"/>
      <c r="X89" s="158" t="s">
        <v>764</v>
      </c>
      <c r="Y89" s="148"/>
      <c r="Z89" s="148"/>
      <c r="AA89" s="148"/>
      <c r="AB89" s="148"/>
      <c r="AC89" s="148"/>
      <c r="AD89" s="148"/>
      <c r="AE89" s="148"/>
      <c r="AF89" s="148"/>
      <c r="AG89" s="148" t="s">
        <v>1263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75">
        <v>75</v>
      </c>
      <c r="B90" s="176" t="s">
        <v>1401</v>
      </c>
      <c r="C90" s="185" t="s">
        <v>1402</v>
      </c>
      <c r="D90" s="177" t="s">
        <v>242</v>
      </c>
      <c r="E90" s="178">
        <v>8</v>
      </c>
      <c r="F90" s="179"/>
      <c r="G90" s="180">
        <f t="shared" si="21"/>
        <v>0</v>
      </c>
      <c r="H90" s="159"/>
      <c r="I90" s="158">
        <f t="shared" si="22"/>
        <v>0</v>
      </c>
      <c r="J90" s="159"/>
      <c r="K90" s="158">
        <f t="shared" si="23"/>
        <v>0</v>
      </c>
      <c r="L90" s="158">
        <v>21</v>
      </c>
      <c r="M90" s="158">
        <f t="shared" si="24"/>
        <v>0</v>
      </c>
      <c r="N90" s="158">
        <v>0</v>
      </c>
      <c r="O90" s="158">
        <f t="shared" si="25"/>
        <v>0</v>
      </c>
      <c r="P90" s="158">
        <v>0</v>
      </c>
      <c r="Q90" s="158">
        <f t="shared" si="26"/>
        <v>0</v>
      </c>
      <c r="R90" s="158"/>
      <c r="S90" s="158" t="s">
        <v>1252</v>
      </c>
      <c r="T90" s="158" t="s">
        <v>1266</v>
      </c>
      <c r="U90" s="158">
        <v>0</v>
      </c>
      <c r="V90" s="158">
        <f t="shared" si="27"/>
        <v>0</v>
      </c>
      <c r="W90" s="158"/>
      <c r="X90" s="158" t="s">
        <v>209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1310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75">
        <v>76</v>
      </c>
      <c r="B91" s="176" t="s">
        <v>1403</v>
      </c>
      <c r="C91" s="185" t="s">
        <v>1404</v>
      </c>
      <c r="D91" s="177" t="s">
        <v>1271</v>
      </c>
      <c r="E91" s="178">
        <v>8</v>
      </c>
      <c r="F91" s="179"/>
      <c r="G91" s="180">
        <f t="shared" si="21"/>
        <v>0</v>
      </c>
      <c r="H91" s="159"/>
      <c r="I91" s="158">
        <f t="shared" si="22"/>
        <v>0</v>
      </c>
      <c r="J91" s="159"/>
      <c r="K91" s="158">
        <f t="shared" si="23"/>
        <v>0</v>
      </c>
      <c r="L91" s="158">
        <v>21</v>
      </c>
      <c r="M91" s="158">
        <f t="shared" si="24"/>
        <v>0</v>
      </c>
      <c r="N91" s="158">
        <v>0</v>
      </c>
      <c r="O91" s="158">
        <f t="shared" si="25"/>
        <v>0</v>
      </c>
      <c r="P91" s="158">
        <v>0</v>
      </c>
      <c r="Q91" s="158">
        <f t="shared" si="26"/>
        <v>0</v>
      </c>
      <c r="R91" s="158"/>
      <c r="S91" s="158" t="s">
        <v>595</v>
      </c>
      <c r="T91" s="158" t="s">
        <v>599</v>
      </c>
      <c r="U91" s="158">
        <v>0</v>
      </c>
      <c r="V91" s="158">
        <f t="shared" si="27"/>
        <v>0</v>
      </c>
      <c r="W91" s="158"/>
      <c r="X91" s="158" t="s">
        <v>764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1263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5">
        <v>77</v>
      </c>
      <c r="B92" s="176" t="s">
        <v>1405</v>
      </c>
      <c r="C92" s="185" t="s">
        <v>1406</v>
      </c>
      <c r="D92" s="177" t="s">
        <v>1262</v>
      </c>
      <c r="E92" s="178">
        <v>8</v>
      </c>
      <c r="F92" s="179"/>
      <c r="G92" s="180">
        <f t="shared" si="21"/>
        <v>0</v>
      </c>
      <c r="H92" s="159"/>
      <c r="I92" s="158">
        <f t="shared" si="22"/>
        <v>0</v>
      </c>
      <c r="J92" s="159"/>
      <c r="K92" s="158">
        <f t="shared" si="23"/>
        <v>0</v>
      </c>
      <c r="L92" s="158">
        <v>21</v>
      </c>
      <c r="M92" s="158">
        <f t="shared" si="24"/>
        <v>0</v>
      </c>
      <c r="N92" s="158">
        <v>0</v>
      </c>
      <c r="O92" s="158">
        <f t="shared" si="25"/>
        <v>0</v>
      </c>
      <c r="P92" s="158">
        <v>0</v>
      </c>
      <c r="Q92" s="158">
        <f t="shared" si="26"/>
        <v>0</v>
      </c>
      <c r="R92" s="158"/>
      <c r="S92" s="158" t="s">
        <v>595</v>
      </c>
      <c r="T92" s="158" t="s">
        <v>599</v>
      </c>
      <c r="U92" s="158">
        <v>0</v>
      </c>
      <c r="V92" s="158">
        <f t="shared" si="27"/>
        <v>0</v>
      </c>
      <c r="W92" s="158"/>
      <c r="X92" s="158" t="s">
        <v>209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1310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75">
        <v>78</v>
      </c>
      <c r="B93" s="176" t="s">
        <v>1407</v>
      </c>
      <c r="C93" s="185" t="s">
        <v>1408</v>
      </c>
      <c r="D93" s="177" t="s">
        <v>242</v>
      </c>
      <c r="E93" s="178">
        <v>8</v>
      </c>
      <c r="F93" s="179"/>
      <c r="G93" s="180">
        <f t="shared" si="21"/>
        <v>0</v>
      </c>
      <c r="H93" s="159"/>
      <c r="I93" s="158">
        <f t="shared" si="22"/>
        <v>0</v>
      </c>
      <c r="J93" s="159"/>
      <c r="K93" s="158">
        <f t="shared" si="23"/>
        <v>0</v>
      </c>
      <c r="L93" s="158">
        <v>21</v>
      </c>
      <c r="M93" s="158">
        <f t="shared" si="24"/>
        <v>0</v>
      </c>
      <c r="N93" s="158">
        <v>6.0000000000000002E-5</v>
      </c>
      <c r="O93" s="158">
        <f t="shared" si="25"/>
        <v>0</v>
      </c>
      <c r="P93" s="158">
        <v>0</v>
      </c>
      <c r="Q93" s="158">
        <f t="shared" si="26"/>
        <v>0</v>
      </c>
      <c r="R93" s="158"/>
      <c r="S93" s="158" t="s">
        <v>1252</v>
      </c>
      <c r="T93" s="158" t="s">
        <v>1266</v>
      </c>
      <c r="U93" s="158">
        <v>0</v>
      </c>
      <c r="V93" s="158">
        <f t="shared" si="27"/>
        <v>0</v>
      </c>
      <c r="W93" s="158"/>
      <c r="X93" s="158" t="s">
        <v>764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1263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x14ac:dyDescent="0.2">
      <c r="A94" s="163" t="s">
        <v>190</v>
      </c>
      <c r="B94" s="164" t="s">
        <v>84</v>
      </c>
      <c r="C94" s="182" t="s">
        <v>85</v>
      </c>
      <c r="D94" s="165"/>
      <c r="E94" s="166"/>
      <c r="F94" s="167"/>
      <c r="G94" s="168">
        <f>SUMIF(AG95:AG102,"&lt;&gt;NOR",G95:G102)</f>
        <v>0</v>
      </c>
      <c r="H94" s="162"/>
      <c r="I94" s="162">
        <f>SUM(I95:I102)</f>
        <v>0</v>
      </c>
      <c r="J94" s="162"/>
      <c r="K94" s="162">
        <f>SUM(K95:K102)</f>
        <v>0</v>
      </c>
      <c r="L94" s="162"/>
      <c r="M94" s="162">
        <f>SUM(M95:M102)</f>
        <v>0</v>
      </c>
      <c r="N94" s="162"/>
      <c r="O94" s="162">
        <f>SUM(O95:O102)</f>
        <v>0</v>
      </c>
      <c r="P94" s="162"/>
      <c r="Q94" s="162">
        <f>SUM(Q95:Q102)</f>
        <v>0</v>
      </c>
      <c r="R94" s="162"/>
      <c r="S94" s="162"/>
      <c r="T94" s="162"/>
      <c r="U94" s="162"/>
      <c r="V94" s="162">
        <f>SUM(V95:V102)</f>
        <v>0</v>
      </c>
      <c r="W94" s="162"/>
      <c r="X94" s="162"/>
      <c r="AG94" t="s">
        <v>191</v>
      </c>
    </row>
    <row r="95" spans="1:60" ht="22.5" outlineLevel="1" x14ac:dyDescent="0.2">
      <c r="A95" s="175">
        <v>79</v>
      </c>
      <c r="B95" s="176" t="s">
        <v>1409</v>
      </c>
      <c r="C95" s="185" t="s">
        <v>1410</v>
      </c>
      <c r="D95" s="177" t="s">
        <v>238</v>
      </c>
      <c r="E95" s="178">
        <v>400</v>
      </c>
      <c r="F95" s="179"/>
      <c r="G95" s="180">
        <f t="shared" ref="G95:G102" si="28">ROUND(E95*F95,2)</f>
        <v>0</v>
      </c>
      <c r="H95" s="159"/>
      <c r="I95" s="158">
        <f t="shared" ref="I95:I102" si="29">ROUND(E95*H95,2)</f>
        <v>0</v>
      </c>
      <c r="J95" s="159"/>
      <c r="K95" s="158">
        <f t="shared" ref="K95:K102" si="30">ROUND(E95*J95,2)</f>
        <v>0</v>
      </c>
      <c r="L95" s="158">
        <v>21</v>
      </c>
      <c r="M95" s="158">
        <f t="shared" ref="M95:M102" si="31">G95*(1+L95/100)</f>
        <v>0</v>
      </c>
      <c r="N95" s="158">
        <v>0</v>
      </c>
      <c r="O95" s="158">
        <f t="shared" ref="O95:O102" si="32">ROUND(E95*N95,2)</f>
        <v>0</v>
      </c>
      <c r="P95" s="158">
        <v>0</v>
      </c>
      <c r="Q95" s="158">
        <f t="shared" ref="Q95:Q102" si="33">ROUND(E95*P95,2)</f>
        <v>0</v>
      </c>
      <c r="R95" s="158"/>
      <c r="S95" s="158" t="s">
        <v>1252</v>
      </c>
      <c r="T95" s="158" t="s">
        <v>1266</v>
      </c>
      <c r="U95" s="158">
        <v>0</v>
      </c>
      <c r="V95" s="158">
        <f t="shared" ref="V95:V102" si="34">ROUND(E95*U95,2)</f>
        <v>0</v>
      </c>
      <c r="W95" s="158"/>
      <c r="X95" s="158" t="s">
        <v>209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1310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5">
        <v>80</v>
      </c>
      <c r="B96" s="176" t="s">
        <v>1411</v>
      </c>
      <c r="C96" s="185" t="s">
        <v>1412</v>
      </c>
      <c r="D96" s="177" t="s">
        <v>238</v>
      </c>
      <c r="E96" s="178">
        <v>170</v>
      </c>
      <c r="F96" s="179"/>
      <c r="G96" s="180">
        <f t="shared" si="28"/>
        <v>0</v>
      </c>
      <c r="H96" s="159"/>
      <c r="I96" s="158">
        <f t="shared" si="29"/>
        <v>0</v>
      </c>
      <c r="J96" s="159"/>
      <c r="K96" s="158">
        <f t="shared" si="30"/>
        <v>0</v>
      </c>
      <c r="L96" s="158">
        <v>21</v>
      </c>
      <c r="M96" s="158">
        <f t="shared" si="31"/>
        <v>0</v>
      </c>
      <c r="N96" s="158">
        <v>0</v>
      </c>
      <c r="O96" s="158">
        <f t="shared" si="32"/>
        <v>0</v>
      </c>
      <c r="P96" s="158">
        <v>0</v>
      </c>
      <c r="Q96" s="158">
        <f t="shared" si="33"/>
        <v>0</v>
      </c>
      <c r="R96" s="158"/>
      <c r="S96" s="158" t="s">
        <v>1252</v>
      </c>
      <c r="T96" s="158" t="s">
        <v>1266</v>
      </c>
      <c r="U96" s="158">
        <v>0</v>
      </c>
      <c r="V96" s="158">
        <f t="shared" si="34"/>
        <v>0</v>
      </c>
      <c r="W96" s="158"/>
      <c r="X96" s="158" t="s">
        <v>209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1310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 x14ac:dyDescent="0.2">
      <c r="A97" s="175">
        <v>81</v>
      </c>
      <c r="B97" s="176" t="s">
        <v>1413</v>
      </c>
      <c r="C97" s="185" t="s">
        <v>1414</v>
      </c>
      <c r="D97" s="177" t="s">
        <v>238</v>
      </c>
      <c r="E97" s="178">
        <v>140</v>
      </c>
      <c r="F97" s="179"/>
      <c r="G97" s="180">
        <f t="shared" si="28"/>
        <v>0</v>
      </c>
      <c r="H97" s="159"/>
      <c r="I97" s="158">
        <f t="shared" si="29"/>
        <v>0</v>
      </c>
      <c r="J97" s="159"/>
      <c r="K97" s="158">
        <f t="shared" si="30"/>
        <v>0</v>
      </c>
      <c r="L97" s="158">
        <v>21</v>
      </c>
      <c r="M97" s="158">
        <f t="shared" si="31"/>
        <v>0</v>
      </c>
      <c r="N97" s="158">
        <v>0</v>
      </c>
      <c r="O97" s="158">
        <f t="shared" si="32"/>
        <v>0</v>
      </c>
      <c r="P97" s="158">
        <v>0</v>
      </c>
      <c r="Q97" s="158">
        <f t="shared" si="33"/>
        <v>0</v>
      </c>
      <c r="R97" s="158"/>
      <c r="S97" s="158" t="s">
        <v>1252</v>
      </c>
      <c r="T97" s="158" t="s">
        <v>1266</v>
      </c>
      <c r="U97" s="158">
        <v>0</v>
      </c>
      <c r="V97" s="158">
        <f t="shared" si="34"/>
        <v>0</v>
      </c>
      <c r="W97" s="158"/>
      <c r="X97" s="158" t="s">
        <v>209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1310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 x14ac:dyDescent="0.2">
      <c r="A98" s="175">
        <v>82</v>
      </c>
      <c r="B98" s="176" t="s">
        <v>1415</v>
      </c>
      <c r="C98" s="185" t="s">
        <v>1416</v>
      </c>
      <c r="D98" s="177" t="s">
        <v>238</v>
      </c>
      <c r="E98" s="178">
        <v>100</v>
      </c>
      <c r="F98" s="179"/>
      <c r="G98" s="180">
        <f t="shared" si="28"/>
        <v>0</v>
      </c>
      <c r="H98" s="159"/>
      <c r="I98" s="158">
        <f t="shared" si="29"/>
        <v>0</v>
      </c>
      <c r="J98" s="159"/>
      <c r="K98" s="158">
        <f t="shared" si="30"/>
        <v>0</v>
      </c>
      <c r="L98" s="158">
        <v>21</v>
      </c>
      <c r="M98" s="158">
        <f t="shared" si="31"/>
        <v>0</v>
      </c>
      <c r="N98" s="158">
        <v>0</v>
      </c>
      <c r="O98" s="158">
        <f t="shared" si="32"/>
        <v>0</v>
      </c>
      <c r="P98" s="158">
        <v>0</v>
      </c>
      <c r="Q98" s="158">
        <f t="shared" si="33"/>
        <v>0</v>
      </c>
      <c r="R98" s="158"/>
      <c r="S98" s="158" t="s">
        <v>1252</v>
      </c>
      <c r="T98" s="158" t="s">
        <v>1266</v>
      </c>
      <c r="U98" s="158">
        <v>0</v>
      </c>
      <c r="V98" s="158">
        <f t="shared" si="34"/>
        <v>0</v>
      </c>
      <c r="W98" s="158"/>
      <c r="X98" s="158" t="s">
        <v>209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1310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 x14ac:dyDescent="0.2">
      <c r="A99" s="175">
        <v>83</v>
      </c>
      <c r="B99" s="176" t="s">
        <v>1417</v>
      </c>
      <c r="C99" s="185" t="s">
        <v>1418</v>
      </c>
      <c r="D99" s="177" t="s">
        <v>242</v>
      </c>
      <c r="E99" s="178">
        <v>560</v>
      </c>
      <c r="F99" s="179"/>
      <c r="G99" s="180">
        <f t="shared" si="28"/>
        <v>0</v>
      </c>
      <c r="H99" s="159"/>
      <c r="I99" s="158">
        <f t="shared" si="29"/>
        <v>0</v>
      </c>
      <c r="J99" s="159"/>
      <c r="K99" s="158">
        <f t="shared" si="30"/>
        <v>0</v>
      </c>
      <c r="L99" s="158">
        <v>21</v>
      </c>
      <c r="M99" s="158">
        <f t="shared" si="31"/>
        <v>0</v>
      </c>
      <c r="N99" s="158">
        <v>0</v>
      </c>
      <c r="O99" s="158">
        <f t="shared" si="32"/>
        <v>0</v>
      </c>
      <c r="P99" s="158">
        <v>0</v>
      </c>
      <c r="Q99" s="158">
        <f t="shared" si="33"/>
        <v>0</v>
      </c>
      <c r="R99" s="158"/>
      <c r="S99" s="158" t="s">
        <v>1252</v>
      </c>
      <c r="T99" s="158" t="s">
        <v>1266</v>
      </c>
      <c r="U99" s="158">
        <v>0</v>
      </c>
      <c r="V99" s="158">
        <f t="shared" si="34"/>
        <v>0</v>
      </c>
      <c r="W99" s="158"/>
      <c r="X99" s="158" t="s">
        <v>209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1310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5">
        <v>84</v>
      </c>
      <c r="B100" s="176" t="s">
        <v>1419</v>
      </c>
      <c r="C100" s="185" t="s">
        <v>1420</v>
      </c>
      <c r="D100" s="177" t="s">
        <v>1421</v>
      </c>
      <c r="E100" s="178">
        <v>0.56000000000000005</v>
      </c>
      <c r="F100" s="179"/>
      <c r="G100" s="180">
        <f t="shared" si="28"/>
        <v>0</v>
      </c>
      <c r="H100" s="159"/>
      <c r="I100" s="158">
        <f t="shared" si="29"/>
        <v>0</v>
      </c>
      <c r="J100" s="159"/>
      <c r="K100" s="158">
        <f t="shared" si="30"/>
        <v>0</v>
      </c>
      <c r="L100" s="158">
        <v>21</v>
      </c>
      <c r="M100" s="158">
        <f t="shared" si="31"/>
        <v>0</v>
      </c>
      <c r="N100" s="158">
        <v>1.6000000000000001E-3</v>
      </c>
      <c r="O100" s="158">
        <f t="shared" si="32"/>
        <v>0</v>
      </c>
      <c r="P100" s="158">
        <v>0</v>
      </c>
      <c r="Q100" s="158">
        <f t="shared" si="33"/>
        <v>0</v>
      </c>
      <c r="R100" s="158"/>
      <c r="S100" s="158" t="s">
        <v>1252</v>
      </c>
      <c r="T100" s="158" t="s">
        <v>1266</v>
      </c>
      <c r="U100" s="158">
        <v>0</v>
      </c>
      <c r="V100" s="158">
        <f t="shared" si="34"/>
        <v>0</v>
      </c>
      <c r="W100" s="158"/>
      <c r="X100" s="158" t="s">
        <v>764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1263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1" x14ac:dyDescent="0.2">
      <c r="A101" s="175">
        <v>85</v>
      </c>
      <c r="B101" s="176" t="s">
        <v>1422</v>
      </c>
      <c r="C101" s="185" t="s">
        <v>1423</v>
      </c>
      <c r="D101" s="177" t="s">
        <v>242</v>
      </c>
      <c r="E101" s="178">
        <v>60</v>
      </c>
      <c r="F101" s="179"/>
      <c r="G101" s="180">
        <f t="shared" si="28"/>
        <v>0</v>
      </c>
      <c r="H101" s="159"/>
      <c r="I101" s="158">
        <f t="shared" si="29"/>
        <v>0</v>
      </c>
      <c r="J101" s="159"/>
      <c r="K101" s="158">
        <f t="shared" si="30"/>
        <v>0</v>
      </c>
      <c r="L101" s="158">
        <v>21</v>
      </c>
      <c r="M101" s="158">
        <f t="shared" si="31"/>
        <v>0</v>
      </c>
      <c r="N101" s="158">
        <v>1.0000000000000001E-5</v>
      </c>
      <c r="O101" s="158">
        <f t="shared" si="32"/>
        <v>0</v>
      </c>
      <c r="P101" s="158">
        <v>0</v>
      </c>
      <c r="Q101" s="158">
        <f t="shared" si="33"/>
        <v>0</v>
      </c>
      <c r="R101" s="158"/>
      <c r="S101" s="158" t="s">
        <v>1252</v>
      </c>
      <c r="T101" s="158" t="s">
        <v>1266</v>
      </c>
      <c r="U101" s="158">
        <v>0</v>
      </c>
      <c r="V101" s="158">
        <f t="shared" si="34"/>
        <v>0</v>
      </c>
      <c r="W101" s="158"/>
      <c r="X101" s="158" t="s">
        <v>209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1310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69">
        <v>86</v>
      </c>
      <c r="B102" s="170" t="s">
        <v>1424</v>
      </c>
      <c r="C102" s="183" t="s">
        <v>1425</v>
      </c>
      <c r="D102" s="171" t="s">
        <v>1421</v>
      </c>
      <c r="E102" s="172">
        <v>0.06</v>
      </c>
      <c r="F102" s="173"/>
      <c r="G102" s="174">
        <f t="shared" si="28"/>
        <v>0</v>
      </c>
      <c r="H102" s="159"/>
      <c r="I102" s="158">
        <f t="shared" si="29"/>
        <v>0</v>
      </c>
      <c r="J102" s="159"/>
      <c r="K102" s="158">
        <f t="shared" si="30"/>
        <v>0</v>
      </c>
      <c r="L102" s="158">
        <v>21</v>
      </c>
      <c r="M102" s="158">
        <f t="shared" si="31"/>
        <v>0</v>
      </c>
      <c r="N102" s="158">
        <v>2.7000000000000001E-3</v>
      </c>
      <c r="O102" s="158">
        <f t="shared" si="32"/>
        <v>0</v>
      </c>
      <c r="P102" s="158">
        <v>0</v>
      </c>
      <c r="Q102" s="158">
        <f t="shared" si="33"/>
        <v>0</v>
      </c>
      <c r="R102" s="158"/>
      <c r="S102" s="158" t="s">
        <v>1252</v>
      </c>
      <c r="T102" s="158" t="s">
        <v>1266</v>
      </c>
      <c r="U102" s="158">
        <v>0</v>
      </c>
      <c r="V102" s="158">
        <f t="shared" si="34"/>
        <v>0</v>
      </c>
      <c r="W102" s="158"/>
      <c r="X102" s="158" t="s">
        <v>764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1263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x14ac:dyDescent="0.2">
      <c r="A103" s="3"/>
      <c r="B103" s="4"/>
      <c r="C103" s="186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177</v>
      </c>
    </row>
    <row r="104" spans="1:60" x14ac:dyDescent="0.2">
      <c r="A104" s="151"/>
      <c r="B104" s="152" t="s">
        <v>31</v>
      </c>
      <c r="C104" s="187"/>
      <c r="D104" s="153"/>
      <c r="E104" s="154"/>
      <c r="F104" s="154"/>
      <c r="G104" s="181">
        <f>G8+G11+G18+G28+G33+G38+G40+G81+G94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346</v>
      </c>
    </row>
    <row r="105" spans="1:60" x14ac:dyDescent="0.2">
      <c r="A105" s="3"/>
      <c r="B105" s="4"/>
      <c r="C105" s="186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60" x14ac:dyDescent="0.2">
      <c r="A106" s="3"/>
      <c r="B106" s="4"/>
      <c r="C106" s="186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60" x14ac:dyDescent="0.2">
      <c r="A107" s="272" t="s">
        <v>347</v>
      </c>
      <c r="B107" s="272"/>
      <c r="C107" s="273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60" x14ac:dyDescent="0.2">
      <c r="A108" s="253"/>
      <c r="B108" s="254"/>
      <c r="C108" s="255"/>
      <c r="D108" s="254"/>
      <c r="E108" s="254"/>
      <c r="F108" s="254"/>
      <c r="G108" s="25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G108" t="s">
        <v>348</v>
      </c>
    </row>
    <row r="109" spans="1:60" x14ac:dyDescent="0.2">
      <c r="A109" s="257"/>
      <c r="B109" s="258"/>
      <c r="C109" s="259"/>
      <c r="D109" s="258"/>
      <c r="E109" s="258"/>
      <c r="F109" s="258"/>
      <c r="G109" s="260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60" x14ac:dyDescent="0.2">
      <c r="A110" s="257"/>
      <c r="B110" s="258"/>
      <c r="C110" s="259"/>
      <c r="D110" s="258"/>
      <c r="E110" s="258"/>
      <c r="F110" s="258"/>
      <c r="G110" s="260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60" x14ac:dyDescent="0.2">
      <c r="A111" s="257"/>
      <c r="B111" s="258"/>
      <c r="C111" s="259"/>
      <c r="D111" s="258"/>
      <c r="E111" s="258"/>
      <c r="F111" s="258"/>
      <c r="G111" s="260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60" x14ac:dyDescent="0.2">
      <c r="A112" s="261"/>
      <c r="B112" s="262"/>
      <c r="C112" s="263"/>
      <c r="D112" s="262"/>
      <c r="E112" s="262"/>
      <c r="F112" s="262"/>
      <c r="G112" s="26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33" x14ac:dyDescent="0.2">
      <c r="A113" s="3"/>
      <c r="B113" s="4"/>
      <c r="C113" s="186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33" x14ac:dyDescent="0.2">
      <c r="C114" s="188"/>
      <c r="D114" s="10"/>
      <c r="AG114" t="s">
        <v>349</v>
      </c>
    </row>
    <row r="115" spans="1:33" x14ac:dyDescent="0.2">
      <c r="D115" s="10"/>
    </row>
    <row r="116" spans="1:33" x14ac:dyDescent="0.2">
      <c r="D116" s="10"/>
    </row>
    <row r="117" spans="1:33" x14ac:dyDescent="0.2">
      <c r="D117" s="10"/>
    </row>
    <row r="118" spans="1:33" x14ac:dyDescent="0.2">
      <c r="D118" s="10"/>
    </row>
    <row r="119" spans="1:33" x14ac:dyDescent="0.2">
      <c r="D119" s="10"/>
    </row>
    <row r="120" spans="1:33" x14ac:dyDescent="0.2">
      <c r="D120" s="10"/>
    </row>
    <row r="121" spans="1:33" x14ac:dyDescent="0.2">
      <c r="D121" s="10"/>
    </row>
    <row r="122" spans="1:33" x14ac:dyDescent="0.2">
      <c r="D122" s="10"/>
    </row>
    <row r="123" spans="1:33" x14ac:dyDescent="0.2">
      <c r="D123" s="10"/>
    </row>
    <row r="124" spans="1:33" x14ac:dyDescent="0.2">
      <c r="D124" s="10"/>
    </row>
    <row r="125" spans="1:33" x14ac:dyDescent="0.2">
      <c r="D125" s="10"/>
    </row>
    <row r="126" spans="1:33" x14ac:dyDescent="0.2">
      <c r="D126" s="10"/>
    </row>
    <row r="127" spans="1:33" x14ac:dyDescent="0.2">
      <c r="D127" s="10"/>
    </row>
    <row r="128" spans="1:33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08:G112"/>
    <mergeCell ref="A1:G1"/>
    <mergeCell ref="C2:G2"/>
    <mergeCell ref="C3:G3"/>
    <mergeCell ref="C4:G4"/>
    <mergeCell ref="A107:C10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134" activePane="bottomLeft" state="frozen"/>
      <selection pane="bottomLeft" activeCell="C152" sqref="C152:C156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46</v>
      </c>
      <c r="C3" s="266" t="s">
        <v>47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54</v>
      </c>
      <c r="C4" s="269" t="s">
        <v>55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118</v>
      </c>
      <c r="C8" s="182" t="s">
        <v>119</v>
      </c>
      <c r="D8" s="165"/>
      <c r="E8" s="166"/>
      <c r="F8" s="167"/>
      <c r="G8" s="168">
        <f>SUMIF(AG9:AG35,"&lt;&gt;NOR",G9:G35)</f>
        <v>0</v>
      </c>
      <c r="H8" s="162"/>
      <c r="I8" s="162">
        <f>SUM(I9:I35)</f>
        <v>0</v>
      </c>
      <c r="J8" s="162"/>
      <c r="K8" s="162">
        <f>SUM(K9:K35)</f>
        <v>0</v>
      </c>
      <c r="L8" s="162"/>
      <c r="M8" s="162">
        <f>SUM(M9:M35)</f>
        <v>0</v>
      </c>
      <c r="N8" s="162"/>
      <c r="O8" s="162">
        <f>SUM(O9:O35)</f>
        <v>0</v>
      </c>
      <c r="P8" s="162"/>
      <c r="Q8" s="162">
        <f>SUM(Q9:Q35)</f>
        <v>0</v>
      </c>
      <c r="R8" s="162"/>
      <c r="S8" s="162"/>
      <c r="T8" s="162"/>
      <c r="U8" s="162"/>
      <c r="V8" s="162">
        <f>SUM(V9:V35)</f>
        <v>0</v>
      </c>
      <c r="W8" s="162"/>
      <c r="X8" s="162"/>
      <c r="AG8" t="s">
        <v>191</v>
      </c>
    </row>
    <row r="9" spans="1:60" outlineLevel="1" x14ac:dyDescent="0.2">
      <c r="A9" s="175">
        <v>1</v>
      </c>
      <c r="B9" s="176" t="s">
        <v>1426</v>
      </c>
      <c r="C9" s="185" t="s">
        <v>1427</v>
      </c>
      <c r="D9" s="177" t="s">
        <v>238</v>
      </c>
      <c r="E9" s="178">
        <v>8</v>
      </c>
      <c r="F9" s="179"/>
      <c r="G9" s="180">
        <f t="shared" ref="G9:G26" si="0">ROUND(E9*F9,2)</f>
        <v>0</v>
      </c>
      <c r="H9" s="159"/>
      <c r="I9" s="158">
        <f t="shared" ref="I9:I26" si="1">ROUND(E9*H9,2)</f>
        <v>0</v>
      </c>
      <c r="J9" s="159"/>
      <c r="K9" s="158">
        <f t="shared" ref="K9:K26" si="2">ROUND(E9*J9,2)</f>
        <v>0</v>
      </c>
      <c r="L9" s="158">
        <v>15</v>
      </c>
      <c r="M9" s="158">
        <f t="shared" ref="M9:M26" si="3">G9*(1+L9/100)</f>
        <v>0</v>
      </c>
      <c r="N9" s="158">
        <v>0</v>
      </c>
      <c r="O9" s="158">
        <f t="shared" ref="O9:O26" si="4">ROUND(E9*N9,2)</f>
        <v>0</v>
      </c>
      <c r="P9" s="158">
        <v>0</v>
      </c>
      <c r="Q9" s="158">
        <f t="shared" ref="Q9:Q26" si="5">ROUND(E9*P9,2)</f>
        <v>0</v>
      </c>
      <c r="R9" s="158"/>
      <c r="S9" s="158" t="s">
        <v>595</v>
      </c>
      <c r="T9" s="158" t="s">
        <v>599</v>
      </c>
      <c r="U9" s="158">
        <v>0</v>
      </c>
      <c r="V9" s="158">
        <f t="shared" ref="V9:V26" si="6">ROUND(E9*U9,2)</f>
        <v>0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1254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5">
        <v>2</v>
      </c>
      <c r="B10" s="176" t="s">
        <v>1428</v>
      </c>
      <c r="C10" s="185" t="s">
        <v>1429</v>
      </c>
      <c r="D10" s="177" t="s">
        <v>238</v>
      </c>
      <c r="E10" s="178">
        <v>16</v>
      </c>
      <c r="F10" s="179"/>
      <c r="G10" s="180">
        <f t="shared" si="0"/>
        <v>0</v>
      </c>
      <c r="H10" s="159"/>
      <c r="I10" s="158">
        <f t="shared" si="1"/>
        <v>0</v>
      </c>
      <c r="J10" s="159"/>
      <c r="K10" s="158">
        <f t="shared" si="2"/>
        <v>0</v>
      </c>
      <c r="L10" s="158">
        <v>15</v>
      </c>
      <c r="M10" s="158">
        <f t="shared" si="3"/>
        <v>0</v>
      </c>
      <c r="N10" s="158">
        <v>0</v>
      </c>
      <c r="O10" s="158">
        <f t="shared" si="4"/>
        <v>0</v>
      </c>
      <c r="P10" s="158">
        <v>0</v>
      </c>
      <c r="Q10" s="158">
        <f t="shared" si="5"/>
        <v>0</v>
      </c>
      <c r="R10" s="158"/>
      <c r="S10" s="158" t="s">
        <v>595</v>
      </c>
      <c r="T10" s="158" t="s">
        <v>599</v>
      </c>
      <c r="U10" s="158">
        <v>0</v>
      </c>
      <c r="V10" s="158">
        <f t="shared" si="6"/>
        <v>0</v>
      </c>
      <c r="W10" s="158"/>
      <c r="X10" s="158" t="s">
        <v>209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1254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5">
        <v>3</v>
      </c>
      <c r="B11" s="176" t="s">
        <v>1430</v>
      </c>
      <c r="C11" s="185" t="s">
        <v>1431</v>
      </c>
      <c r="D11" s="177" t="s">
        <v>238</v>
      </c>
      <c r="E11" s="178">
        <v>6</v>
      </c>
      <c r="F11" s="179"/>
      <c r="G11" s="180">
        <f t="shared" si="0"/>
        <v>0</v>
      </c>
      <c r="H11" s="159"/>
      <c r="I11" s="158">
        <f t="shared" si="1"/>
        <v>0</v>
      </c>
      <c r="J11" s="159"/>
      <c r="K11" s="158">
        <f t="shared" si="2"/>
        <v>0</v>
      </c>
      <c r="L11" s="158">
        <v>15</v>
      </c>
      <c r="M11" s="158">
        <f t="shared" si="3"/>
        <v>0</v>
      </c>
      <c r="N11" s="158">
        <v>0</v>
      </c>
      <c r="O11" s="158">
        <f t="shared" si="4"/>
        <v>0</v>
      </c>
      <c r="P11" s="158">
        <v>0</v>
      </c>
      <c r="Q11" s="158">
        <f t="shared" si="5"/>
        <v>0</v>
      </c>
      <c r="R11" s="158"/>
      <c r="S11" s="158" t="s">
        <v>595</v>
      </c>
      <c r="T11" s="158" t="s">
        <v>599</v>
      </c>
      <c r="U11" s="158">
        <v>0</v>
      </c>
      <c r="V11" s="158">
        <f t="shared" si="6"/>
        <v>0</v>
      </c>
      <c r="W11" s="158"/>
      <c r="X11" s="158" t="s">
        <v>209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1254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5">
        <v>4</v>
      </c>
      <c r="B12" s="176" t="s">
        <v>1432</v>
      </c>
      <c r="C12" s="185" t="s">
        <v>1433</v>
      </c>
      <c r="D12" s="177" t="s">
        <v>238</v>
      </c>
      <c r="E12" s="178">
        <v>14</v>
      </c>
      <c r="F12" s="179"/>
      <c r="G12" s="180">
        <f t="shared" si="0"/>
        <v>0</v>
      </c>
      <c r="H12" s="159"/>
      <c r="I12" s="158">
        <f t="shared" si="1"/>
        <v>0</v>
      </c>
      <c r="J12" s="159"/>
      <c r="K12" s="158">
        <f t="shared" si="2"/>
        <v>0</v>
      </c>
      <c r="L12" s="158">
        <v>15</v>
      </c>
      <c r="M12" s="158">
        <f t="shared" si="3"/>
        <v>0</v>
      </c>
      <c r="N12" s="158">
        <v>0</v>
      </c>
      <c r="O12" s="158">
        <f t="shared" si="4"/>
        <v>0</v>
      </c>
      <c r="P12" s="158">
        <v>0</v>
      </c>
      <c r="Q12" s="158">
        <f t="shared" si="5"/>
        <v>0</v>
      </c>
      <c r="R12" s="158"/>
      <c r="S12" s="158" t="s">
        <v>595</v>
      </c>
      <c r="T12" s="158" t="s">
        <v>599</v>
      </c>
      <c r="U12" s="158">
        <v>0</v>
      </c>
      <c r="V12" s="158">
        <f t="shared" si="6"/>
        <v>0</v>
      </c>
      <c r="W12" s="158"/>
      <c r="X12" s="158" t="s">
        <v>209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1254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5">
        <v>5</v>
      </c>
      <c r="B13" s="176" t="s">
        <v>1434</v>
      </c>
      <c r="C13" s="185" t="s">
        <v>1435</v>
      </c>
      <c r="D13" s="177" t="s">
        <v>238</v>
      </c>
      <c r="E13" s="178">
        <v>60</v>
      </c>
      <c r="F13" s="179"/>
      <c r="G13" s="180">
        <f t="shared" si="0"/>
        <v>0</v>
      </c>
      <c r="H13" s="159"/>
      <c r="I13" s="158">
        <f t="shared" si="1"/>
        <v>0</v>
      </c>
      <c r="J13" s="159"/>
      <c r="K13" s="158">
        <f t="shared" si="2"/>
        <v>0</v>
      </c>
      <c r="L13" s="158">
        <v>15</v>
      </c>
      <c r="M13" s="158">
        <f t="shared" si="3"/>
        <v>0</v>
      </c>
      <c r="N13" s="158">
        <v>0</v>
      </c>
      <c r="O13" s="158">
        <f t="shared" si="4"/>
        <v>0</v>
      </c>
      <c r="P13" s="158">
        <v>0</v>
      </c>
      <c r="Q13" s="158">
        <f t="shared" si="5"/>
        <v>0</v>
      </c>
      <c r="R13" s="158"/>
      <c r="S13" s="158" t="s">
        <v>595</v>
      </c>
      <c r="T13" s="158" t="s">
        <v>599</v>
      </c>
      <c r="U13" s="158">
        <v>0</v>
      </c>
      <c r="V13" s="158">
        <f t="shared" si="6"/>
        <v>0</v>
      </c>
      <c r="W13" s="158"/>
      <c r="X13" s="158" t="s">
        <v>209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1254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5">
        <v>6</v>
      </c>
      <c r="B14" s="176" t="s">
        <v>1436</v>
      </c>
      <c r="C14" s="185" t="s">
        <v>1437</v>
      </c>
      <c r="D14" s="177" t="s">
        <v>238</v>
      </c>
      <c r="E14" s="178">
        <v>50</v>
      </c>
      <c r="F14" s="179"/>
      <c r="G14" s="180">
        <f t="shared" si="0"/>
        <v>0</v>
      </c>
      <c r="H14" s="159"/>
      <c r="I14" s="158">
        <f t="shared" si="1"/>
        <v>0</v>
      </c>
      <c r="J14" s="159"/>
      <c r="K14" s="158">
        <f t="shared" si="2"/>
        <v>0</v>
      </c>
      <c r="L14" s="158">
        <v>15</v>
      </c>
      <c r="M14" s="158">
        <f t="shared" si="3"/>
        <v>0</v>
      </c>
      <c r="N14" s="158">
        <v>0</v>
      </c>
      <c r="O14" s="158">
        <f t="shared" si="4"/>
        <v>0</v>
      </c>
      <c r="P14" s="158">
        <v>0</v>
      </c>
      <c r="Q14" s="158">
        <f t="shared" si="5"/>
        <v>0</v>
      </c>
      <c r="R14" s="158"/>
      <c r="S14" s="158" t="s">
        <v>595</v>
      </c>
      <c r="T14" s="158" t="s">
        <v>599</v>
      </c>
      <c r="U14" s="158">
        <v>0</v>
      </c>
      <c r="V14" s="158">
        <f t="shared" si="6"/>
        <v>0</v>
      </c>
      <c r="W14" s="158"/>
      <c r="X14" s="158" t="s">
        <v>209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1254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5">
        <v>7</v>
      </c>
      <c r="B15" s="176" t="s">
        <v>1438</v>
      </c>
      <c r="C15" s="185" t="s">
        <v>2112</v>
      </c>
      <c r="D15" s="177" t="s">
        <v>238</v>
      </c>
      <c r="E15" s="178">
        <v>8</v>
      </c>
      <c r="F15" s="179"/>
      <c r="G15" s="180">
        <f t="shared" si="0"/>
        <v>0</v>
      </c>
      <c r="H15" s="159"/>
      <c r="I15" s="158">
        <f t="shared" si="1"/>
        <v>0</v>
      </c>
      <c r="J15" s="159"/>
      <c r="K15" s="158">
        <f t="shared" si="2"/>
        <v>0</v>
      </c>
      <c r="L15" s="158">
        <v>15</v>
      </c>
      <c r="M15" s="158">
        <f t="shared" si="3"/>
        <v>0</v>
      </c>
      <c r="N15" s="158">
        <v>0</v>
      </c>
      <c r="O15" s="158">
        <f t="shared" si="4"/>
        <v>0</v>
      </c>
      <c r="P15" s="158">
        <v>0</v>
      </c>
      <c r="Q15" s="158">
        <f t="shared" si="5"/>
        <v>0</v>
      </c>
      <c r="R15" s="158"/>
      <c r="S15" s="158" t="s">
        <v>595</v>
      </c>
      <c r="T15" s="158" t="s">
        <v>599</v>
      </c>
      <c r="U15" s="158">
        <v>0</v>
      </c>
      <c r="V15" s="158">
        <f t="shared" si="6"/>
        <v>0</v>
      </c>
      <c r="W15" s="158"/>
      <c r="X15" s="158" t="s">
        <v>209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1254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5">
        <v>8</v>
      </c>
      <c r="B16" s="176" t="s">
        <v>1439</v>
      </c>
      <c r="C16" s="185" t="s">
        <v>2113</v>
      </c>
      <c r="D16" s="177" t="s">
        <v>238</v>
      </c>
      <c r="E16" s="178">
        <v>16</v>
      </c>
      <c r="F16" s="179"/>
      <c r="G16" s="180">
        <f t="shared" si="0"/>
        <v>0</v>
      </c>
      <c r="H16" s="159"/>
      <c r="I16" s="158">
        <f t="shared" si="1"/>
        <v>0</v>
      </c>
      <c r="J16" s="159"/>
      <c r="K16" s="158">
        <f t="shared" si="2"/>
        <v>0</v>
      </c>
      <c r="L16" s="158">
        <v>15</v>
      </c>
      <c r="M16" s="158">
        <f t="shared" si="3"/>
        <v>0</v>
      </c>
      <c r="N16" s="158">
        <v>0</v>
      </c>
      <c r="O16" s="158">
        <f t="shared" si="4"/>
        <v>0</v>
      </c>
      <c r="P16" s="158">
        <v>0</v>
      </c>
      <c r="Q16" s="158">
        <f t="shared" si="5"/>
        <v>0</v>
      </c>
      <c r="R16" s="158"/>
      <c r="S16" s="158" t="s">
        <v>595</v>
      </c>
      <c r="T16" s="158" t="s">
        <v>599</v>
      </c>
      <c r="U16" s="158">
        <v>0</v>
      </c>
      <c r="V16" s="158">
        <f t="shared" si="6"/>
        <v>0</v>
      </c>
      <c r="W16" s="158"/>
      <c r="X16" s="158" t="s">
        <v>209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1254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5">
        <v>9</v>
      </c>
      <c r="B17" s="176" t="s">
        <v>1440</v>
      </c>
      <c r="C17" s="185" t="s">
        <v>2114</v>
      </c>
      <c r="D17" s="177" t="s">
        <v>238</v>
      </c>
      <c r="E17" s="178">
        <v>56</v>
      </c>
      <c r="F17" s="179"/>
      <c r="G17" s="180">
        <f t="shared" si="0"/>
        <v>0</v>
      </c>
      <c r="H17" s="159"/>
      <c r="I17" s="158">
        <f t="shared" si="1"/>
        <v>0</v>
      </c>
      <c r="J17" s="159"/>
      <c r="K17" s="158">
        <f t="shared" si="2"/>
        <v>0</v>
      </c>
      <c r="L17" s="158">
        <v>15</v>
      </c>
      <c r="M17" s="158">
        <f t="shared" si="3"/>
        <v>0</v>
      </c>
      <c r="N17" s="158">
        <v>0</v>
      </c>
      <c r="O17" s="158">
        <f t="shared" si="4"/>
        <v>0</v>
      </c>
      <c r="P17" s="158">
        <v>0</v>
      </c>
      <c r="Q17" s="158">
        <f t="shared" si="5"/>
        <v>0</v>
      </c>
      <c r="R17" s="158"/>
      <c r="S17" s="158" t="s">
        <v>595</v>
      </c>
      <c r="T17" s="158" t="s">
        <v>599</v>
      </c>
      <c r="U17" s="158">
        <v>0</v>
      </c>
      <c r="V17" s="158">
        <f t="shared" si="6"/>
        <v>0</v>
      </c>
      <c r="W17" s="158"/>
      <c r="X17" s="158" t="s">
        <v>209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1254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5">
        <v>10</v>
      </c>
      <c r="B18" s="176" t="s">
        <v>1441</v>
      </c>
      <c r="C18" s="185" t="s">
        <v>2115</v>
      </c>
      <c r="D18" s="177" t="s">
        <v>238</v>
      </c>
      <c r="E18" s="178">
        <v>74</v>
      </c>
      <c r="F18" s="179"/>
      <c r="G18" s="180">
        <f t="shared" si="0"/>
        <v>0</v>
      </c>
      <c r="H18" s="159"/>
      <c r="I18" s="158">
        <f t="shared" si="1"/>
        <v>0</v>
      </c>
      <c r="J18" s="159"/>
      <c r="K18" s="158">
        <f t="shared" si="2"/>
        <v>0</v>
      </c>
      <c r="L18" s="158">
        <v>15</v>
      </c>
      <c r="M18" s="158">
        <f t="shared" si="3"/>
        <v>0</v>
      </c>
      <c r="N18" s="158">
        <v>0</v>
      </c>
      <c r="O18" s="158">
        <f t="shared" si="4"/>
        <v>0</v>
      </c>
      <c r="P18" s="158">
        <v>0</v>
      </c>
      <c r="Q18" s="158">
        <f t="shared" si="5"/>
        <v>0</v>
      </c>
      <c r="R18" s="158"/>
      <c r="S18" s="158" t="s">
        <v>595</v>
      </c>
      <c r="T18" s="158" t="s">
        <v>599</v>
      </c>
      <c r="U18" s="158">
        <v>0</v>
      </c>
      <c r="V18" s="158">
        <f t="shared" si="6"/>
        <v>0</v>
      </c>
      <c r="W18" s="158"/>
      <c r="X18" s="158" t="s">
        <v>209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1254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5">
        <v>11</v>
      </c>
      <c r="B19" s="176" t="s">
        <v>1442</v>
      </c>
      <c r="C19" s="185" t="s">
        <v>1443</v>
      </c>
      <c r="D19" s="177" t="s">
        <v>238</v>
      </c>
      <c r="E19" s="178">
        <v>10</v>
      </c>
      <c r="F19" s="179"/>
      <c r="G19" s="180">
        <f t="shared" si="0"/>
        <v>0</v>
      </c>
      <c r="H19" s="159"/>
      <c r="I19" s="158">
        <f t="shared" si="1"/>
        <v>0</v>
      </c>
      <c r="J19" s="159"/>
      <c r="K19" s="158">
        <f t="shared" si="2"/>
        <v>0</v>
      </c>
      <c r="L19" s="158">
        <v>15</v>
      </c>
      <c r="M19" s="158">
        <f t="shared" si="3"/>
        <v>0</v>
      </c>
      <c r="N19" s="158">
        <v>0</v>
      </c>
      <c r="O19" s="158">
        <f t="shared" si="4"/>
        <v>0</v>
      </c>
      <c r="P19" s="158">
        <v>0</v>
      </c>
      <c r="Q19" s="158">
        <f t="shared" si="5"/>
        <v>0</v>
      </c>
      <c r="R19" s="158"/>
      <c r="S19" s="158" t="s">
        <v>595</v>
      </c>
      <c r="T19" s="158" t="s">
        <v>599</v>
      </c>
      <c r="U19" s="158">
        <v>0</v>
      </c>
      <c r="V19" s="158">
        <f t="shared" si="6"/>
        <v>0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1254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5">
        <v>12</v>
      </c>
      <c r="B20" s="176" t="s">
        <v>1444</v>
      </c>
      <c r="C20" s="185" t="s">
        <v>1445</v>
      </c>
      <c r="D20" s="177" t="s">
        <v>1262</v>
      </c>
      <c r="E20" s="178">
        <v>7</v>
      </c>
      <c r="F20" s="179"/>
      <c r="G20" s="180">
        <f t="shared" si="0"/>
        <v>0</v>
      </c>
      <c r="H20" s="159"/>
      <c r="I20" s="158">
        <f t="shared" si="1"/>
        <v>0</v>
      </c>
      <c r="J20" s="159"/>
      <c r="K20" s="158">
        <f t="shared" si="2"/>
        <v>0</v>
      </c>
      <c r="L20" s="158">
        <v>15</v>
      </c>
      <c r="M20" s="158">
        <f t="shared" si="3"/>
        <v>0</v>
      </c>
      <c r="N20" s="158">
        <v>0</v>
      </c>
      <c r="O20" s="158">
        <f t="shared" si="4"/>
        <v>0</v>
      </c>
      <c r="P20" s="158">
        <v>0</v>
      </c>
      <c r="Q20" s="158">
        <f t="shared" si="5"/>
        <v>0</v>
      </c>
      <c r="R20" s="158"/>
      <c r="S20" s="158" t="s">
        <v>595</v>
      </c>
      <c r="T20" s="158" t="s">
        <v>599</v>
      </c>
      <c r="U20" s="158">
        <v>0</v>
      </c>
      <c r="V20" s="158">
        <f t="shared" si="6"/>
        <v>0</v>
      </c>
      <c r="W20" s="158"/>
      <c r="X20" s="158" t="s">
        <v>209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1254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5">
        <v>13</v>
      </c>
      <c r="B21" s="176" t="s">
        <v>1446</v>
      </c>
      <c r="C21" s="185" t="s">
        <v>1447</v>
      </c>
      <c r="D21" s="177" t="s">
        <v>1262</v>
      </c>
      <c r="E21" s="178">
        <v>5</v>
      </c>
      <c r="F21" s="179"/>
      <c r="G21" s="180">
        <f t="shared" si="0"/>
        <v>0</v>
      </c>
      <c r="H21" s="159"/>
      <c r="I21" s="158">
        <f t="shared" si="1"/>
        <v>0</v>
      </c>
      <c r="J21" s="159"/>
      <c r="K21" s="158">
        <f t="shared" si="2"/>
        <v>0</v>
      </c>
      <c r="L21" s="158">
        <v>15</v>
      </c>
      <c r="M21" s="158">
        <f t="shared" si="3"/>
        <v>0</v>
      </c>
      <c r="N21" s="158">
        <v>0</v>
      </c>
      <c r="O21" s="158">
        <f t="shared" si="4"/>
        <v>0</v>
      </c>
      <c r="P21" s="158">
        <v>0</v>
      </c>
      <c r="Q21" s="158">
        <f t="shared" si="5"/>
        <v>0</v>
      </c>
      <c r="R21" s="158"/>
      <c r="S21" s="158" t="s">
        <v>595</v>
      </c>
      <c r="T21" s="158" t="s">
        <v>599</v>
      </c>
      <c r="U21" s="158">
        <v>0</v>
      </c>
      <c r="V21" s="158">
        <f t="shared" si="6"/>
        <v>0</v>
      </c>
      <c r="W21" s="158"/>
      <c r="X21" s="158" t="s">
        <v>209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1254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5">
        <v>14</v>
      </c>
      <c r="B22" s="176" t="s">
        <v>1448</v>
      </c>
      <c r="C22" s="185" t="s">
        <v>1449</v>
      </c>
      <c r="D22" s="177" t="s">
        <v>1262</v>
      </c>
      <c r="E22" s="178">
        <v>41</v>
      </c>
      <c r="F22" s="179"/>
      <c r="G22" s="180">
        <f t="shared" si="0"/>
        <v>0</v>
      </c>
      <c r="H22" s="159"/>
      <c r="I22" s="158">
        <f t="shared" si="1"/>
        <v>0</v>
      </c>
      <c r="J22" s="159"/>
      <c r="K22" s="158">
        <f t="shared" si="2"/>
        <v>0</v>
      </c>
      <c r="L22" s="158">
        <v>15</v>
      </c>
      <c r="M22" s="158">
        <f t="shared" si="3"/>
        <v>0</v>
      </c>
      <c r="N22" s="158">
        <v>0</v>
      </c>
      <c r="O22" s="158">
        <f t="shared" si="4"/>
        <v>0</v>
      </c>
      <c r="P22" s="158">
        <v>0</v>
      </c>
      <c r="Q22" s="158">
        <f t="shared" si="5"/>
        <v>0</v>
      </c>
      <c r="R22" s="158"/>
      <c r="S22" s="158" t="s">
        <v>595</v>
      </c>
      <c r="T22" s="158" t="s">
        <v>599</v>
      </c>
      <c r="U22" s="158">
        <v>0</v>
      </c>
      <c r="V22" s="158">
        <f t="shared" si="6"/>
        <v>0</v>
      </c>
      <c r="W22" s="158"/>
      <c r="X22" s="158" t="s">
        <v>209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1254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5">
        <v>15</v>
      </c>
      <c r="B23" s="176" t="s">
        <v>1450</v>
      </c>
      <c r="C23" s="185" t="s">
        <v>1451</v>
      </c>
      <c r="D23" s="177" t="s">
        <v>1452</v>
      </c>
      <c r="E23" s="178">
        <v>1</v>
      </c>
      <c r="F23" s="179"/>
      <c r="G23" s="180">
        <f t="shared" si="0"/>
        <v>0</v>
      </c>
      <c r="H23" s="159"/>
      <c r="I23" s="158">
        <f t="shared" si="1"/>
        <v>0</v>
      </c>
      <c r="J23" s="159"/>
      <c r="K23" s="158">
        <f t="shared" si="2"/>
        <v>0</v>
      </c>
      <c r="L23" s="158">
        <v>15</v>
      </c>
      <c r="M23" s="158">
        <f t="shared" si="3"/>
        <v>0</v>
      </c>
      <c r="N23" s="158">
        <v>0</v>
      </c>
      <c r="O23" s="158">
        <f t="shared" si="4"/>
        <v>0</v>
      </c>
      <c r="P23" s="158">
        <v>0</v>
      </c>
      <c r="Q23" s="158">
        <f t="shared" si="5"/>
        <v>0</v>
      </c>
      <c r="R23" s="158"/>
      <c r="S23" s="158" t="s">
        <v>595</v>
      </c>
      <c r="T23" s="158" t="s">
        <v>599</v>
      </c>
      <c r="U23" s="158">
        <v>0</v>
      </c>
      <c r="V23" s="158">
        <f t="shared" si="6"/>
        <v>0</v>
      </c>
      <c r="W23" s="158"/>
      <c r="X23" s="158" t="s">
        <v>209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1254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5">
        <v>16</v>
      </c>
      <c r="B24" s="176" t="s">
        <v>1453</v>
      </c>
      <c r="C24" s="185" t="s">
        <v>1454</v>
      </c>
      <c r="D24" s="177" t="s">
        <v>1262</v>
      </c>
      <c r="E24" s="178">
        <v>6</v>
      </c>
      <c r="F24" s="179"/>
      <c r="G24" s="180">
        <f t="shared" si="0"/>
        <v>0</v>
      </c>
      <c r="H24" s="159"/>
      <c r="I24" s="158">
        <f t="shared" si="1"/>
        <v>0</v>
      </c>
      <c r="J24" s="159"/>
      <c r="K24" s="158">
        <f t="shared" si="2"/>
        <v>0</v>
      </c>
      <c r="L24" s="158">
        <v>15</v>
      </c>
      <c r="M24" s="158">
        <f t="shared" si="3"/>
        <v>0</v>
      </c>
      <c r="N24" s="158">
        <v>0</v>
      </c>
      <c r="O24" s="158">
        <f t="shared" si="4"/>
        <v>0</v>
      </c>
      <c r="P24" s="158">
        <v>0</v>
      </c>
      <c r="Q24" s="158">
        <f t="shared" si="5"/>
        <v>0</v>
      </c>
      <c r="R24" s="158"/>
      <c r="S24" s="158" t="s">
        <v>595</v>
      </c>
      <c r="T24" s="158" t="s">
        <v>599</v>
      </c>
      <c r="U24" s="158">
        <v>0</v>
      </c>
      <c r="V24" s="158">
        <f t="shared" si="6"/>
        <v>0</v>
      </c>
      <c r="W24" s="158"/>
      <c r="X24" s="158" t="s">
        <v>209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1254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5">
        <v>17</v>
      </c>
      <c r="B25" s="176" t="s">
        <v>1455</v>
      </c>
      <c r="C25" s="185" t="s">
        <v>1456</v>
      </c>
      <c r="D25" s="177" t="s">
        <v>1262</v>
      </c>
      <c r="E25" s="178">
        <v>1</v>
      </c>
      <c r="F25" s="179"/>
      <c r="G25" s="180">
        <f t="shared" si="0"/>
        <v>0</v>
      </c>
      <c r="H25" s="159"/>
      <c r="I25" s="158">
        <f t="shared" si="1"/>
        <v>0</v>
      </c>
      <c r="J25" s="159"/>
      <c r="K25" s="158">
        <f t="shared" si="2"/>
        <v>0</v>
      </c>
      <c r="L25" s="158">
        <v>15</v>
      </c>
      <c r="M25" s="158">
        <f t="shared" si="3"/>
        <v>0</v>
      </c>
      <c r="N25" s="158">
        <v>0</v>
      </c>
      <c r="O25" s="158">
        <f t="shared" si="4"/>
        <v>0</v>
      </c>
      <c r="P25" s="158">
        <v>0</v>
      </c>
      <c r="Q25" s="158">
        <f t="shared" si="5"/>
        <v>0</v>
      </c>
      <c r="R25" s="158"/>
      <c r="S25" s="158" t="s">
        <v>595</v>
      </c>
      <c r="T25" s="158" t="s">
        <v>599</v>
      </c>
      <c r="U25" s="158">
        <v>0</v>
      </c>
      <c r="V25" s="158">
        <f t="shared" si="6"/>
        <v>0</v>
      </c>
      <c r="W25" s="158"/>
      <c r="X25" s="158" t="s">
        <v>209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1254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9">
        <v>18</v>
      </c>
      <c r="B26" s="170" t="s">
        <v>1457</v>
      </c>
      <c r="C26" s="183" t="s">
        <v>1458</v>
      </c>
      <c r="D26" s="171" t="s">
        <v>238</v>
      </c>
      <c r="E26" s="172">
        <v>154</v>
      </c>
      <c r="F26" s="173"/>
      <c r="G26" s="174">
        <f t="shared" si="0"/>
        <v>0</v>
      </c>
      <c r="H26" s="159"/>
      <c r="I26" s="158">
        <f t="shared" si="1"/>
        <v>0</v>
      </c>
      <c r="J26" s="159"/>
      <c r="K26" s="158">
        <f t="shared" si="2"/>
        <v>0</v>
      </c>
      <c r="L26" s="158">
        <v>15</v>
      </c>
      <c r="M26" s="158">
        <f t="shared" si="3"/>
        <v>0</v>
      </c>
      <c r="N26" s="158">
        <v>0</v>
      </c>
      <c r="O26" s="158">
        <f t="shared" si="4"/>
        <v>0</v>
      </c>
      <c r="P26" s="158">
        <v>0</v>
      </c>
      <c r="Q26" s="158">
        <f t="shared" si="5"/>
        <v>0</v>
      </c>
      <c r="R26" s="158"/>
      <c r="S26" s="158" t="s">
        <v>595</v>
      </c>
      <c r="T26" s="158" t="s">
        <v>599</v>
      </c>
      <c r="U26" s="158">
        <v>0</v>
      </c>
      <c r="V26" s="158">
        <f t="shared" si="6"/>
        <v>0</v>
      </c>
      <c r="W26" s="158"/>
      <c r="X26" s="158" t="s">
        <v>209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1254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55"/>
      <c r="B27" s="156"/>
      <c r="C27" s="184" t="s">
        <v>1459</v>
      </c>
      <c r="D27" s="160"/>
      <c r="E27" s="161">
        <v>154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200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69">
        <v>19</v>
      </c>
      <c r="B28" s="170" t="s">
        <v>1460</v>
      </c>
      <c r="C28" s="183" t="s">
        <v>1461</v>
      </c>
      <c r="D28" s="171" t="s">
        <v>238</v>
      </c>
      <c r="E28" s="172">
        <v>174</v>
      </c>
      <c r="F28" s="173"/>
      <c r="G28" s="174">
        <f>ROUND(E28*F28,2)</f>
        <v>0</v>
      </c>
      <c r="H28" s="159"/>
      <c r="I28" s="158">
        <f>ROUND(E28*H28,2)</f>
        <v>0</v>
      </c>
      <c r="J28" s="159"/>
      <c r="K28" s="158">
        <f>ROUND(E28*J28,2)</f>
        <v>0</v>
      </c>
      <c r="L28" s="158">
        <v>15</v>
      </c>
      <c r="M28" s="158">
        <f>G28*(1+L28/100)</f>
        <v>0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58"/>
      <c r="S28" s="158" t="s">
        <v>595</v>
      </c>
      <c r="T28" s="158" t="s">
        <v>599</v>
      </c>
      <c r="U28" s="158">
        <v>0</v>
      </c>
      <c r="V28" s="158">
        <f>ROUND(E28*U28,2)</f>
        <v>0</v>
      </c>
      <c r="W28" s="158"/>
      <c r="X28" s="158" t="s">
        <v>209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1254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55"/>
      <c r="B29" s="156"/>
      <c r="C29" s="184" t="s">
        <v>1462</v>
      </c>
      <c r="D29" s="160"/>
      <c r="E29" s="161">
        <v>174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48"/>
      <c r="Z29" s="148"/>
      <c r="AA29" s="148"/>
      <c r="AB29" s="148"/>
      <c r="AC29" s="148"/>
      <c r="AD29" s="148"/>
      <c r="AE29" s="148"/>
      <c r="AF29" s="148"/>
      <c r="AG29" s="148" t="s">
        <v>200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5">
        <v>20</v>
      </c>
      <c r="B30" s="176" t="s">
        <v>1463</v>
      </c>
      <c r="C30" s="185" t="s">
        <v>1464</v>
      </c>
      <c r="D30" s="177" t="s">
        <v>1262</v>
      </c>
      <c r="E30" s="178">
        <v>4</v>
      </c>
      <c r="F30" s="179"/>
      <c r="G30" s="180">
        <f t="shared" ref="G30:G35" si="7">ROUND(E30*F30,2)</f>
        <v>0</v>
      </c>
      <c r="H30" s="159"/>
      <c r="I30" s="158">
        <f t="shared" ref="I30:I35" si="8">ROUND(E30*H30,2)</f>
        <v>0</v>
      </c>
      <c r="J30" s="159"/>
      <c r="K30" s="158">
        <f t="shared" ref="K30:K35" si="9">ROUND(E30*J30,2)</f>
        <v>0</v>
      </c>
      <c r="L30" s="158">
        <v>15</v>
      </c>
      <c r="M30" s="158">
        <f t="shared" ref="M30:M35" si="10">G30*(1+L30/100)</f>
        <v>0</v>
      </c>
      <c r="N30" s="158">
        <v>0</v>
      </c>
      <c r="O30" s="158">
        <f t="shared" ref="O30:O35" si="11">ROUND(E30*N30,2)</f>
        <v>0</v>
      </c>
      <c r="P30" s="158">
        <v>0</v>
      </c>
      <c r="Q30" s="158">
        <f t="shared" ref="Q30:Q35" si="12">ROUND(E30*P30,2)</f>
        <v>0</v>
      </c>
      <c r="R30" s="158"/>
      <c r="S30" s="158" t="s">
        <v>595</v>
      </c>
      <c r="T30" s="158" t="s">
        <v>599</v>
      </c>
      <c r="U30" s="158">
        <v>0</v>
      </c>
      <c r="V30" s="158">
        <f t="shared" ref="V30:V35" si="13">ROUND(E30*U30,2)</f>
        <v>0</v>
      </c>
      <c r="W30" s="158"/>
      <c r="X30" s="158" t="s">
        <v>209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1254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5">
        <v>21</v>
      </c>
      <c r="B31" s="176" t="s">
        <v>1465</v>
      </c>
      <c r="C31" s="185" t="s">
        <v>1466</v>
      </c>
      <c r="D31" s="177" t="s">
        <v>333</v>
      </c>
      <c r="E31" s="178">
        <v>1</v>
      </c>
      <c r="F31" s="179"/>
      <c r="G31" s="180">
        <f t="shared" si="7"/>
        <v>0</v>
      </c>
      <c r="H31" s="159"/>
      <c r="I31" s="158">
        <f t="shared" si="8"/>
        <v>0</v>
      </c>
      <c r="J31" s="159"/>
      <c r="K31" s="158">
        <f t="shared" si="9"/>
        <v>0</v>
      </c>
      <c r="L31" s="158">
        <v>15</v>
      </c>
      <c r="M31" s="158">
        <f t="shared" si="10"/>
        <v>0</v>
      </c>
      <c r="N31" s="158">
        <v>0</v>
      </c>
      <c r="O31" s="158">
        <f t="shared" si="11"/>
        <v>0</v>
      </c>
      <c r="P31" s="158">
        <v>0</v>
      </c>
      <c r="Q31" s="158">
        <f t="shared" si="12"/>
        <v>0</v>
      </c>
      <c r="R31" s="158"/>
      <c r="S31" s="158" t="s">
        <v>595</v>
      </c>
      <c r="T31" s="158" t="s">
        <v>599</v>
      </c>
      <c r="U31" s="158">
        <v>0</v>
      </c>
      <c r="V31" s="158">
        <f t="shared" si="13"/>
        <v>0</v>
      </c>
      <c r="W31" s="158"/>
      <c r="X31" s="158" t="s">
        <v>209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1254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5">
        <v>22</v>
      </c>
      <c r="B32" s="176" t="s">
        <v>1467</v>
      </c>
      <c r="C32" s="185" t="s">
        <v>1468</v>
      </c>
      <c r="D32" s="177" t="s">
        <v>1452</v>
      </c>
      <c r="E32" s="178">
        <v>1</v>
      </c>
      <c r="F32" s="179"/>
      <c r="G32" s="180">
        <f t="shared" si="7"/>
        <v>0</v>
      </c>
      <c r="H32" s="159"/>
      <c r="I32" s="158">
        <f t="shared" si="8"/>
        <v>0</v>
      </c>
      <c r="J32" s="159"/>
      <c r="K32" s="158">
        <f t="shared" si="9"/>
        <v>0</v>
      </c>
      <c r="L32" s="158">
        <v>15</v>
      </c>
      <c r="M32" s="158">
        <f t="shared" si="10"/>
        <v>0</v>
      </c>
      <c r="N32" s="158">
        <v>0</v>
      </c>
      <c r="O32" s="158">
        <f t="shared" si="11"/>
        <v>0</v>
      </c>
      <c r="P32" s="158">
        <v>0</v>
      </c>
      <c r="Q32" s="158">
        <f t="shared" si="12"/>
        <v>0</v>
      </c>
      <c r="R32" s="158"/>
      <c r="S32" s="158" t="s">
        <v>595</v>
      </c>
      <c r="T32" s="158" t="s">
        <v>599</v>
      </c>
      <c r="U32" s="158">
        <v>0</v>
      </c>
      <c r="V32" s="158">
        <f t="shared" si="13"/>
        <v>0</v>
      </c>
      <c r="W32" s="158"/>
      <c r="X32" s="158" t="s">
        <v>209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1254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5">
        <v>23</v>
      </c>
      <c r="B33" s="176" t="s">
        <v>1469</v>
      </c>
      <c r="C33" s="185" t="s">
        <v>1470</v>
      </c>
      <c r="D33" s="177" t="s">
        <v>1452</v>
      </c>
      <c r="E33" s="178">
        <v>1</v>
      </c>
      <c r="F33" s="179"/>
      <c r="G33" s="180">
        <f t="shared" si="7"/>
        <v>0</v>
      </c>
      <c r="H33" s="159"/>
      <c r="I33" s="158">
        <f t="shared" si="8"/>
        <v>0</v>
      </c>
      <c r="J33" s="159"/>
      <c r="K33" s="158">
        <f t="shared" si="9"/>
        <v>0</v>
      </c>
      <c r="L33" s="158">
        <v>15</v>
      </c>
      <c r="M33" s="158">
        <f t="shared" si="10"/>
        <v>0</v>
      </c>
      <c r="N33" s="158">
        <v>0</v>
      </c>
      <c r="O33" s="158">
        <f t="shared" si="11"/>
        <v>0</v>
      </c>
      <c r="P33" s="158">
        <v>0</v>
      </c>
      <c r="Q33" s="158">
        <f t="shared" si="12"/>
        <v>0</v>
      </c>
      <c r="R33" s="158"/>
      <c r="S33" s="158" t="s">
        <v>595</v>
      </c>
      <c r="T33" s="158" t="s">
        <v>599</v>
      </c>
      <c r="U33" s="158">
        <v>0</v>
      </c>
      <c r="V33" s="158">
        <f t="shared" si="13"/>
        <v>0</v>
      </c>
      <c r="W33" s="158"/>
      <c r="X33" s="158" t="s">
        <v>209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1254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5">
        <v>24</v>
      </c>
      <c r="B34" s="176" t="s">
        <v>1471</v>
      </c>
      <c r="C34" s="185" t="s">
        <v>1472</v>
      </c>
      <c r="D34" s="177" t="s">
        <v>1262</v>
      </c>
      <c r="E34" s="178">
        <v>15</v>
      </c>
      <c r="F34" s="179"/>
      <c r="G34" s="180">
        <f t="shared" si="7"/>
        <v>0</v>
      </c>
      <c r="H34" s="159"/>
      <c r="I34" s="158">
        <f t="shared" si="8"/>
        <v>0</v>
      </c>
      <c r="J34" s="159"/>
      <c r="K34" s="158">
        <f t="shared" si="9"/>
        <v>0</v>
      </c>
      <c r="L34" s="158">
        <v>15</v>
      </c>
      <c r="M34" s="158">
        <f t="shared" si="10"/>
        <v>0</v>
      </c>
      <c r="N34" s="158">
        <v>0</v>
      </c>
      <c r="O34" s="158">
        <f t="shared" si="11"/>
        <v>0</v>
      </c>
      <c r="P34" s="158">
        <v>0</v>
      </c>
      <c r="Q34" s="158">
        <f t="shared" si="12"/>
        <v>0</v>
      </c>
      <c r="R34" s="158"/>
      <c r="S34" s="158" t="s">
        <v>595</v>
      </c>
      <c r="T34" s="158" t="s">
        <v>599</v>
      </c>
      <c r="U34" s="158">
        <v>0</v>
      </c>
      <c r="V34" s="158">
        <f t="shared" si="13"/>
        <v>0</v>
      </c>
      <c r="W34" s="158"/>
      <c r="X34" s="158" t="s">
        <v>209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1254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5">
        <v>25</v>
      </c>
      <c r="B35" s="176" t="s">
        <v>1473</v>
      </c>
      <c r="C35" s="185" t="s">
        <v>1474</v>
      </c>
      <c r="D35" s="177" t="s">
        <v>1262</v>
      </c>
      <c r="E35" s="178">
        <v>12</v>
      </c>
      <c r="F35" s="179"/>
      <c r="G35" s="180">
        <f t="shared" si="7"/>
        <v>0</v>
      </c>
      <c r="H35" s="159"/>
      <c r="I35" s="158">
        <f t="shared" si="8"/>
        <v>0</v>
      </c>
      <c r="J35" s="159"/>
      <c r="K35" s="158">
        <f t="shared" si="9"/>
        <v>0</v>
      </c>
      <c r="L35" s="158">
        <v>15</v>
      </c>
      <c r="M35" s="158">
        <f t="shared" si="10"/>
        <v>0</v>
      </c>
      <c r="N35" s="158">
        <v>0</v>
      </c>
      <c r="O35" s="158">
        <f t="shared" si="11"/>
        <v>0</v>
      </c>
      <c r="P35" s="158">
        <v>0</v>
      </c>
      <c r="Q35" s="158">
        <f t="shared" si="12"/>
        <v>0</v>
      </c>
      <c r="R35" s="158"/>
      <c r="S35" s="158" t="s">
        <v>595</v>
      </c>
      <c r="T35" s="158" t="s">
        <v>599</v>
      </c>
      <c r="U35" s="158">
        <v>0</v>
      </c>
      <c r="V35" s="158">
        <f t="shared" si="13"/>
        <v>0</v>
      </c>
      <c r="W35" s="158"/>
      <c r="X35" s="158" t="s">
        <v>209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1254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63" t="s">
        <v>190</v>
      </c>
      <c r="B36" s="164" t="s">
        <v>70</v>
      </c>
      <c r="C36" s="182" t="s">
        <v>71</v>
      </c>
      <c r="D36" s="165"/>
      <c r="E36" s="166"/>
      <c r="F36" s="167"/>
      <c r="G36" s="168">
        <f>SUMIF(AG37:AG64,"&lt;&gt;NOR",G37:G64)</f>
        <v>0</v>
      </c>
      <c r="H36" s="162"/>
      <c r="I36" s="162">
        <f>SUM(I37:I64)</f>
        <v>0</v>
      </c>
      <c r="J36" s="162"/>
      <c r="K36" s="162">
        <f>SUM(K37:K64)</f>
        <v>0</v>
      </c>
      <c r="L36" s="162"/>
      <c r="M36" s="162">
        <f>SUM(M37:M64)</f>
        <v>0</v>
      </c>
      <c r="N36" s="162"/>
      <c r="O36" s="162">
        <f>SUM(O37:O64)</f>
        <v>0</v>
      </c>
      <c r="P36" s="162"/>
      <c r="Q36" s="162">
        <f>SUM(Q37:Q64)</f>
        <v>0</v>
      </c>
      <c r="R36" s="162"/>
      <c r="S36" s="162"/>
      <c r="T36" s="162"/>
      <c r="U36" s="162"/>
      <c r="V36" s="162">
        <f>SUM(V37:V64)</f>
        <v>0</v>
      </c>
      <c r="W36" s="162"/>
      <c r="X36" s="162"/>
      <c r="AG36" t="s">
        <v>191</v>
      </c>
    </row>
    <row r="37" spans="1:60" outlineLevel="1" x14ac:dyDescent="0.2">
      <c r="A37" s="175">
        <v>26</v>
      </c>
      <c r="B37" s="176" t="s">
        <v>1426</v>
      </c>
      <c r="C37" s="185" t="s">
        <v>1475</v>
      </c>
      <c r="D37" s="177" t="s">
        <v>238</v>
      </c>
      <c r="E37" s="178">
        <v>22</v>
      </c>
      <c r="F37" s="179"/>
      <c r="G37" s="180">
        <f t="shared" ref="G37:G49" si="14">ROUND(E37*F37,2)</f>
        <v>0</v>
      </c>
      <c r="H37" s="159"/>
      <c r="I37" s="158">
        <f t="shared" ref="I37:I49" si="15">ROUND(E37*H37,2)</f>
        <v>0</v>
      </c>
      <c r="J37" s="159"/>
      <c r="K37" s="158">
        <f t="shared" ref="K37:K49" si="16">ROUND(E37*J37,2)</f>
        <v>0</v>
      </c>
      <c r="L37" s="158">
        <v>15</v>
      </c>
      <c r="M37" s="158">
        <f t="shared" ref="M37:M49" si="17">G37*(1+L37/100)</f>
        <v>0</v>
      </c>
      <c r="N37" s="158">
        <v>0</v>
      </c>
      <c r="O37" s="158">
        <f t="shared" ref="O37:O49" si="18">ROUND(E37*N37,2)</f>
        <v>0</v>
      </c>
      <c r="P37" s="158">
        <v>0</v>
      </c>
      <c r="Q37" s="158">
        <f t="shared" ref="Q37:Q49" si="19">ROUND(E37*P37,2)</f>
        <v>0</v>
      </c>
      <c r="R37" s="158"/>
      <c r="S37" s="158" t="s">
        <v>595</v>
      </c>
      <c r="T37" s="158" t="s">
        <v>599</v>
      </c>
      <c r="U37" s="158">
        <v>0</v>
      </c>
      <c r="V37" s="158">
        <f t="shared" ref="V37:V49" si="20">ROUND(E37*U37,2)</f>
        <v>0</v>
      </c>
      <c r="W37" s="158"/>
      <c r="X37" s="158" t="s">
        <v>1476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1477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5">
        <v>27</v>
      </c>
      <c r="B38" s="176" t="s">
        <v>1428</v>
      </c>
      <c r="C38" s="185" t="s">
        <v>1478</v>
      </c>
      <c r="D38" s="177" t="s">
        <v>238</v>
      </c>
      <c r="E38" s="178">
        <v>125</v>
      </c>
      <c r="F38" s="179"/>
      <c r="G38" s="180">
        <f t="shared" si="14"/>
        <v>0</v>
      </c>
      <c r="H38" s="159"/>
      <c r="I38" s="158">
        <f t="shared" si="15"/>
        <v>0</v>
      </c>
      <c r="J38" s="159"/>
      <c r="K38" s="158">
        <f t="shared" si="16"/>
        <v>0</v>
      </c>
      <c r="L38" s="158">
        <v>15</v>
      </c>
      <c r="M38" s="158">
        <f t="shared" si="17"/>
        <v>0</v>
      </c>
      <c r="N38" s="158">
        <v>0</v>
      </c>
      <c r="O38" s="158">
        <f t="shared" si="18"/>
        <v>0</v>
      </c>
      <c r="P38" s="158">
        <v>0</v>
      </c>
      <c r="Q38" s="158">
        <f t="shared" si="19"/>
        <v>0</v>
      </c>
      <c r="R38" s="158"/>
      <c r="S38" s="158" t="s">
        <v>595</v>
      </c>
      <c r="T38" s="158" t="s">
        <v>599</v>
      </c>
      <c r="U38" s="158">
        <v>0</v>
      </c>
      <c r="V38" s="158">
        <f t="shared" si="20"/>
        <v>0</v>
      </c>
      <c r="W38" s="158"/>
      <c r="X38" s="158" t="s">
        <v>1476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1477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5">
        <v>28</v>
      </c>
      <c r="B39" s="176" t="s">
        <v>1430</v>
      </c>
      <c r="C39" s="185" t="s">
        <v>1479</v>
      </c>
      <c r="D39" s="177" t="s">
        <v>238</v>
      </c>
      <c r="E39" s="178">
        <v>170</v>
      </c>
      <c r="F39" s="179"/>
      <c r="G39" s="180">
        <f t="shared" si="14"/>
        <v>0</v>
      </c>
      <c r="H39" s="159"/>
      <c r="I39" s="158">
        <f t="shared" si="15"/>
        <v>0</v>
      </c>
      <c r="J39" s="159"/>
      <c r="K39" s="158">
        <f t="shared" si="16"/>
        <v>0</v>
      </c>
      <c r="L39" s="158">
        <v>15</v>
      </c>
      <c r="M39" s="158">
        <f t="shared" si="17"/>
        <v>0</v>
      </c>
      <c r="N39" s="158">
        <v>0</v>
      </c>
      <c r="O39" s="158">
        <f t="shared" si="18"/>
        <v>0</v>
      </c>
      <c r="P39" s="158">
        <v>0</v>
      </c>
      <c r="Q39" s="158">
        <f t="shared" si="19"/>
        <v>0</v>
      </c>
      <c r="R39" s="158"/>
      <c r="S39" s="158" t="s">
        <v>595</v>
      </c>
      <c r="T39" s="158" t="s">
        <v>599</v>
      </c>
      <c r="U39" s="158">
        <v>0</v>
      </c>
      <c r="V39" s="158">
        <f t="shared" si="20"/>
        <v>0</v>
      </c>
      <c r="W39" s="158"/>
      <c r="X39" s="158" t="s">
        <v>1476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1477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5">
        <v>29</v>
      </c>
      <c r="B40" s="176" t="s">
        <v>1432</v>
      </c>
      <c r="C40" s="185" t="s">
        <v>1480</v>
      </c>
      <c r="D40" s="177" t="s">
        <v>238</v>
      </c>
      <c r="E40" s="178">
        <v>15</v>
      </c>
      <c r="F40" s="179"/>
      <c r="G40" s="180">
        <f t="shared" si="14"/>
        <v>0</v>
      </c>
      <c r="H40" s="159"/>
      <c r="I40" s="158">
        <f t="shared" si="15"/>
        <v>0</v>
      </c>
      <c r="J40" s="159"/>
      <c r="K40" s="158">
        <f t="shared" si="16"/>
        <v>0</v>
      </c>
      <c r="L40" s="158">
        <v>15</v>
      </c>
      <c r="M40" s="158">
        <f t="shared" si="17"/>
        <v>0</v>
      </c>
      <c r="N40" s="158">
        <v>0</v>
      </c>
      <c r="O40" s="158">
        <f t="shared" si="18"/>
        <v>0</v>
      </c>
      <c r="P40" s="158">
        <v>0</v>
      </c>
      <c r="Q40" s="158">
        <f t="shared" si="19"/>
        <v>0</v>
      </c>
      <c r="R40" s="158"/>
      <c r="S40" s="158" t="s">
        <v>595</v>
      </c>
      <c r="T40" s="158" t="s">
        <v>599</v>
      </c>
      <c r="U40" s="158">
        <v>0</v>
      </c>
      <c r="V40" s="158">
        <f t="shared" si="20"/>
        <v>0</v>
      </c>
      <c r="W40" s="158"/>
      <c r="X40" s="158" t="s">
        <v>1476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1477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5">
        <v>30</v>
      </c>
      <c r="B41" s="176" t="s">
        <v>1434</v>
      </c>
      <c r="C41" s="185" t="s">
        <v>1481</v>
      </c>
      <c r="D41" s="177" t="s">
        <v>238</v>
      </c>
      <c r="E41" s="178">
        <v>25</v>
      </c>
      <c r="F41" s="179"/>
      <c r="G41" s="180">
        <f t="shared" si="14"/>
        <v>0</v>
      </c>
      <c r="H41" s="159"/>
      <c r="I41" s="158">
        <f t="shared" si="15"/>
        <v>0</v>
      </c>
      <c r="J41" s="159"/>
      <c r="K41" s="158">
        <f t="shared" si="16"/>
        <v>0</v>
      </c>
      <c r="L41" s="158">
        <v>15</v>
      </c>
      <c r="M41" s="158">
        <f t="shared" si="17"/>
        <v>0</v>
      </c>
      <c r="N41" s="158">
        <v>0</v>
      </c>
      <c r="O41" s="158">
        <f t="shared" si="18"/>
        <v>0</v>
      </c>
      <c r="P41" s="158">
        <v>0</v>
      </c>
      <c r="Q41" s="158">
        <f t="shared" si="19"/>
        <v>0</v>
      </c>
      <c r="R41" s="158"/>
      <c r="S41" s="158" t="s">
        <v>595</v>
      </c>
      <c r="T41" s="158" t="s">
        <v>599</v>
      </c>
      <c r="U41" s="158">
        <v>0</v>
      </c>
      <c r="V41" s="158">
        <f t="shared" si="20"/>
        <v>0</v>
      </c>
      <c r="W41" s="158"/>
      <c r="X41" s="158" t="s">
        <v>1476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1477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5">
        <v>31</v>
      </c>
      <c r="B42" s="176" t="s">
        <v>1482</v>
      </c>
      <c r="C42" s="185" t="s">
        <v>1483</v>
      </c>
      <c r="D42" s="177" t="s">
        <v>238</v>
      </c>
      <c r="E42" s="178">
        <v>22</v>
      </c>
      <c r="F42" s="179"/>
      <c r="G42" s="180">
        <f t="shared" si="14"/>
        <v>0</v>
      </c>
      <c r="H42" s="159"/>
      <c r="I42" s="158">
        <f t="shared" si="15"/>
        <v>0</v>
      </c>
      <c r="J42" s="159"/>
      <c r="K42" s="158">
        <f t="shared" si="16"/>
        <v>0</v>
      </c>
      <c r="L42" s="158">
        <v>15</v>
      </c>
      <c r="M42" s="158">
        <f t="shared" si="17"/>
        <v>0</v>
      </c>
      <c r="N42" s="158">
        <v>0</v>
      </c>
      <c r="O42" s="158">
        <f t="shared" si="18"/>
        <v>0</v>
      </c>
      <c r="P42" s="158">
        <v>0</v>
      </c>
      <c r="Q42" s="158">
        <f t="shared" si="19"/>
        <v>0</v>
      </c>
      <c r="R42" s="158"/>
      <c r="S42" s="158" t="s">
        <v>595</v>
      </c>
      <c r="T42" s="158" t="s">
        <v>599</v>
      </c>
      <c r="U42" s="158">
        <v>0</v>
      </c>
      <c r="V42" s="158">
        <f t="shared" si="20"/>
        <v>0</v>
      </c>
      <c r="W42" s="158"/>
      <c r="X42" s="158" t="s">
        <v>1476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1477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5">
        <v>32</v>
      </c>
      <c r="B43" s="176" t="s">
        <v>1484</v>
      </c>
      <c r="C43" s="185" t="s">
        <v>1485</v>
      </c>
      <c r="D43" s="177" t="s">
        <v>238</v>
      </c>
      <c r="E43" s="178">
        <v>125</v>
      </c>
      <c r="F43" s="179"/>
      <c r="G43" s="180">
        <f t="shared" si="14"/>
        <v>0</v>
      </c>
      <c r="H43" s="159"/>
      <c r="I43" s="158">
        <f t="shared" si="15"/>
        <v>0</v>
      </c>
      <c r="J43" s="159"/>
      <c r="K43" s="158">
        <f t="shared" si="16"/>
        <v>0</v>
      </c>
      <c r="L43" s="158">
        <v>15</v>
      </c>
      <c r="M43" s="158">
        <f t="shared" si="17"/>
        <v>0</v>
      </c>
      <c r="N43" s="158">
        <v>0</v>
      </c>
      <c r="O43" s="158">
        <f t="shared" si="18"/>
        <v>0</v>
      </c>
      <c r="P43" s="158">
        <v>0</v>
      </c>
      <c r="Q43" s="158">
        <f t="shared" si="19"/>
        <v>0</v>
      </c>
      <c r="R43" s="158"/>
      <c r="S43" s="158" t="s">
        <v>595</v>
      </c>
      <c r="T43" s="158" t="s">
        <v>599</v>
      </c>
      <c r="U43" s="158">
        <v>0</v>
      </c>
      <c r="V43" s="158">
        <f t="shared" si="20"/>
        <v>0</v>
      </c>
      <c r="W43" s="158"/>
      <c r="X43" s="158" t="s">
        <v>1476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1477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5">
        <v>33</v>
      </c>
      <c r="B44" s="176" t="s">
        <v>1438</v>
      </c>
      <c r="C44" s="185" t="s">
        <v>1486</v>
      </c>
      <c r="D44" s="177" t="s">
        <v>238</v>
      </c>
      <c r="E44" s="178">
        <v>170</v>
      </c>
      <c r="F44" s="179"/>
      <c r="G44" s="180">
        <f t="shared" si="14"/>
        <v>0</v>
      </c>
      <c r="H44" s="159"/>
      <c r="I44" s="158">
        <f t="shared" si="15"/>
        <v>0</v>
      </c>
      <c r="J44" s="159"/>
      <c r="K44" s="158">
        <f t="shared" si="16"/>
        <v>0</v>
      </c>
      <c r="L44" s="158">
        <v>15</v>
      </c>
      <c r="M44" s="158">
        <f t="shared" si="17"/>
        <v>0</v>
      </c>
      <c r="N44" s="158">
        <v>0</v>
      </c>
      <c r="O44" s="158">
        <f t="shared" si="18"/>
        <v>0</v>
      </c>
      <c r="P44" s="158">
        <v>0</v>
      </c>
      <c r="Q44" s="158">
        <f t="shared" si="19"/>
        <v>0</v>
      </c>
      <c r="R44" s="158"/>
      <c r="S44" s="158" t="s">
        <v>595</v>
      </c>
      <c r="T44" s="158" t="s">
        <v>599</v>
      </c>
      <c r="U44" s="158">
        <v>0</v>
      </c>
      <c r="V44" s="158">
        <f t="shared" si="20"/>
        <v>0</v>
      </c>
      <c r="W44" s="158"/>
      <c r="X44" s="158" t="s">
        <v>1476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1477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5">
        <v>34</v>
      </c>
      <c r="B45" s="176" t="s">
        <v>1439</v>
      </c>
      <c r="C45" s="185" t="s">
        <v>1487</v>
      </c>
      <c r="D45" s="177" t="s">
        <v>238</v>
      </c>
      <c r="E45" s="178">
        <v>15</v>
      </c>
      <c r="F45" s="179"/>
      <c r="G45" s="180">
        <f t="shared" si="14"/>
        <v>0</v>
      </c>
      <c r="H45" s="159"/>
      <c r="I45" s="158">
        <f t="shared" si="15"/>
        <v>0</v>
      </c>
      <c r="J45" s="159"/>
      <c r="K45" s="158">
        <f t="shared" si="16"/>
        <v>0</v>
      </c>
      <c r="L45" s="158">
        <v>15</v>
      </c>
      <c r="M45" s="158">
        <f t="shared" si="17"/>
        <v>0</v>
      </c>
      <c r="N45" s="158">
        <v>0</v>
      </c>
      <c r="O45" s="158">
        <f t="shared" si="18"/>
        <v>0</v>
      </c>
      <c r="P45" s="158">
        <v>0</v>
      </c>
      <c r="Q45" s="158">
        <f t="shared" si="19"/>
        <v>0</v>
      </c>
      <c r="R45" s="158"/>
      <c r="S45" s="158" t="s">
        <v>595</v>
      </c>
      <c r="T45" s="158" t="s">
        <v>599</v>
      </c>
      <c r="U45" s="158">
        <v>0</v>
      </c>
      <c r="V45" s="158">
        <f t="shared" si="20"/>
        <v>0</v>
      </c>
      <c r="W45" s="158"/>
      <c r="X45" s="158" t="s">
        <v>1476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1477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5">
        <v>35</v>
      </c>
      <c r="B46" s="176" t="s">
        <v>1440</v>
      </c>
      <c r="C46" s="185" t="s">
        <v>1488</v>
      </c>
      <c r="D46" s="177" t="s">
        <v>238</v>
      </c>
      <c r="E46" s="178">
        <v>25</v>
      </c>
      <c r="F46" s="179"/>
      <c r="G46" s="180">
        <f t="shared" si="14"/>
        <v>0</v>
      </c>
      <c r="H46" s="159"/>
      <c r="I46" s="158">
        <f t="shared" si="15"/>
        <v>0</v>
      </c>
      <c r="J46" s="159"/>
      <c r="K46" s="158">
        <f t="shared" si="16"/>
        <v>0</v>
      </c>
      <c r="L46" s="158">
        <v>15</v>
      </c>
      <c r="M46" s="158">
        <f t="shared" si="17"/>
        <v>0</v>
      </c>
      <c r="N46" s="158">
        <v>0</v>
      </c>
      <c r="O46" s="158">
        <f t="shared" si="18"/>
        <v>0</v>
      </c>
      <c r="P46" s="158">
        <v>0</v>
      </c>
      <c r="Q46" s="158">
        <f t="shared" si="19"/>
        <v>0</v>
      </c>
      <c r="R46" s="158"/>
      <c r="S46" s="158" t="s">
        <v>595</v>
      </c>
      <c r="T46" s="158" t="s">
        <v>599</v>
      </c>
      <c r="U46" s="158">
        <v>0</v>
      </c>
      <c r="V46" s="158">
        <f t="shared" si="20"/>
        <v>0</v>
      </c>
      <c r="W46" s="158"/>
      <c r="X46" s="158" t="s">
        <v>1476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1477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5">
        <v>36</v>
      </c>
      <c r="B47" s="176" t="s">
        <v>1430</v>
      </c>
      <c r="C47" s="185" t="s">
        <v>1489</v>
      </c>
      <c r="D47" s="177" t="s">
        <v>1262</v>
      </c>
      <c r="E47" s="178">
        <v>60</v>
      </c>
      <c r="F47" s="179"/>
      <c r="G47" s="180">
        <f t="shared" si="14"/>
        <v>0</v>
      </c>
      <c r="H47" s="159"/>
      <c r="I47" s="158">
        <f t="shared" si="15"/>
        <v>0</v>
      </c>
      <c r="J47" s="159"/>
      <c r="K47" s="158">
        <f t="shared" si="16"/>
        <v>0</v>
      </c>
      <c r="L47" s="158">
        <v>15</v>
      </c>
      <c r="M47" s="158">
        <f t="shared" si="17"/>
        <v>0</v>
      </c>
      <c r="N47" s="158">
        <v>0</v>
      </c>
      <c r="O47" s="158">
        <f t="shared" si="18"/>
        <v>0</v>
      </c>
      <c r="P47" s="158">
        <v>0</v>
      </c>
      <c r="Q47" s="158">
        <f t="shared" si="19"/>
        <v>0</v>
      </c>
      <c r="R47" s="158"/>
      <c r="S47" s="158" t="s">
        <v>595</v>
      </c>
      <c r="T47" s="158" t="s">
        <v>599</v>
      </c>
      <c r="U47" s="158">
        <v>0</v>
      </c>
      <c r="V47" s="158">
        <f t="shared" si="20"/>
        <v>0</v>
      </c>
      <c r="W47" s="158"/>
      <c r="X47" s="158" t="s">
        <v>1476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1477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5">
        <v>37</v>
      </c>
      <c r="B48" s="176" t="s">
        <v>1442</v>
      </c>
      <c r="C48" s="185" t="s">
        <v>1490</v>
      </c>
      <c r="D48" s="177" t="s">
        <v>1262</v>
      </c>
      <c r="E48" s="178">
        <v>60</v>
      </c>
      <c r="F48" s="179"/>
      <c r="G48" s="180">
        <f t="shared" si="14"/>
        <v>0</v>
      </c>
      <c r="H48" s="159"/>
      <c r="I48" s="158">
        <f t="shared" si="15"/>
        <v>0</v>
      </c>
      <c r="J48" s="159"/>
      <c r="K48" s="158">
        <f t="shared" si="16"/>
        <v>0</v>
      </c>
      <c r="L48" s="158">
        <v>15</v>
      </c>
      <c r="M48" s="158">
        <f t="shared" si="17"/>
        <v>0</v>
      </c>
      <c r="N48" s="158">
        <v>0</v>
      </c>
      <c r="O48" s="158">
        <f t="shared" si="18"/>
        <v>0</v>
      </c>
      <c r="P48" s="158">
        <v>0</v>
      </c>
      <c r="Q48" s="158">
        <f t="shared" si="19"/>
        <v>0</v>
      </c>
      <c r="R48" s="158"/>
      <c r="S48" s="158" t="s">
        <v>595</v>
      </c>
      <c r="T48" s="158" t="s">
        <v>599</v>
      </c>
      <c r="U48" s="158">
        <v>0</v>
      </c>
      <c r="V48" s="158">
        <f t="shared" si="20"/>
        <v>0</v>
      </c>
      <c r="W48" s="158"/>
      <c r="X48" s="158" t="s">
        <v>1476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1477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69">
        <v>38</v>
      </c>
      <c r="B49" s="170" t="s">
        <v>1444</v>
      </c>
      <c r="C49" s="183" t="s">
        <v>1491</v>
      </c>
      <c r="D49" s="171" t="s">
        <v>238</v>
      </c>
      <c r="E49" s="172">
        <v>357</v>
      </c>
      <c r="F49" s="173"/>
      <c r="G49" s="174">
        <f t="shared" si="14"/>
        <v>0</v>
      </c>
      <c r="H49" s="159"/>
      <c r="I49" s="158">
        <f t="shared" si="15"/>
        <v>0</v>
      </c>
      <c r="J49" s="159"/>
      <c r="K49" s="158">
        <f t="shared" si="16"/>
        <v>0</v>
      </c>
      <c r="L49" s="158">
        <v>15</v>
      </c>
      <c r="M49" s="158">
        <f t="shared" si="17"/>
        <v>0</v>
      </c>
      <c r="N49" s="158">
        <v>0</v>
      </c>
      <c r="O49" s="158">
        <f t="shared" si="18"/>
        <v>0</v>
      </c>
      <c r="P49" s="158">
        <v>0</v>
      </c>
      <c r="Q49" s="158">
        <f t="shared" si="19"/>
        <v>0</v>
      </c>
      <c r="R49" s="158"/>
      <c r="S49" s="158" t="s">
        <v>595</v>
      </c>
      <c r="T49" s="158" t="s">
        <v>599</v>
      </c>
      <c r="U49" s="158">
        <v>0</v>
      </c>
      <c r="V49" s="158">
        <f t="shared" si="20"/>
        <v>0</v>
      </c>
      <c r="W49" s="158"/>
      <c r="X49" s="158" t="s">
        <v>1476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1477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55"/>
      <c r="B50" s="156"/>
      <c r="C50" s="184" t="s">
        <v>1492</v>
      </c>
      <c r="D50" s="160"/>
      <c r="E50" s="161">
        <v>357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8"/>
      <c r="Z50" s="148"/>
      <c r="AA50" s="148"/>
      <c r="AB50" s="148"/>
      <c r="AC50" s="148"/>
      <c r="AD50" s="148"/>
      <c r="AE50" s="148"/>
      <c r="AF50" s="148"/>
      <c r="AG50" s="148" t="s">
        <v>200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5">
        <v>39</v>
      </c>
      <c r="B51" s="176" t="s">
        <v>1446</v>
      </c>
      <c r="C51" s="185" t="s">
        <v>1493</v>
      </c>
      <c r="D51" s="177" t="s">
        <v>238</v>
      </c>
      <c r="E51" s="178">
        <v>357</v>
      </c>
      <c r="F51" s="179"/>
      <c r="G51" s="180">
        <f t="shared" ref="G51:G64" si="21">ROUND(E51*F51,2)</f>
        <v>0</v>
      </c>
      <c r="H51" s="159"/>
      <c r="I51" s="158">
        <f t="shared" ref="I51:I64" si="22">ROUND(E51*H51,2)</f>
        <v>0</v>
      </c>
      <c r="J51" s="159"/>
      <c r="K51" s="158">
        <f t="shared" ref="K51:K64" si="23">ROUND(E51*J51,2)</f>
        <v>0</v>
      </c>
      <c r="L51" s="158">
        <v>15</v>
      </c>
      <c r="M51" s="158">
        <f t="shared" ref="M51:M64" si="24">G51*(1+L51/100)</f>
        <v>0</v>
      </c>
      <c r="N51" s="158">
        <v>0</v>
      </c>
      <c r="O51" s="158">
        <f t="shared" ref="O51:O64" si="25">ROUND(E51*N51,2)</f>
        <v>0</v>
      </c>
      <c r="P51" s="158">
        <v>0</v>
      </c>
      <c r="Q51" s="158">
        <f t="shared" ref="Q51:Q64" si="26">ROUND(E51*P51,2)</f>
        <v>0</v>
      </c>
      <c r="R51" s="158"/>
      <c r="S51" s="158" t="s">
        <v>595</v>
      </c>
      <c r="T51" s="158" t="s">
        <v>599</v>
      </c>
      <c r="U51" s="158">
        <v>0</v>
      </c>
      <c r="V51" s="158">
        <f t="shared" ref="V51:V64" si="27">ROUND(E51*U51,2)</f>
        <v>0</v>
      </c>
      <c r="W51" s="158"/>
      <c r="X51" s="158" t="s">
        <v>1476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1477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5">
        <v>40</v>
      </c>
      <c r="B52" s="176" t="s">
        <v>1448</v>
      </c>
      <c r="C52" s="185" t="s">
        <v>1494</v>
      </c>
      <c r="D52" s="177" t="s">
        <v>333</v>
      </c>
      <c r="E52" s="178">
        <v>1.5</v>
      </c>
      <c r="F52" s="179"/>
      <c r="G52" s="180">
        <f t="shared" si="21"/>
        <v>0</v>
      </c>
      <c r="H52" s="159"/>
      <c r="I52" s="158">
        <f t="shared" si="22"/>
        <v>0</v>
      </c>
      <c r="J52" s="159"/>
      <c r="K52" s="158">
        <f t="shared" si="23"/>
        <v>0</v>
      </c>
      <c r="L52" s="158">
        <v>15</v>
      </c>
      <c r="M52" s="158">
        <f t="shared" si="24"/>
        <v>0</v>
      </c>
      <c r="N52" s="158">
        <v>0</v>
      </c>
      <c r="O52" s="158">
        <f t="shared" si="25"/>
        <v>0</v>
      </c>
      <c r="P52" s="158">
        <v>0</v>
      </c>
      <c r="Q52" s="158">
        <f t="shared" si="26"/>
        <v>0</v>
      </c>
      <c r="R52" s="158"/>
      <c r="S52" s="158" t="s">
        <v>595</v>
      </c>
      <c r="T52" s="158" t="s">
        <v>599</v>
      </c>
      <c r="U52" s="158">
        <v>0</v>
      </c>
      <c r="V52" s="158">
        <f t="shared" si="27"/>
        <v>0</v>
      </c>
      <c r="W52" s="158"/>
      <c r="X52" s="158" t="s">
        <v>1476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1477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5">
        <v>41</v>
      </c>
      <c r="B53" s="176" t="s">
        <v>1450</v>
      </c>
      <c r="C53" s="185" t="s">
        <v>1495</v>
      </c>
      <c r="D53" s="177" t="s">
        <v>1452</v>
      </c>
      <c r="E53" s="178">
        <v>1</v>
      </c>
      <c r="F53" s="179"/>
      <c r="G53" s="180">
        <f t="shared" si="21"/>
        <v>0</v>
      </c>
      <c r="H53" s="159"/>
      <c r="I53" s="158">
        <f t="shared" si="22"/>
        <v>0</v>
      </c>
      <c r="J53" s="159"/>
      <c r="K53" s="158">
        <f t="shared" si="23"/>
        <v>0</v>
      </c>
      <c r="L53" s="158">
        <v>15</v>
      </c>
      <c r="M53" s="158">
        <f t="shared" si="24"/>
        <v>0</v>
      </c>
      <c r="N53" s="158">
        <v>0</v>
      </c>
      <c r="O53" s="158">
        <f t="shared" si="25"/>
        <v>0</v>
      </c>
      <c r="P53" s="158">
        <v>0</v>
      </c>
      <c r="Q53" s="158">
        <f t="shared" si="26"/>
        <v>0</v>
      </c>
      <c r="R53" s="158"/>
      <c r="S53" s="158" t="s">
        <v>595</v>
      </c>
      <c r="T53" s="158" t="s">
        <v>599</v>
      </c>
      <c r="U53" s="158">
        <v>0</v>
      </c>
      <c r="V53" s="158">
        <f t="shared" si="27"/>
        <v>0</v>
      </c>
      <c r="W53" s="158"/>
      <c r="X53" s="158" t="s">
        <v>1476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1477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5">
        <v>42</v>
      </c>
      <c r="B54" s="176" t="s">
        <v>1453</v>
      </c>
      <c r="C54" s="185" t="s">
        <v>1496</v>
      </c>
      <c r="D54" s="177" t="s">
        <v>1262</v>
      </c>
      <c r="E54" s="178">
        <v>22</v>
      </c>
      <c r="F54" s="179"/>
      <c r="G54" s="180">
        <f t="shared" si="21"/>
        <v>0</v>
      </c>
      <c r="H54" s="159"/>
      <c r="I54" s="158">
        <f t="shared" si="22"/>
        <v>0</v>
      </c>
      <c r="J54" s="159"/>
      <c r="K54" s="158">
        <f t="shared" si="23"/>
        <v>0</v>
      </c>
      <c r="L54" s="158">
        <v>15</v>
      </c>
      <c r="M54" s="158">
        <f t="shared" si="24"/>
        <v>0</v>
      </c>
      <c r="N54" s="158">
        <v>0</v>
      </c>
      <c r="O54" s="158">
        <f t="shared" si="25"/>
        <v>0</v>
      </c>
      <c r="P54" s="158">
        <v>0</v>
      </c>
      <c r="Q54" s="158">
        <f t="shared" si="26"/>
        <v>0</v>
      </c>
      <c r="R54" s="158"/>
      <c r="S54" s="158" t="s">
        <v>595</v>
      </c>
      <c r="T54" s="158" t="s">
        <v>599</v>
      </c>
      <c r="U54" s="158">
        <v>0</v>
      </c>
      <c r="V54" s="158">
        <f t="shared" si="27"/>
        <v>0</v>
      </c>
      <c r="W54" s="158"/>
      <c r="X54" s="158" t="s">
        <v>1476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1477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5">
        <v>43</v>
      </c>
      <c r="B55" s="176" t="s">
        <v>1455</v>
      </c>
      <c r="C55" s="185" t="s">
        <v>1497</v>
      </c>
      <c r="D55" s="177" t="s">
        <v>1262</v>
      </c>
      <c r="E55" s="178">
        <v>4</v>
      </c>
      <c r="F55" s="179"/>
      <c r="G55" s="180">
        <f t="shared" si="21"/>
        <v>0</v>
      </c>
      <c r="H55" s="159"/>
      <c r="I55" s="158">
        <f t="shared" si="22"/>
        <v>0</v>
      </c>
      <c r="J55" s="159"/>
      <c r="K55" s="158">
        <f t="shared" si="23"/>
        <v>0</v>
      </c>
      <c r="L55" s="158">
        <v>15</v>
      </c>
      <c r="M55" s="158">
        <f t="shared" si="24"/>
        <v>0</v>
      </c>
      <c r="N55" s="158">
        <v>0</v>
      </c>
      <c r="O55" s="158">
        <f t="shared" si="25"/>
        <v>0</v>
      </c>
      <c r="P55" s="158">
        <v>0</v>
      </c>
      <c r="Q55" s="158">
        <f t="shared" si="26"/>
        <v>0</v>
      </c>
      <c r="R55" s="158"/>
      <c r="S55" s="158" t="s">
        <v>595</v>
      </c>
      <c r="T55" s="158" t="s">
        <v>599</v>
      </c>
      <c r="U55" s="158">
        <v>0</v>
      </c>
      <c r="V55" s="158">
        <f t="shared" si="27"/>
        <v>0</v>
      </c>
      <c r="W55" s="158"/>
      <c r="X55" s="158" t="s">
        <v>209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1310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5">
        <v>44</v>
      </c>
      <c r="B56" s="176" t="s">
        <v>1457</v>
      </c>
      <c r="C56" s="185" t="s">
        <v>1498</v>
      </c>
      <c r="D56" s="177" t="s">
        <v>1262</v>
      </c>
      <c r="E56" s="178">
        <v>4</v>
      </c>
      <c r="F56" s="179"/>
      <c r="G56" s="180">
        <f t="shared" si="21"/>
        <v>0</v>
      </c>
      <c r="H56" s="159"/>
      <c r="I56" s="158">
        <f t="shared" si="22"/>
        <v>0</v>
      </c>
      <c r="J56" s="159"/>
      <c r="K56" s="158">
        <f t="shared" si="23"/>
        <v>0</v>
      </c>
      <c r="L56" s="158">
        <v>15</v>
      </c>
      <c r="M56" s="158">
        <f t="shared" si="24"/>
        <v>0</v>
      </c>
      <c r="N56" s="158">
        <v>0</v>
      </c>
      <c r="O56" s="158">
        <f t="shared" si="25"/>
        <v>0</v>
      </c>
      <c r="P56" s="158">
        <v>0</v>
      </c>
      <c r="Q56" s="158">
        <f t="shared" si="26"/>
        <v>0</v>
      </c>
      <c r="R56" s="158"/>
      <c r="S56" s="158" t="s">
        <v>595</v>
      </c>
      <c r="T56" s="158" t="s">
        <v>599</v>
      </c>
      <c r="U56" s="158">
        <v>0</v>
      </c>
      <c r="V56" s="158">
        <f t="shared" si="27"/>
        <v>0</v>
      </c>
      <c r="W56" s="158"/>
      <c r="X56" s="158" t="s">
        <v>1476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1477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5">
        <v>45</v>
      </c>
      <c r="B57" s="176" t="s">
        <v>1460</v>
      </c>
      <c r="C57" s="185" t="s">
        <v>1499</v>
      </c>
      <c r="D57" s="177" t="s">
        <v>1262</v>
      </c>
      <c r="E57" s="178">
        <v>2</v>
      </c>
      <c r="F57" s="179"/>
      <c r="G57" s="180">
        <f t="shared" si="21"/>
        <v>0</v>
      </c>
      <c r="H57" s="159"/>
      <c r="I57" s="158">
        <f t="shared" si="22"/>
        <v>0</v>
      </c>
      <c r="J57" s="159"/>
      <c r="K57" s="158">
        <f t="shared" si="23"/>
        <v>0</v>
      </c>
      <c r="L57" s="158">
        <v>15</v>
      </c>
      <c r="M57" s="158">
        <f t="shared" si="24"/>
        <v>0</v>
      </c>
      <c r="N57" s="158">
        <v>0</v>
      </c>
      <c r="O57" s="158">
        <f t="shared" si="25"/>
        <v>0</v>
      </c>
      <c r="P57" s="158">
        <v>0</v>
      </c>
      <c r="Q57" s="158">
        <f t="shared" si="26"/>
        <v>0</v>
      </c>
      <c r="R57" s="158"/>
      <c r="S57" s="158" t="s">
        <v>595</v>
      </c>
      <c r="T57" s="158" t="s">
        <v>599</v>
      </c>
      <c r="U57" s="158">
        <v>0</v>
      </c>
      <c r="V57" s="158">
        <f t="shared" si="27"/>
        <v>0</v>
      </c>
      <c r="W57" s="158"/>
      <c r="X57" s="158" t="s">
        <v>1476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1477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5">
        <v>46</v>
      </c>
      <c r="B58" s="176" t="s">
        <v>1463</v>
      </c>
      <c r="C58" s="185" t="s">
        <v>1500</v>
      </c>
      <c r="D58" s="177" t="s">
        <v>1262</v>
      </c>
      <c r="E58" s="178">
        <v>2</v>
      </c>
      <c r="F58" s="179"/>
      <c r="G58" s="180">
        <f t="shared" si="21"/>
        <v>0</v>
      </c>
      <c r="H58" s="159"/>
      <c r="I58" s="158">
        <f t="shared" si="22"/>
        <v>0</v>
      </c>
      <c r="J58" s="159"/>
      <c r="K58" s="158">
        <f t="shared" si="23"/>
        <v>0</v>
      </c>
      <c r="L58" s="158">
        <v>15</v>
      </c>
      <c r="M58" s="158">
        <f t="shared" si="24"/>
        <v>0</v>
      </c>
      <c r="N58" s="158">
        <v>0</v>
      </c>
      <c r="O58" s="158">
        <f t="shared" si="25"/>
        <v>0</v>
      </c>
      <c r="P58" s="158">
        <v>0</v>
      </c>
      <c r="Q58" s="158">
        <f t="shared" si="26"/>
        <v>0</v>
      </c>
      <c r="R58" s="158"/>
      <c r="S58" s="158" t="s">
        <v>595</v>
      </c>
      <c r="T58" s="158" t="s">
        <v>599</v>
      </c>
      <c r="U58" s="158">
        <v>0</v>
      </c>
      <c r="V58" s="158">
        <f t="shared" si="27"/>
        <v>0</v>
      </c>
      <c r="W58" s="158"/>
      <c r="X58" s="158" t="s">
        <v>1476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1477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5">
        <v>47</v>
      </c>
      <c r="B59" s="176" t="s">
        <v>1465</v>
      </c>
      <c r="C59" s="185" t="s">
        <v>1501</v>
      </c>
      <c r="D59" s="177" t="s">
        <v>1262</v>
      </c>
      <c r="E59" s="178">
        <v>5</v>
      </c>
      <c r="F59" s="179"/>
      <c r="G59" s="180">
        <f t="shared" si="21"/>
        <v>0</v>
      </c>
      <c r="H59" s="159"/>
      <c r="I59" s="158">
        <f t="shared" si="22"/>
        <v>0</v>
      </c>
      <c r="J59" s="159"/>
      <c r="K59" s="158">
        <f t="shared" si="23"/>
        <v>0</v>
      </c>
      <c r="L59" s="158">
        <v>15</v>
      </c>
      <c r="M59" s="158">
        <f t="shared" si="24"/>
        <v>0</v>
      </c>
      <c r="N59" s="158">
        <v>0</v>
      </c>
      <c r="O59" s="158">
        <f t="shared" si="25"/>
        <v>0</v>
      </c>
      <c r="P59" s="158">
        <v>0</v>
      </c>
      <c r="Q59" s="158">
        <f t="shared" si="26"/>
        <v>0</v>
      </c>
      <c r="R59" s="158"/>
      <c r="S59" s="158" t="s">
        <v>595</v>
      </c>
      <c r="T59" s="158" t="s">
        <v>599</v>
      </c>
      <c r="U59" s="158">
        <v>0</v>
      </c>
      <c r="V59" s="158">
        <f t="shared" si="27"/>
        <v>0</v>
      </c>
      <c r="W59" s="158"/>
      <c r="X59" s="158" t="s">
        <v>1476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1477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5">
        <v>48</v>
      </c>
      <c r="B60" s="176" t="s">
        <v>1502</v>
      </c>
      <c r="C60" s="185" t="s">
        <v>1503</v>
      </c>
      <c r="D60" s="177" t="s">
        <v>238</v>
      </c>
      <c r="E60" s="178">
        <v>357</v>
      </c>
      <c r="F60" s="179"/>
      <c r="G60" s="180">
        <f t="shared" si="21"/>
        <v>0</v>
      </c>
      <c r="H60" s="159"/>
      <c r="I60" s="158">
        <f t="shared" si="22"/>
        <v>0</v>
      </c>
      <c r="J60" s="159"/>
      <c r="K60" s="158">
        <f t="shared" si="23"/>
        <v>0</v>
      </c>
      <c r="L60" s="158">
        <v>15</v>
      </c>
      <c r="M60" s="158">
        <f t="shared" si="24"/>
        <v>0</v>
      </c>
      <c r="N60" s="158">
        <v>0</v>
      </c>
      <c r="O60" s="158">
        <f t="shared" si="25"/>
        <v>0</v>
      </c>
      <c r="P60" s="158">
        <v>0</v>
      </c>
      <c r="Q60" s="158">
        <f t="shared" si="26"/>
        <v>0</v>
      </c>
      <c r="R60" s="158"/>
      <c r="S60" s="158" t="s">
        <v>595</v>
      </c>
      <c r="T60" s="158" t="s">
        <v>599</v>
      </c>
      <c r="U60" s="158">
        <v>0</v>
      </c>
      <c r="V60" s="158">
        <f t="shared" si="27"/>
        <v>0</v>
      </c>
      <c r="W60" s="158"/>
      <c r="X60" s="158" t="s">
        <v>1476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1477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5">
        <v>49</v>
      </c>
      <c r="B61" s="176" t="s">
        <v>1504</v>
      </c>
      <c r="C61" s="185" t="s">
        <v>1505</v>
      </c>
      <c r="D61" s="177" t="s">
        <v>333</v>
      </c>
      <c r="E61" s="178">
        <v>1.5</v>
      </c>
      <c r="F61" s="179"/>
      <c r="G61" s="180">
        <f t="shared" si="21"/>
        <v>0</v>
      </c>
      <c r="H61" s="159"/>
      <c r="I61" s="158">
        <f t="shared" si="22"/>
        <v>0</v>
      </c>
      <c r="J61" s="159"/>
      <c r="K61" s="158">
        <f t="shared" si="23"/>
        <v>0</v>
      </c>
      <c r="L61" s="158">
        <v>15</v>
      </c>
      <c r="M61" s="158">
        <f t="shared" si="24"/>
        <v>0</v>
      </c>
      <c r="N61" s="158">
        <v>0</v>
      </c>
      <c r="O61" s="158">
        <f t="shared" si="25"/>
        <v>0</v>
      </c>
      <c r="P61" s="158">
        <v>0</v>
      </c>
      <c r="Q61" s="158">
        <f t="shared" si="26"/>
        <v>0</v>
      </c>
      <c r="R61" s="158"/>
      <c r="S61" s="158" t="s">
        <v>595</v>
      </c>
      <c r="T61" s="158" t="s">
        <v>599</v>
      </c>
      <c r="U61" s="158">
        <v>0</v>
      </c>
      <c r="V61" s="158">
        <f t="shared" si="27"/>
        <v>0</v>
      </c>
      <c r="W61" s="158"/>
      <c r="X61" s="158" t="s">
        <v>1476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1477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 x14ac:dyDescent="0.2">
      <c r="A62" s="175">
        <v>50</v>
      </c>
      <c r="B62" s="176" t="s">
        <v>1506</v>
      </c>
      <c r="C62" s="185" t="s">
        <v>1468</v>
      </c>
      <c r="D62" s="177" t="s">
        <v>1452</v>
      </c>
      <c r="E62" s="178">
        <v>1</v>
      </c>
      <c r="F62" s="179"/>
      <c r="G62" s="180">
        <f t="shared" si="21"/>
        <v>0</v>
      </c>
      <c r="H62" s="159"/>
      <c r="I62" s="158">
        <f t="shared" si="22"/>
        <v>0</v>
      </c>
      <c r="J62" s="159"/>
      <c r="K62" s="158">
        <f t="shared" si="23"/>
        <v>0</v>
      </c>
      <c r="L62" s="158">
        <v>15</v>
      </c>
      <c r="M62" s="158">
        <f t="shared" si="24"/>
        <v>0</v>
      </c>
      <c r="N62" s="158">
        <v>0</v>
      </c>
      <c r="O62" s="158">
        <f t="shared" si="25"/>
        <v>0</v>
      </c>
      <c r="P62" s="158">
        <v>0</v>
      </c>
      <c r="Q62" s="158">
        <f t="shared" si="26"/>
        <v>0</v>
      </c>
      <c r="R62" s="158"/>
      <c r="S62" s="158" t="s">
        <v>595</v>
      </c>
      <c r="T62" s="158" t="s">
        <v>599</v>
      </c>
      <c r="U62" s="158">
        <v>0</v>
      </c>
      <c r="V62" s="158">
        <f t="shared" si="27"/>
        <v>0</v>
      </c>
      <c r="W62" s="158"/>
      <c r="X62" s="158" t="s">
        <v>1476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1477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5">
        <v>51</v>
      </c>
      <c r="B63" s="176" t="s">
        <v>1507</v>
      </c>
      <c r="C63" s="185" t="s">
        <v>1470</v>
      </c>
      <c r="D63" s="177" t="s">
        <v>1452</v>
      </c>
      <c r="E63" s="178">
        <v>1</v>
      </c>
      <c r="F63" s="179"/>
      <c r="G63" s="180">
        <f t="shared" si="21"/>
        <v>0</v>
      </c>
      <c r="H63" s="159"/>
      <c r="I63" s="158">
        <f t="shared" si="22"/>
        <v>0</v>
      </c>
      <c r="J63" s="159"/>
      <c r="K63" s="158">
        <f t="shared" si="23"/>
        <v>0</v>
      </c>
      <c r="L63" s="158">
        <v>15</v>
      </c>
      <c r="M63" s="158">
        <f t="shared" si="24"/>
        <v>0</v>
      </c>
      <c r="N63" s="158">
        <v>0</v>
      </c>
      <c r="O63" s="158">
        <f t="shared" si="25"/>
        <v>0</v>
      </c>
      <c r="P63" s="158">
        <v>0</v>
      </c>
      <c r="Q63" s="158">
        <f t="shared" si="26"/>
        <v>0</v>
      </c>
      <c r="R63" s="158"/>
      <c r="S63" s="158" t="s">
        <v>595</v>
      </c>
      <c r="T63" s="158" t="s">
        <v>599</v>
      </c>
      <c r="U63" s="158">
        <v>0</v>
      </c>
      <c r="V63" s="158">
        <f t="shared" si="27"/>
        <v>0</v>
      </c>
      <c r="W63" s="158"/>
      <c r="X63" s="158" t="s">
        <v>1476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1477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5">
        <v>52</v>
      </c>
      <c r="B64" s="176" t="s">
        <v>1508</v>
      </c>
      <c r="C64" s="185" t="s">
        <v>1509</v>
      </c>
      <c r="D64" s="177" t="s">
        <v>1452</v>
      </c>
      <c r="E64" s="178">
        <v>5</v>
      </c>
      <c r="F64" s="179"/>
      <c r="G64" s="180">
        <f t="shared" si="21"/>
        <v>0</v>
      </c>
      <c r="H64" s="159"/>
      <c r="I64" s="158">
        <f t="shared" si="22"/>
        <v>0</v>
      </c>
      <c r="J64" s="159"/>
      <c r="K64" s="158">
        <f t="shared" si="23"/>
        <v>0</v>
      </c>
      <c r="L64" s="158">
        <v>15</v>
      </c>
      <c r="M64" s="158">
        <f t="shared" si="24"/>
        <v>0</v>
      </c>
      <c r="N64" s="158">
        <v>0</v>
      </c>
      <c r="O64" s="158">
        <f t="shared" si="25"/>
        <v>0</v>
      </c>
      <c r="P64" s="158">
        <v>0</v>
      </c>
      <c r="Q64" s="158">
        <f t="shared" si="26"/>
        <v>0</v>
      </c>
      <c r="R64" s="158"/>
      <c r="S64" s="158" t="s">
        <v>595</v>
      </c>
      <c r="T64" s="158" t="s">
        <v>599</v>
      </c>
      <c r="U64" s="158">
        <v>0</v>
      </c>
      <c r="V64" s="158">
        <f t="shared" si="27"/>
        <v>0</v>
      </c>
      <c r="W64" s="158"/>
      <c r="X64" s="158" t="s">
        <v>1476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1477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x14ac:dyDescent="0.2">
      <c r="A65" s="163" t="s">
        <v>190</v>
      </c>
      <c r="B65" s="164" t="s">
        <v>120</v>
      </c>
      <c r="C65" s="182" t="s">
        <v>121</v>
      </c>
      <c r="D65" s="165"/>
      <c r="E65" s="166"/>
      <c r="F65" s="167"/>
      <c r="G65" s="168">
        <f>SUMIF(AG66:AG114,"&lt;&gt;NOR",G66:G114)</f>
        <v>0</v>
      </c>
      <c r="H65" s="162"/>
      <c r="I65" s="162">
        <f>SUM(I66:I114)</f>
        <v>0</v>
      </c>
      <c r="J65" s="162"/>
      <c r="K65" s="162">
        <f>SUM(K66:K114)</f>
        <v>0</v>
      </c>
      <c r="L65" s="162"/>
      <c r="M65" s="162">
        <f>SUM(M66:M114)</f>
        <v>0</v>
      </c>
      <c r="N65" s="162"/>
      <c r="O65" s="162">
        <f>SUM(O66:O114)</f>
        <v>0</v>
      </c>
      <c r="P65" s="162"/>
      <c r="Q65" s="162">
        <f>SUM(Q66:Q114)</f>
        <v>0</v>
      </c>
      <c r="R65" s="162"/>
      <c r="S65" s="162"/>
      <c r="T65" s="162"/>
      <c r="U65" s="162"/>
      <c r="V65" s="162">
        <f>SUM(V66:V114)</f>
        <v>0</v>
      </c>
      <c r="W65" s="162"/>
      <c r="X65" s="162"/>
      <c r="AG65" t="s">
        <v>191</v>
      </c>
    </row>
    <row r="66" spans="1:60" outlineLevel="1" x14ac:dyDescent="0.2">
      <c r="A66" s="175">
        <v>53</v>
      </c>
      <c r="B66" s="176" t="s">
        <v>1426</v>
      </c>
      <c r="C66" s="185" t="s">
        <v>1510</v>
      </c>
      <c r="D66" s="177" t="s">
        <v>1262</v>
      </c>
      <c r="E66" s="178">
        <v>5</v>
      </c>
      <c r="F66" s="179"/>
      <c r="G66" s="180">
        <f t="shared" ref="G66:G97" si="28">ROUND(E66*F66,2)</f>
        <v>0</v>
      </c>
      <c r="H66" s="159"/>
      <c r="I66" s="158">
        <f t="shared" ref="I66:I97" si="29">ROUND(E66*H66,2)</f>
        <v>0</v>
      </c>
      <c r="J66" s="159"/>
      <c r="K66" s="158">
        <f t="shared" ref="K66:K97" si="30">ROUND(E66*J66,2)</f>
        <v>0</v>
      </c>
      <c r="L66" s="158">
        <v>15</v>
      </c>
      <c r="M66" s="158">
        <f t="shared" ref="M66:M97" si="31">G66*(1+L66/100)</f>
        <v>0</v>
      </c>
      <c r="N66" s="158">
        <v>0</v>
      </c>
      <c r="O66" s="158">
        <f t="shared" ref="O66:O97" si="32">ROUND(E66*N66,2)</f>
        <v>0</v>
      </c>
      <c r="P66" s="158">
        <v>0</v>
      </c>
      <c r="Q66" s="158">
        <f t="shared" ref="Q66:Q97" si="33">ROUND(E66*P66,2)</f>
        <v>0</v>
      </c>
      <c r="R66" s="158"/>
      <c r="S66" s="158" t="s">
        <v>595</v>
      </c>
      <c r="T66" s="158" t="s">
        <v>599</v>
      </c>
      <c r="U66" s="158">
        <v>0</v>
      </c>
      <c r="V66" s="158">
        <f t="shared" ref="V66:V97" si="34">ROUND(E66*U66,2)</f>
        <v>0</v>
      </c>
      <c r="W66" s="158"/>
      <c r="X66" s="158" t="s">
        <v>1476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1477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5">
        <v>54</v>
      </c>
      <c r="B67" s="176" t="s">
        <v>1428</v>
      </c>
      <c r="C67" s="185" t="s">
        <v>1511</v>
      </c>
      <c r="D67" s="177" t="s">
        <v>1262</v>
      </c>
      <c r="E67" s="178">
        <v>1</v>
      </c>
      <c r="F67" s="179"/>
      <c r="G67" s="180">
        <f t="shared" si="28"/>
        <v>0</v>
      </c>
      <c r="H67" s="159"/>
      <c r="I67" s="158">
        <f t="shared" si="29"/>
        <v>0</v>
      </c>
      <c r="J67" s="159"/>
      <c r="K67" s="158">
        <f t="shared" si="30"/>
        <v>0</v>
      </c>
      <c r="L67" s="158">
        <v>15</v>
      </c>
      <c r="M67" s="158">
        <f t="shared" si="31"/>
        <v>0</v>
      </c>
      <c r="N67" s="158">
        <v>0</v>
      </c>
      <c r="O67" s="158">
        <f t="shared" si="32"/>
        <v>0</v>
      </c>
      <c r="P67" s="158">
        <v>0</v>
      </c>
      <c r="Q67" s="158">
        <f t="shared" si="33"/>
        <v>0</v>
      </c>
      <c r="R67" s="158"/>
      <c r="S67" s="158" t="s">
        <v>595</v>
      </c>
      <c r="T67" s="158" t="s">
        <v>599</v>
      </c>
      <c r="U67" s="158">
        <v>0</v>
      </c>
      <c r="V67" s="158">
        <f t="shared" si="34"/>
        <v>0</v>
      </c>
      <c r="W67" s="158"/>
      <c r="X67" s="158" t="s">
        <v>1476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1477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5">
        <v>55</v>
      </c>
      <c r="B68" s="176" t="s">
        <v>1430</v>
      </c>
      <c r="C68" s="185" t="s">
        <v>1512</v>
      </c>
      <c r="D68" s="177" t="s">
        <v>1262</v>
      </c>
      <c r="E68" s="178">
        <v>6</v>
      </c>
      <c r="F68" s="179"/>
      <c r="G68" s="180">
        <f t="shared" si="28"/>
        <v>0</v>
      </c>
      <c r="H68" s="159"/>
      <c r="I68" s="158">
        <f t="shared" si="29"/>
        <v>0</v>
      </c>
      <c r="J68" s="159"/>
      <c r="K68" s="158">
        <f t="shared" si="30"/>
        <v>0</v>
      </c>
      <c r="L68" s="158">
        <v>15</v>
      </c>
      <c r="M68" s="158">
        <f t="shared" si="31"/>
        <v>0</v>
      </c>
      <c r="N68" s="158">
        <v>0</v>
      </c>
      <c r="O68" s="158">
        <f t="shared" si="32"/>
        <v>0</v>
      </c>
      <c r="P68" s="158">
        <v>0</v>
      </c>
      <c r="Q68" s="158">
        <f t="shared" si="33"/>
        <v>0</v>
      </c>
      <c r="R68" s="158"/>
      <c r="S68" s="158" t="s">
        <v>595</v>
      </c>
      <c r="T68" s="158" t="s">
        <v>599</v>
      </c>
      <c r="U68" s="158">
        <v>0</v>
      </c>
      <c r="V68" s="158">
        <f t="shared" si="34"/>
        <v>0</v>
      </c>
      <c r="W68" s="158"/>
      <c r="X68" s="158" t="s">
        <v>1476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1477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5">
        <v>56</v>
      </c>
      <c r="B69" s="176" t="s">
        <v>1432</v>
      </c>
      <c r="C69" s="185" t="s">
        <v>1513</v>
      </c>
      <c r="D69" s="177" t="s">
        <v>1262</v>
      </c>
      <c r="E69" s="178">
        <v>6</v>
      </c>
      <c r="F69" s="179"/>
      <c r="G69" s="180">
        <f t="shared" si="28"/>
        <v>0</v>
      </c>
      <c r="H69" s="159"/>
      <c r="I69" s="158">
        <f t="shared" si="29"/>
        <v>0</v>
      </c>
      <c r="J69" s="159"/>
      <c r="K69" s="158">
        <f t="shared" si="30"/>
        <v>0</v>
      </c>
      <c r="L69" s="158">
        <v>15</v>
      </c>
      <c r="M69" s="158">
        <f t="shared" si="31"/>
        <v>0</v>
      </c>
      <c r="N69" s="158">
        <v>0</v>
      </c>
      <c r="O69" s="158">
        <f t="shared" si="32"/>
        <v>0</v>
      </c>
      <c r="P69" s="158">
        <v>0</v>
      </c>
      <c r="Q69" s="158">
        <f t="shared" si="33"/>
        <v>0</v>
      </c>
      <c r="R69" s="158"/>
      <c r="S69" s="158" t="s">
        <v>595</v>
      </c>
      <c r="T69" s="158" t="s">
        <v>599</v>
      </c>
      <c r="U69" s="158">
        <v>0</v>
      </c>
      <c r="V69" s="158">
        <f t="shared" si="34"/>
        <v>0</v>
      </c>
      <c r="W69" s="158"/>
      <c r="X69" s="158" t="s">
        <v>1476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1477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5">
        <v>57</v>
      </c>
      <c r="B70" s="176" t="s">
        <v>1434</v>
      </c>
      <c r="C70" s="185" t="s">
        <v>1514</v>
      </c>
      <c r="D70" s="177" t="s">
        <v>1262</v>
      </c>
      <c r="E70" s="178">
        <v>6</v>
      </c>
      <c r="F70" s="179"/>
      <c r="G70" s="180">
        <f t="shared" si="28"/>
        <v>0</v>
      </c>
      <c r="H70" s="159"/>
      <c r="I70" s="158">
        <f t="shared" si="29"/>
        <v>0</v>
      </c>
      <c r="J70" s="159"/>
      <c r="K70" s="158">
        <f t="shared" si="30"/>
        <v>0</v>
      </c>
      <c r="L70" s="158">
        <v>15</v>
      </c>
      <c r="M70" s="158">
        <f t="shared" si="31"/>
        <v>0</v>
      </c>
      <c r="N70" s="158">
        <v>0</v>
      </c>
      <c r="O70" s="158">
        <f t="shared" si="32"/>
        <v>0</v>
      </c>
      <c r="P70" s="158">
        <v>0</v>
      </c>
      <c r="Q70" s="158">
        <f t="shared" si="33"/>
        <v>0</v>
      </c>
      <c r="R70" s="158"/>
      <c r="S70" s="158" t="s">
        <v>595</v>
      </c>
      <c r="T70" s="158" t="s">
        <v>599</v>
      </c>
      <c r="U70" s="158">
        <v>0</v>
      </c>
      <c r="V70" s="158">
        <f t="shared" si="34"/>
        <v>0</v>
      </c>
      <c r="W70" s="158"/>
      <c r="X70" s="158" t="s">
        <v>1476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1477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75">
        <v>58</v>
      </c>
      <c r="B71" s="176" t="s">
        <v>1436</v>
      </c>
      <c r="C71" s="185" t="s">
        <v>1515</v>
      </c>
      <c r="D71" s="177" t="s">
        <v>1262</v>
      </c>
      <c r="E71" s="178">
        <v>6</v>
      </c>
      <c r="F71" s="179"/>
      <c r="G71" s="180">
        <f t="shared" si="28"/>
        <v>0</v>
      </c>
      <c r="H71" s="159"/>
      <c r="I71" s="158">
        <f t="shared" si="29"/>
        <v>0</v>
      </c>
      <c r="J71" s="159"/>
      <c r="K71" s="158">
        <f t="shared" si="30"/>
        <v>0</v>
      </c>
      <c r="L71" s="158">
        <v>15</v>
      </c>
      <c r="M71" s="158">
        <f t="shared" si="31"/>
        <v>0</v>
      </c>
      <c r="N71" s="158">
        <v>0</v>
      </c>
      <c r="O71" s="158">
        <f t="shared" si="32"/>
        <v>0</v>
      </c>
      <c r="P71" s="158">
        <v>0</v>
      </c>
      <c r="Q71" s="158">
        <f t="shared" si="33"/>
        <v>0</v>
      </c>
      <c r="R71" s="158"/>
      <c r="S71" s="158" t="s">
        <v>595</v>
      </c>
      <c r="T71" s="158" t="s">
        <v>599</v>
      </c>
      <c r="U71" s="158">
        <v>0</v>
      </c>
      <c r="V71" s="158">
        <f t="shared" si="34"/>
        <v>0</v>
      </c>
      <c r="W71" s="158"/>
      <c r="X71" s="158" t="s">
        <v>1476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1477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5">
        <v>59</v>
      </c>
      <c r="B72" s="176" t="s">
        <v>1516</v>
      </c>
      <c r="C72" s="185" t="s">
        <v>1517</v>
      </c>
      <c r="D72" s="177" t="s">
        <v>1262</v>
      </c>
      <c r="E72" s="178">
        <v>6</v>
      </c>
      <c r="F72" s="179"/>
      <c r="G72" s="180">
        <f t="shared" si="28"/>
        <v>0</v>
      </c>
      <c r="H72" s="159"/>
      <c r="I72" s="158">
        <f t="shared" si="29"/>
        <v>0</v>
      </c>
      <c r="J72" s="159"/>
      <c r="K72" s="158">
        <f t="shared" si="30"/>
        <v>0</v>
      </c>
      <c r="L72" s="158">
        <v>15</v>
      </c>
      <c r="M72" s="158">
        <f t="shared" si="31"/>
        <v>0</v>
      </c>
      <c r="N72" s="158">
        <v>0</v>
      </c>
      <c r="O72" s="158">
        <f t="shared" si="32"/>
        <v>0</v>
      </c>
      <c r="P72" s="158">
        <v>0</v>
      </c>
      <c r="Q72" s="158">
        <f t="shared" si="33"/>
        <v>0</v>
      </c>
      <c r="R72" s="158"/>
      <c r="S72" s="158" t="s">
        <v>595</v>
      </c>
      <c r="T72" s="158" t="s">
        <v>599</v>
      </c>
      <c r="U72" s="158">
        <v>0</v>
      </c>
      <c r="V72" s="158">
        <f t="shared" si="34"/>
        <v>0</v>
      </c>
      <c r="W72" s="158"/>
      <c r="X72" s="158" t="s">
        <v>1476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1477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75">
        <v>60</v>
      </c>
      <c r="B73" s="176" t="s">
        <v>1482</v>
      </c>
      <c r="C73" s="185" t="s">
        <v>1518</v>
      </c>
      <c r="D73" s="177" t="s">
        <v>1262</v>
      </c>
      <c r="E73" s="178">
        <v>4</v>
      </c>
      <c r="F73" s="179"/>
      <c r="G73" s="180">
        <f t="shared" si="28"/>
        <v>0</v>
      </c>
      <c r="H73" s="159"/>
      <c r="I73" s="158">
        <f t="shared" si="29"/>
        <v>0</v>
      </c>
      <c r="J73" s="159"/>
      <c r="K73" s="158">
        <f t="shared" si="30"/>
        <v>0</v>
      </c>
      <c r="L73" s="158">
        <v>15</v>
      </c>
      <c r="M73" s="158">
        <f t="shared" si="31"/>
        <v>0</v>
      </c>
      <c r="N73" s="158">
        <v>0</v>
      </c>
      <c r="O73" s="158">
        <f t="shared" si="32"/>
        <v>0</v>
      </c>
      <c r="P73" s="158">
        <v>0</v>
      </c>
      <c r="Q73" s="158">
        <f t="shared" si="33"/>
        <v>0</v>
      </c>
      <c r="R73" s="158"/>
      <c r="S73" s="158" t="s">
        <v>595</v>
      </c>
      <c r="T73" s="158" t="s">
        <v>599</v>
      </c>
      <c r="U73" s="158">
        <v>0</v>
      </c>
      <c r="V73" s="158">
        <f t="shared" si="34"/>
        <v>0</v>
      </c>
      <c r="W73" s="158"/>
      <c r="X73" s="158" t="s">
        <v>1476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1477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5">
        <v>61</v>
      </c>
      <c r="B74" s="176" t="s">
        <v>1484</v>
      </c>
      <c r="C74" s="185" t="s">
        <v>1519</v>
      </c>
      <c r="D74" s="177" t="s">
        <v>1262</v>
      </c>
      <c r="E74" s="178">
        <v>1</v>
      </c>
      <c r="F74" s="179"/>
      <c r="G74" s="180">
        <f t="shared" si="28"/>
        <v>0</v>
      </c>
      <c r="H74" s="159"/>
      <c r="I74" s="158">
        <f t="shared" si="29"/>
        <v>0</v>
      </c>
      <c r="J74" s="159"/>
      <c r="K74" s="158">
        <f t="shared" si="30"/>
        <v>0</v>
      </c>
      <c r="L74" s="158">
        <v>15</v>
      </c>
      <c r="M74" s="158">
        <f t="shared" si="31"/>
        <v>0</v>
      </c>
      <c r="N74" s="158">
        <v>0</v>
      </c>
      <c r="O74" s="158">
        <f t="shared" si="32"/>
        <v>0</v>
      </c>
      <c r="P74" s="158">
        <v>0</v>
      </c>
      <c r="Q74" s="158">
        <f t="shared" si="33"/>
        <v>0</v>
      </c>
      <c r="R74" s="158"/>
      <c r="S74" s="158" t="s">
        <v>595</v>
      </c>
      <c r="T74" s="158" t="s">
        <v>599</v>
      </c>
      <c r="U74" s="158">
        <v>0</v>
      </c>
      <c r="V74" s="158">
        <f t="shared" si="34"/>
        <v>0</v>
      </c>
      <c r="W74" s="158"/>
      <c r="X74" s="158" t="s">
        <v>1476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1477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22.5" outlineLevel="1" x14ac:dyDescent="0.2">
      <c r="A75" s="175">
        <v>62</v>
      </c>
      <c r="B75" s="176" t="s">
        <v>1438</v>
      </c>
      <c r="C75" s="185" t="s">
        <v>1520</v>
      </c>
      <c r="D75" s="177" t="s">
        <v>1262</v>
      </c>
      <c r="E75" s="178">
        <v>5</v>
      </c>
      <c r="F75" s="179"/>
      <c r="G75" s="180">
        <f t="shared" si="28"/>
        <v>0</v>
      </c>
      <c r="H75" s="159"/>
      <c r="I75" s="158">
        <f t="shared" si="29"/>
        <v>0</v>
      </c>
      <c r="J75" s="159"/>
      <c r="K75" s="158">
        <f t="shared" si="30"/>
        <v>0</v>
      </c>
      <c r="L75" s="158">
        <v>15</v>
      </c>
      <c r="M75" s="158">
        <f t="shared" si="31"/>
        <v>0</v>
      </c>
      <c r="N75" s="158">
        <v>0</v>
      </c>
      <c r="O75" s="158">
        <f t="shared" si="32"/>
        <v>0</v>
      </c>
      <c r="P75" s="158">
        <v>0</v>
      </c>
      <c r="Q75" s="158">
        <f t="shared" si="33"/>
        <v>0</v>
      </c>
      <c r="R75" s="158"/>
      <c r="S75" s="158" t="s">
        <v>595</v>
      </c>
      <c r="T75" s="158" t="s">
        <v>599</v>
      </c>
      <c r="U75" s="158">
        <v>0</v>
      </c>
      <c r="V75" s="158">
        <f t="shared" si="34"/>
        <v>0</v>
      </c>
      <c r="W75" s="158"/>
      <c r="X75" s="158" t="s">
        <v>1476</v>
      </c>
      <c r="Y75" s="148"/>
      <c r="Z75" s="148"/>
      <c r="AA75" s="148"/>
      <c r="AB75" s="148"/>
      <c r="AC75" s="148"/>
      <c r="AD75" s="148"/>
      <c r="AE75" s="148"/>
      <c r="AF75" s="148"/>
      <c r="AG75" s="148" t="s">
        <v>1477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5">
        <v>63</v>
      </c>
      <c r="B76" s="176" t="s">
        <v>1439</v>
      </c>
      <c r="C76" s="185" t="s">
        <v>1521</v>
      </c>
      <c r="D76" s="177" t="s">
        <v>1262</v>
      </c>
      <c r="E76" s="178">
        <v>5</v>
      </c>
      <c r="F76" s="179"/>
      <c r="G76" s="180">
        <f t="shared" si="28"/>
        <v>0</v>
      </c>
      <c r="H76" s="159"/>
      <c r="I76" s="158">
        <f t="shared" si="29"/>
        <v>0</v>
      </c>
      <c r="J76" s="159"/>
      <c r="K76" s="158">
        <f t="shared" si="30"/>
        <v>0</v>
      </c>
      <c r="L76" s="158">
        <v>15</v>
      </c>
      <c r="M76" s="158">
        <f t="shared" si="31"/>
        <v>0</v>
      </c>
      <c r="N76" s="158">
        <v>0</v>
      </c>
      <c r="O76" s="158">
        <f t="shared" si="32"/>
        <v>0</v>
      </c>
      <c r="P76" s="158">
        <v>0</v>
      </c>
      <c r="Q76" s="158">
        <f t="shared" si="33"/>
        <v>0</v>
      </c>
      <c r="R76" s="158"/>
      <c r="S76" s="158" t="s">
        <v>595</v>
      </c>
      <c r="T76" s="158" t="s">
        <v>599</v>
      </c>
      <c r="U76" s="158">
        <v>0</v>
      </c>
      <c r="V76" s="158">
        <f t="shared" si="34"/>
        <v>0</v>
      </c>
      <c r="W76" s="158"/>
      <c r="X76" s="158" t="s">
        <v>1476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1477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5">
        <v>64</v>
      </c>
      <c r="B77" s="176" t="s">
        <v>1440</v>
      </c>
      <c r="C77" s="185" t="s">
        <v>1522</v>
      </c>
      <c r="D77" s="177" t="s">
        <v>1262</v>
      </c>
      <c r="E77" s="178">
        <v>5</v>
      </c>
      <c r="F77" s="179"/>
      <c r="G77" s="180">
        <f t="shared" si="28"/>
        <v>0</v>
      </c>
      <c r="H77" s="159"/>
      <c r="I77" s="158">
        <f t="shared" si="29"/>
        <v>0</v>
      </c>
      <c r="J77" s="159"/>
      <c r="K77" s="158">
        <f t="shared" si="30"/>
        <v>0</v>
      </c>
      <c r="L77" s="158">
        <v>15</v>
      </c>
      <c r="M77" s="158">
        <f t="shared" si="31"/>
        <v>0</v>
      </c>
      <c r="N77" s="158">
        <v>0</v>
      </c>
      <c r="O77" s="158">
        <f t="shared" si="32"/>
        <v>0</v>
      </c>
      <c r="P77" s="158">
        <v>0</v>
      </c>
      <c r="Q77" s="158">
        <f t="shared" si="33"/>
        <v>0</v>
      </c>
      <c r="R77" s="158"/>
      <c r="S77" s="158" t="s">
        <v>595</v>
      </c>
      <c r="T77" s="158" t="s">
        <v>599</v>
      </c>
      <c r="U77" s="158">
        <v>0</v>
      </c>
      <c r="V77" s="158">
        <f t="shared" si="34"/>
        <v>0</v>
      </c>
      <c r="W77" s="158"/>
      <c r="X77" s="158" t="s">
        <v>1476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1477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75">
        <v>65</v>
      </c>
      <c r="B78" s="176" t="s">
        <v>1441</v>
      </c>
      <c r="C78" s="185" t="s">
        <v>2089</v>
      </c>
      <c r="D78" s="177" t="s">
        <v>1262</v>
      </c>
      <c r="E78" s="178">
        <v>5</v>
      </c>
      <c r="F78" s="179"/>
      <c r="G78" s="180">
        <f t="shared" si="28"/>
        <v>0</v>
      </c>
      <c r="H78" s="159"/>
      <c r="I78" s="158">
        <f t="shared" si="29"/>
        <v>0</v>
      </c>
      <c r="J78" s="159"/>
      <c r="K78" s="158">
        <f t="shared" si="30"/>
        <v>0</v>
      </c>
      <c r="L78" s="158">
        <v>15</v>
      </c>
      <c r="M78" s="158">
        <f t="shared" si="31"/>
        <v>0</v>
      </c>
      <c r="N78" s="158">
        <v>0</v>
      </c>
      <c r="O78" s="158">
        <f t="shared" si="32"/>
        <v>0</v>
      </c>
      <c r="P78" s="158">
        <v>0</v>
      </c>
      <c r="Q78" s="158">
        <f t="shared" si="33"/>
        <v>0</v>
      </c>
      <c r="R78" s="158"/>
      <c r="S78" s="158" t="s">
        <v>595</v>
      </c>
      <c r="T78" s="158" t="s">
        <v>599</v>
      </c>
      <c r="U78" s="158">
        <v>0</v>
      </c>
      <c r="V78" s="158">
        <f t="shared" si="34"/>
        <v>0</v>
      </c>
      <c r="W78" s="158"/>
      <c r="X78" s="158" t="s">
        <v>1476</v>
      </c>
      <c r="Y78" s="148"/>
      <c r="Z78" s="148"/>
      <c r="AA78" s="148"/>
      <c r="AB78" s="148"/>
      <c r="AC78" s="148"/>
      <c r="AD78" s="148"/>
      <c r="AE78" s="148"/>
      <c r="AF78" s="148"/>
      <c r="AG78" s="148" t="s">
        <v>1477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5">
        <v>66</v>
      </c>
      <c r="B79" s="176" t="s">
        <v>1442</v>
      </c>
      <c r="C79" s="185" t="s">
        <v>1523</v>
      </c>
      <c r="D79" s="177" t="s">
        <v>1262</v>
      </c>
      <c r="E79" s="178">
        <v>1</v>
      </c>
      <c r="F79" s="179"/>
      <c r="G79" s="180">
        <f t="shared" si="28"/>
        <v>0</v>
      </c>
      <c r="H79" s="159"/>
      <c r="I79" s="158">
        <f t="shared" si="29"/>
        <v>0</v>
      </c>
      <c r="J79" s="159"/>
      <c r="K79" s="158">
        <f t="shared" si="30"/>
        <v>0</v>
      </c>
      <c r="L79" s="158">
        <v>15</v>
      </c>
      <c r="M79" s="158">
        <f t="shared" si="31"/>
        <v>0</v>
      </c>
      <c r="N79" s="158">
        <v>0</v>
      </c>
      <c r="O79" s="158">
        <f t="shared" si="32"/>
        <v>0</v>
      </c>
      <c r="P79" s="158">
        <v>0</v>
      </c>
      <c r="Q79" s="158">
        <f t="shared" si="33"/>
        <v>0</v>
      </c>
      <c r="R79" s="158"/>
      <c r="S79" s="158" t="s">
        <v>595</v>
      </c>
      <c r="T79" s="158" t="s">
        <v>599</v>
      </c>
      <c r="U79" s="158">
        <v>0</v>
      </c>
      <c r="V79" s="158">
        <f t="shared" si="34"/>
        <v>0</v>
      </c>
      <c r="W79" s="158"/>
      <c r="X79" s="158" t="s">
        <v>1476</v>
      </c>
      <c r="Y79" s="148"/>
      <c r="Z79" s="148"/>
      <c r="AA79" s="148"/>
      <c r="AB79" s="148"/>
      <c r="AC79" s="148"/>
      <c r="AD79" s="148"/>
      <c r="AE79" s="148"/>
      <c r="AF79" s="148"/>
      <c r="AG79" s="148" t="s">
        <v>1477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5">
        <v>67</v>
      </c>
      <c r="B80" s="176" t="s">
        <v>1444</v>
      </c>
      <c r="C80" s="185" t="s">
        <v>1524</v>
      </c>
      <c r="D80" s="177" t="s">
        <v>1262</v>
      </c>
      <c r="E80" s="178">
        <v>1</v>
      </c>
      <c r="F80" s="179"/>
      <c r="G80" s="180">
        <f t="shared" si="28"/>
        <v>0</v>
      </c>
      <c r="H80" s="159"/>
      <c r="I80" s="158">
        <f t="shared" si="29"/>
        <v>0</v>
      </c>
      <c r="J80" s="159"/>
      <c r="K80" s="158">
        <f t="shared" si="30"/>
        <v>0</v>
      </c>
      <c r="L80" s="158">
        <v>15</v>
      </c>
      <c r="M80" s="158">
        <f t="shared" si="31"/>
        <v>0</v>
      </c>
      <c r="N80" s="158">
        <v>0</v>
      </c>
      <c r="O80" s="158">
        <f t="shared" si="32"/>
        <v>0</v>
      </c>
      <c r="P80" s="158">
        <v>0</v>
      </c>
      <c r="Q80" s="158">
        <f t="shared" si="33"/>
        <v>0</v>
      </c>
      <c r="R80" s="158"/>
      <c r="S80" s="158" t="s">
        <v>595</v>
      </c>
      <c r="T80" s="158" t="s">
        <v>599</v>
      </c>
      <c r="U80" s="158">
        <v>0</v>
      </c>
      <c r="V80" s="158">
        <f t="shared" si="34"/>
        <v>0</v>
      </c>
      <c r="W80" s="158"/>
      <c r="X80" s="158" t="s">
        <v>1476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1477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5">
        <v>68</v>
      </c>
      <c r="B81" s="176" t="s">
        <v>1446</v>
      </c>
      <c r="C81" s="185" t="s">
        <v>1525</v>
      </c>
      <c r="D81" s="177" t="s">
        <v>1262</v>
      </c>
      <c r="E81" s="178">
        <v>1</v>
      </c>
      <c r="F81" s="179"/>
      <c r="G81" s="180">
        <f t="shared" si="28"/>
        <v>0</v>
      </c>
      <c r="H81" s="159"/>
      <c r="I81" s="158">
        <f t="shared" si="29"/>
        <v>0</v>
      </c>
      <c r="J81" s="159"/>
      <c r="K81" s="158">
        <f t="shared" si="30"/>
        <v>0</v>
      </c>
      <c r="L81" s="158">
        <v>15</v>
      </c>
      <c r="M81" s="158">
        <f t="shared" si="31"/>
        <v>0</v>
      </c>
      <c r="N81" s="158">
        <v>0</v>
      </c>
      <c r="O81" s="158">
        <f t="shared" si="32"/>
        <v>0</v>
      </c>
      <c r="P81" s="158">
        <v>0</v>
      </c>
      <c r="Q81" s="158">
        <f t="shared" si="33"/>
        <v>0</v>
      </c>
      <c r="R81" s="158"/>
      <c r="S81" s="158" t="s">
        <v>595</v>
      </c>
      <c r="T81" s="158" t="s">
        <v>599</v>
      </c>
      <c r="U81" s="158">
        <v>0</v>
      </c>
      <c r="V81" s="158">
        <f t="shared" si="34"/>
        <v>0</v>
      </c>
      <c r="W81" s="158"/>
      <c r="X81" s="158" t="s">
        <v>1476</v>
      </c>
      <c r="Y81" s="148"/>
      <c r="Z81" s="148"/>
      <c r="AA81" s="148"/>
      <c r="AB81" s="148"/>
      <c r="AC81" s="148"/>
      <c r="AD81" s="148"/>
      <c r="AE81" s="148"/>
      <c r="AF81" s="148"/>
      <c r="AG81" s="148" t="s">
        <v>1477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5">
        <v>69</v>
      </c>
      <c r="B82" s="176" t="s">
        <v>1448</v>
      </c>
      <c r="C82" s="185" t="s">
        <v>1526</v>
      </c>
      <c r="D82" s="177" t="s">
        <v>1262</v>
      </c>
      <c r="E82" s="178">
        <v>1</v>
      </c>
      <c r="F82" s="179"/>
      <c r="G82" s="180">
        <f t="shared" si="28"/>
        <v>0</v>
      </c>
      <c r="H82" s="159"/>
      <c r="I82" s="158">
        <f t="shared" si="29"/>
        <v>0</v>
      </c>
      <c r="J82" s="159"/>
      <c r="K82" s="158">
        <f t="shared" si="30"/>
        <v>0</v>
      </c>
      <c r="L82" s="158">
        <v>15</v>
      </c>
      <c r="M82" s="158">
        <f t="shared" si="31"/>
        <v>0</v>
      </c>
      <c r="N82" s="158">
        <v>0</v>
      </c>
      <c r="O82" s="158">
        <f t="shared" si="32"/>
        <v>0</v>
      </c>
      <c r="P82" s="158">
        <v>0</v>
      </c>
      <c r="Q82" s="158">
        <f t="shared" si="33"/>
        <v>0</v>
      </c>
      <c r="R82" s="158"/>
      <c r="S82" s="158" t="s">
        <v>595</v>
      </c>
      <c r="T82" s="158" t="s">
        <v>599</v>
      </c>
      <c r="U82" s="158">
        <v>0</v>
      </c>
      <c r="V82" s="158">
        <f t="shared" si="34"/>
        <v>0</v>
      </c>
      <c r="W82" s="158"/>
      <c r="X82" s="158" t="s">
        <v>1476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1477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5">
        <v>70</v>
      </c>
      <c r="B83" s="176" t="s">
        <v>1450</v>
      </c>
      <c r="C83" s="185" t="s">
        <v>1527</v>
      </c>
      <c r="D83" s="177" t="s">
        <v>1262</v>
      </c>
      <c r="E83" s="178">
        <v>1</v>
      </c>
      <c r="F83" s="179"/>
      <c r="G83" s="180">
        <f t="shared" si="28"/>
        <v>0</v>
      </c>
      <c r="H83" s="159"/>
      <c r="I83" s="158">
        <f t="shared" si="29"/>
        <v>0</v>
      </c>
      <c r="J83" s="159"/>
      <c r="K83" s="158">
        <f t="shared" si="30"/>
        <v>0</v>
      </c>
      <c r="L83" s="158">
        <v>15</v>
      </c>
      <c r="M83" s="158">
        <f t="shared" si="31"/>
        <v>0</v>
      </c>
      <c r="N83" s="158">
        <v>0</v>
      </c>
      <c r="O83" s="158">
        <f t="shared" si="32"/>
        <v>0</v>
      </c>
      <c r="P83" s="158">
        <v>0</v>
      </c>
      <c r="Q83" s="158">
        <f t="shared" si="33"/>
        <v>0</v>
      </c>
      <c r="R83" s="158"/>
      <c r="S83" s="158" t="s">
        <v>595</v>
      </c>
      <c r="T83" s="158" t="s">
        <v>599</v>
      </c>
      <c r="U83" s="158">
        <v>0</v>
      </c>
      <c r="V83" s="158">
        <f t="shared" si="34"/>
        <v>0</v>
      </c>
      <c r="W83" s="158"/>
      <c r="X83" s="158" t="s">
        <v>1476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1477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75">
        <v>71</v>
      </c>
      <c r="B84" s="176" t="s">
        <v>1453</v>
      </c>
      <c r="C84" s="185" t="s">
        <v>1528</v>
      </c>
      <c r="D84" s="177" t="s">
        <v>1262</v>
      </c>
      <c r="E84" s="178">
        <v>1</v>
      </c>
      <c r="F84" s="179"/>
      <c r="G84" s="180">
        <f t="shared" si="28"/>
        <v>0</v>
      </c>
      <c r="H84" s="159"/>
      <c r="I84" s="158">
        <f t="shared" si="29"/>
        <v>0</v>
      </c>
      <c r="J84" s="159"/>
      <c r="K84" s="158">
        <f t="shared" si="30"/>
        <v>0</v>
      </c>
      <c r="L84" s="158">
        <v>15</v>
      </c>
      <c r="M84" s="158">
        <f t="shared" si="31"/>
        <v>0</v>
      </c>
      <c r="N84" s="158">
        <v>0</v>
      </c>
      <c r="O84" s="158">
        <f t="shared" si="32"/>
        <v>0</v>
      </c>
      <c r="P84" s="158">
        <v>0</v>
      </c>
      <c r="Q84" s="158">
        <f t="shared" si="33"/>
        <v>0</v>
      </c>
      <c r="R84" s="158"/>
      <c r="S84" s="158" t="s">
        <v>595</v>
      </c>
      <c r="T84" s="158" t="s">
        <v>599</v>
      </c>
      <c r="U84" s="158">
        <v>0</v>
      </c>
      <c r="V84" s="158">
        <f t="shared" si="34"/>
        <v>0</v>
      </c>
      <c r="W84" s="158"/>
      <c r="X84" s="158" t="s">
        <v>1476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1477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5">
        <v>72</v>
      </c>
      <c r="B85" s="176" t="s">
        <v>1455</v>
      </c>
      <c r="C85" s="185" t="s">
        <v>1529</v>
      </c>
      <c r="D85" s="177" t="s">
        <v>1262</v>
      </c>
      <c r="E85" s="178">
        <v>5</v>
      </c>
      <c r="F85" s="179"/>
      <c r="G85" s="180">
        <f t="shared" si="28"/>
        <v>0</v>
      </c>
      <c r="H85" s="159"/>
      <c r="I85" s="158">
        <f t="shared" si="29"/>
        <v>0</v>
      </c>
      <c r="J85" s="159"/>
      <c r="K85" s="158">
        <f t="shared" si="30"/>
        <v>0</v>
      </c>
      <c r="L85" s="158">
        <v>15</v>
      </c>
      <c r="M85" s="158">
        <f t="shared" si="31"/>
        <v>0</v>
      </c>
      <c r="N85" s="158">
        <v>0</v>
      </c>
      <c r="O85" s="158">
        <f t="shared" si="32"/>
        <v>0</v>
      </c>
      <c r="P85" s="158">
        <v>0</v>
      </c>
      <c r="Q85" s="158">
        <f t="shared" si="33"/>
        <v>0</v>
      </c>
      <c r="R85" s="158"/>
      <c r="S85" s="158" t="s">
        <v>595</v>
      </c>
      <c r="T85" s="158" t="s">
        <v>599</v>
      </c>
      <c r="U85" s="158">
        <v>0</v>
      </c>
      <c r="V85" s="158">
        <f t="shared" si="34"/>
        <v>0</v>
      </c>
      <c r="W85" s="158"/>
      <c r="X85" s="158" t="s">
        <v>1476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1477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5">
        <v>73</v>
      </c>
      <c r="B86" s="176" t="s">
        <v>1457</v>
      </c>
      <c r="C86" s="185" t="s">
        <v>1530</v>
      </c>
      <c r="D86" s="177" t="s">
        <v>1262</v>
      </c>
      <c r="E86" s="178">
        <v>5</v>
      </c>
      <c r="F86" s="179"/>
      <c r="G86" s="180">
        <f t="shared" si="28"/>
        <v>0</v>
      </c>
      <c r="H86" s="159"/>
      <c r="I86" s="158">
        <f t="shared" si="29"/>
        <v>0</v>
      </c>
      <c r="J86" s="159"/>
      <c r="K86" s="158">
        <f t="shared" si="30"/>
        <v>0</v>
      </c>
      <c r="L86" s="158">
        <v>15</v>
      </c>
      <c r="M86" s="158">
        <f t="shared" si="31"/>
        <v>0</v>
      </c>
      <c r="N86" s="158">
        <v>0</v>
      </c>
      <c r="O86" s="158">
        <f t="shared" si="32"/>
        <v>0</v>
      </c>
      <c r="P86" s="158">
        <v>0</v>
      </c>
      <c r="Q86" s="158">
        <f t="shared" si="33"/>
        <v>0</v>
      </c>
      <c r="R86" s="158"/>
      <c r="S86" s="158" t="s">
        <v>595</v>
      </c>
      <c r="T86" s="158" t="s">
        <v>599</v>
      </c>
      <c r="U86" s="158">
        <v>0</v>
      </c>
      <c r="V86" s="158">
        <f t="shared" si="34"/>
        <v>0</v>
      </c>
      <c r="W86" s="158"/>
      <c r="X86" s="158" t="s">
        <v>1476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1477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5">
        <v>74</v>
      </c>
      <c r="B87" s="176" t="s">
        <v>1460</v>
      </c>
      <c r="C87" s="185" t="s">
        <v>1531</v>
      </c>
      <c r="D87" s="177" t="s">
        <v>1262</v>
      </c>
      <c r="E87" s="178">
        <v>5</v>
      </c>
      <c r="F87" s="179"/>
      <c r="G87" s="180">
        <f t="shared" si="28"/>
        <v>0</v>
      </c>
      <c r="H87" s="159"/>
      <c r="I87" s="158">
        <f t="shared" si="29"/>
        <v>0</v>
      </c>
      <c r="J87" s="159"/>
      <c r="K87" s="158">
        <f t="shared" si="30"/>
        <v>0</v>
      </c>
      <c r="L87" s="158">
        <v>15</v>
      </c>
      <c r="M87" s="158">
        <f t="shared" si="31"/>
        <v>0</v>
      </c>
      <c r="N87" s="158">
        <v>0</v>
      </c>
      <c r="O87" s="158">
        <f t="shared" si="32"/>
        <v>0</v>
      </c>
      <c r="P87" s="158">
        <v>0</v>
      </c>
      <c r="Q87" s="158">
        <f t="shared" si="33"/>
        <v>0</v>
      </c>
      <c r="R87" s="158"/>
      <c r="S87" s="158" t="s">
        <v>595</v>
      </c>
      <c r="T87" s="158" t="s">
        <v>599</v>
      </c>
      <c r="U87" s="158">
        <v>0</v>
      </c>
      <c r="V87" s="158">
        <f t="shared" si="34"/>
        <v>0</v>
      </c>
      <c r="W87" s="158"/>
      <c r="X87" s="158" t="s">
        <v>1476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1477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5">
        <v>75</v>
      </c>
      <c r="B88" s="176" t="s">
        <v>1463</v>
      </c>
      <c r="C88" s="185" t="s">
        <v>1532</v>
      </c>
      <c r="D88" s="177" t="s">
        <v>1262</v>
      </c>
      <c r="E88" s="178">
        <v>5</v>
      </c>
      <c r="F88" s="179"/>
      <c r="G88" s="180">
        <f t="shared" si="28"/>
        <v>0</v>
      </c>
      <c r="H88" s="159"/>
      <c r="I88" s="158">
        <f t="shared" si="29"/>
        <v>0</v>
      </c>
      <c r="J88" s="159"/>
      <c r="K88" s="158">
        <f t="shared" si="30"/>
        <v>0</v>
      </c>
      <c r="L88" s="158">
        <v>15</v>
      </c>
      <c r="M88" s="158">
        <f t="shared" si="31"/>
        <v>0</v>
      </c>
      <c r="N88" s="158">
        <v>0</v>
      </c>
      <c r="O88" s="158">
        <f t="shared" si="32"/>
        <v>0</v>
      </c>
      <c r="P88" s="158">
        <v>0</v>
      </c>
      <c r="Q88" s="158">
        <f t="shared" si="33"/>
        <v>0</v>
      </c>
      <c r="R88" s="158"/>
      <c r="S88" s="158" t="s">
        <v>595</v>
      </c>
      <c r="T88" s="158" t="s">
        <v>599</v>
      </c>
      <c r="U88" s="158">
        <v>0</v>
      </c>
      <c r="V88" s="158">
        <f t="shared" si="34"/>
        <v>0</v>
      </c>
      <c r="W88" s="158"/>
      <c r="X88" s="158" t="s">
        <v>1476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1477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">
      <c r="A89" s="175">
        <v>76</v>
      </c>
      <c r="B89" s="176" t="s">
        <v>1465</v>
      </c>
      <c r="C89" s="185" t="s">
        <v>1533</v>
      </c>
      <c r="D89" s="177" t="s">
        <v>1262</v>
      </c>
      <c r="E89" s="178">
        <v>5</v>
      </c>
      <c r="F89" s="179"/>
      <c r="G89" s="180">
        <f t="shared" si="28"/>
        <v>0</v>
      </c>
      <c r="H89" s="159"/>
      <c r="I89" s="158">
        <f t="shared" si="29"/>
        <v>0</v>
      </c>
      <c r="J89" s="159"/>
      <c r="K89" s="158">
        <f t="shared" si="30"/>
        <v>0</v>
      </c>
      <c r="L89" s="158">
        <v>15</v>
      </c>
      <c r="M89" s="158">
        <f t="shared" si="31"/>
        <v>0</v>
      </c>
      <c r="N89" s="158">
        <v>0</v>
      </c>
      <c r="O89" s="158">
        <f t="shared" si="32"/>
        <v>0</v>
      </c>
      <c r="P89" s="158">
        <v>0</v>
      </c>
      <c r="Q89" s="158">
        <f t="shared" si="33"/>
        <v>0</v>
      </c>
      <c r="R89" s="158"/>
      <c r="S89" s="158" t="s">
        <v>595</v>
      </c>
      <c r="T89" s="158" t="s">
        <v>599</v>
      </c>
      <c r="U89" s="158">
        <v>0</v>
      </c>
      <c r="V89" s="158">
        <f t="shared" si="34"/>
        <v>0</v>
      </c>
      <c r="W89" s="158"/>
      <c r="X89" s="158" t="s">
        <v>1476</v>
      </c>
      <c r="Y89" s="148"/>
      <c r="Z89" s="148"/>
      <c r="AA89" s="148"/>
      <c r="AB89" s="148"/>
      <c r="AC89" s="148"/>
      <c r="AD89" s="148"/>
      <c r="AE89" s="148"/>
      <c r="AF89" s="148"/>
      <c r="AG89" s="148" t="s">
        <v>1477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 x14ac:dyDescent="0.2">
      <c r="A90" s="175">
        <v>77</v>
      </c>
      <c r="B90" s="176" t="s">
        <v>1467</v>
      </c>
      <c r="C90" s="185" t="s">
        <v>1534</v>
      </c>
      <c r="D90" s="177" t="s">
        <v>1262</v>
      </c>
      <c r="E90" s="178">
        <v>4</v>
      </c>
      <c r="F90" s="179"/>
      <c r="G90" s="180">
        <f t="shared" si="28"/>
        <v>0</v>
      </c>
      <c r="H90" s="159"/>
      <c r="I90" s="158">
        <f t="shared" si="29"/>
        <v>0</v>
      </c>
      <c r="J90" s="159"/>
      <c r="K90" s="158">
        <f t="shared" si="30"/>
        <v>0</v>
      </c>
      <c r="L90" s="158">
        <v>15</v>
      </c>
      <c r="M90" s="158">
        <f t="shared" si="31"/>
        <v>0</v>
      </c>
      <c r="N90" s="158">
        <v>0</v>
      </c>
      <c r="O90" s="158">
        <f t="shared" si="32"/>
        <v>0</v>
      </c>
      <c r="P90" s="158">
        <v>0</v>
      </c>
      <c r="Q90" s="158">
        <f t="shared" si="33"/>
        <v>0</v>
      </c>
      <c r="R90" s="158"/>
      <c r="S90" s="158" t="s">
        <v>595</v>
      </c>
      <c r="T90" s="158" t="s">
        <v>599</v>
      </c>
      <c r="U90" s="158">
        <v>0</v>
      </c>
      <c r="V90" s="158">
        <f t="shared" si="34"/>
        <v>0</v>
      </c>
      <c r="W90" s="158"/>
      <c r="X90" s="158" t="s">
        <v>1476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1477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75">
        <v>78</v>
      </c>
      <c r="B91" s="176" t="s">
        <v>1469</v>
      </c>
      <c r="C91" s="185" t="s">
        <v>1535</v>
      </c>
      <c r="D91" s="177" t="s">
        <v>1262</v>
      </c>
      <c r="E91" s="178">
        <v>3</v>
      </c>
      <c r="F91" s="179"/>
      <c r="G91" s="180">
        <f t="shared" si="28"/>
        <v>0</v>
      </c>
      <c r="H91" s="159"/>
      <c r="I91" s="158">
        <f t="shared" si="29"/>
        <v>0</v>
      </c>
      <c r="J91" s="159"/>
      <c r="K91" s="158">
        <f t="shared" si="30"/>
        <v>0</v>
      </c>
      <c r="L91" s="158">
        <v>15</v>
      </c>
      <c r="M91" s="158">
        <f t="shared" si="31"/>
        <v>0</v>
      </c>
      <c r="N91" s="158">
        <v>0</v>
      </c>
      <c r="O91" s="158">
        <f t="shared" si="32"/>
        <v>0</v>
      </c>
      <c r="P91" s="158">
        <v>0</v>
      </c>
      <c r="Q91" s="158">
        <f t="shared" si="33"/>
        <v>0</v>
      </c>
      <c r="R91" s="158"/>
      <c r="S91" s="158" t="s">
        <v>595</v>
      </c>
      <c r="T91" s="158" t="s">
        <v>599</v>
      </c>
      <c r="U91" s="158">
        <v>0</v>
      </c>
      <c r="V91" s="158">
        <f t="shared" si="34"/>
        <v>0</v>
      </c>
      <c r="W91" s="158"/>
      <c r="X91" s="158" t="s">
        <v>1476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1477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5">
        <v>79</v>
      </c>
      <c r="B92" s="176" t="s">
        <v>1471</v>
      </c>
      <c r="C92" s="185" t="s">
        <v>1536</v>
      </c>
      <c r="D92" s="177" t="s">
        <v>1262</v>
      </c>
      <c r="E92" s="178">
        <v>1</v>
      </c>
      <c r="F92" s="179"/>
      <c r="G92" s="180">
        <f t="shared" si="28"/>
        <v>0</v>
      </c>
      <c r="H92" s="159"/>
      <c r="I92" s="158">
        <f t="shared" si="29"/>
        <v>0</v>
      </c>
      <c r="J92" s="159"/>
      <c r="K92" s="158">
        <f t="shared" si="30"/>
        <v>0</v>
      </c>
      <c r="L92" s="158">
        <v>15</v>
      </c>
      <c r="M92" s="158">
        <f t="shared" si="31"/>
        <v>0</v>
      </c>
      <c r="N92" s="158">
        <v>0</v>
      </c>
      <c r="O92" s="158">
        <f t="shared" si="32"/>
        <v>0</v>
      </c>
      <c r="P92" s="158">
        <v>0</v>
      </c>
      <c r="Q92" s="158">
        <f t="shared" si="33"/>
        <v>0</v>
      </c>
      <c r="R92" s="158"/>
      <c r="S92" s="158" t="s">
        <v>595</v>
      </c>
      <c r="T92" s="158" t="s">
        <v>599</v>
      </c>
      <c r="U92" s="158">
        <v>0</v>
      </c>
      <c r="V92" s="158">
        <f t="shared" si="34"/>
        <v>0</v>
      </c>
      <c r="W92" s="158"/>
      <c r="X92" s="158" t="s">
        <v>1476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1477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ht="22.5" outlineLevel="1" x14ac:dyDescent="0.2">
      <c r="A93" s="175">
        <v>80</v>
      </c>
      <c r="B93" s="176" t="s">
        <v>1473</v>
      </c>
      <c r="C93" s="185" t="s">
        <v>1537</v>
      </c>
      <c r="D93" s="177" t="s">
        <v>1262</v>
      </c>
      <c r="E93" s="178">
        <v>4</v>
      </c>
      <c r="F93" s="179"/>
      <c r="G93" s="180">
        <f t="shared" si="28"/>
        <v>0</v>
      </c>
      <c r="H93" s="159"/>
      <c r="I93" s="158">
        <f t="shared" si="29"/>
        <v>0</v>
      </c>
      <c r="J93" s="159"/>
      <c r="K93" s="158">
        <f t="shared" si="30"/>
        <v>0</v>
      </c>
      <c r="L93" s="158">
        <v>15</v>
      </c>
      <c r="M93" s="158">
        <f t="shared" si="31"/>
        <v>0</v>
      </c>
      <c r="N93" s="158">
        <v>0</v>
      </c>
      <c r="O93" s="158">
        <f t="shared" si="32"/>
        <v>0</v>
      </c>
      <c r="P93" s="158">
        <v>0</v>
      </c>
      <c r="Q93" s="158">
        <f t="shared" si="33"/>
        <v>0</v>
      </c>
      <c r="R93" s="158"/>
      <c r="S93" s="158" t="s">
        <v>595</v>
      </c>
      <c r="T93" s="158" t="s">
        <v>599</v>
      </c>
      <c r="U93" s="158">
        <v>0</v>
      </c>
      <c r="V93" s="158">
        <f t="shared" si="34"/>
        <v>0</v>
      </c>
      <c r="W93" s="158"/>
      <c r="X93" s="158" t="s">
        <v>1476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1477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">
      <c r="A94" s="175">
        <v>81</v>
      </c>
      <c r="B94" s="176" t="s">
        <v>1538</v>
      </c>
      <c r="C94" s="185" t="s">
        <v>1539</v>
      </c>
      <c r="D94" s="177" t="s">
        <v>1262</v>
      </c>
      <c r="E94" s="178">
        <v>4</v>
      </c>
      <c r="F94" s="179"/>
      <c r="G94" s="180">
        <f t="shared" si="28"/>
        <v>0</v>
      </c>
      <c r="H94" s="159"/>
      <c r="I94" s="158">
        <f t="shared" si="29"/>
        <v>0</v>
      </c>
      <c r="J94" s="159"/>
      <c r="K94" s="158">
        <f t="shared" si="30"/>
        <v>0</v>
      </c>
      <c r="L94" s="158">
        <v>15</v>
      </c>
      <c r="M94" s="158">
        <f t="shared" si="31"/>
        <v>0</v>
      </c>
      <c r="N94" s="158">
        <v>0</v>
      </c>
      <c r="O94" s="158">
        <f t="shared" si="32"/>
        <v>0</v>
      </c>
      <c r="P94" s="158">
        <v>0</v>
      </c>
      <c r="Q94" s="158">
        <f t="shared" si="33"/>
        <v>0</v>
      </c>
      <c r="R94" s="158"/>
      <c r="S94" s="158" t="s">
        <v>595</v>
      </c>
      <c r="T94" s="158" t="s">
        <v>599</v>
      </c>
      <c r="U94" s="158">
        <v>0</v>
      </c>
      <c r="V94" s="158">
        <f t="shared" si="34"/>
        <v>0</v>
      </c>
      <c r="W94" s="158"/>
      <c r="X94" s="158" t="s">
        <v>1476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1477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75">
        <v>82</v>
      </c>
      <c r="B95" s="176" t="s">
        <v>1540</v>
      </c>
      <c r="C95" s="185" t="s">
        <v>1541</v>
      </c>
      <c r="D95" s="177" t="s">
        <v>1262</v>
      </c>
      <c r="E95" s="178">
        <v>4</v>
      </c>
      <c r="F95" s="179"/>
      <c r="G95" s="180">
        <f t="shared" si="28"/>
        <v>0</v>
      </c>
      <c r="H95" s="159"/>
      <c r="I95" s="158">
        <f t="shared" si="29"/>
        <v>0</v>
      </c>
      <c r="J95" s="159"/>
      <c r="K95" s="158">
        <f t="shared" si="30"/>
        <v>0</v>
      </c>
      <c r="L95" s="158">
        <v>15</v>
      </c>
      <c r="M95" s="158">
        <f t="shared" si="31"/>
        <v>0</v>
      </c>
      <c r="N95" s="158">
        <v>0</v>
      </c>
      <c r="O95" s="158">
        <f t="shared" si="32"/>
        <v>0</v>
      </c>
      <c r="P95" s="158">
        <v>0</v>
      </c>
      <c r="Q95" s="158">
        <f t="shared" si="33"/>
        <v>0</v>
      </c>
      <c r="R95" s="158"/>
      <c r="S95" s="158" t="s">
        <v>595</v>
      </c>
      <c r="T95" s="158" t="s">
        <v>599</v>
      </c>
      <c r="U95" s="158">
        <v>0</v>
      </c>
      <c r="V95" s="158">
        <f t="shared" si="34"/>
        <v>0</v>
      </c>
      <c r="W95" s="158"/>
      <c r="X95" s="158" t="s">
        <v>209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1254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">
      <c r="A96" s="175">
        <v>83</v>
      </c>
      <c r="B96" s="176" t="s">
        <v>1542</v>
      </c>
      <c r="C96" s="185" t="s">
        <v>1543</v>
      </c>
      <c r="D96" s="177" t="s">
        <v>1262</v>
      </c>
      <c r="E96" s="178">
        <v>4</v>
      </c>
      <c r="F96" s="179"/>
      <c r="G96" s="180">
        <f t="shared" si="28"/>
        <v>0</v>
      </c>
      <c r="H96" s="159"/>
      <c r="I96" s="158">
        <f t="shared" si="29"/>
        <v>0</v>
      </c>
      <c r="J96" s="159"/>
      <c r="K96" s="158">
        <f t="shared" si="30"/>
        <v>0</v>
      </c>
      <c r="L96" s="158">
        <v>15</v>
      </c>
      <c r="M96" s="158">
        <f t="shared" si="31"/>
        <v>0</v>
      </c>
      <c r="N96" s="158">
        <v>0</v>
      </c>
      <c r="O96" s="158">
        <f t="shared" si="32"/>
        <v>0</v>
      </c>
      <c r="P96" s="158">
        <v>0</v>
      </c>
      <c r="Q96" s="158">
        <f t="shared" si="33"/>
        <v>0</v>
      </c>
      <c r="R96" s="158"/>
      <c r="S96" s="158" t="s">
        <v>595</v>
      </c>
      <c r="T96" s="158" t="s">
        <v>599</v>
      </c>
      <c r="U96" s="158">
        <v>0</v>
      </c>
      <c r="V96" s="158">
        <f t="shared" si="34"/>
        <v>0</v>
      </c>
      <c r="W96" s="158"/>
      <c r="X96" s="158" t="s">
        <v>209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1254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 x14ac:dyDescent="0.2">
      <c r="A97" s="175">
        <v>84</v>
      </c>
      <c r="B97" s="176" t="s">
        <v>1544</v>
      </c>
      <c r="C97" s="185" t="s">
        <v>1545</v>
      </c>
      <c r="D97" s="177" t="s">
        <v>1262</v>
      </c>
      <c r="E97" s="178">
        <v>15</v>
      </c>
      <c r="F97" s="179"/>
      <c r="G97" s="180">
        <f t="shared" si="28"/>
        <v>0</v>
      </c>
      <c r="H97" s="159"/>
      <c r="I97" s="158">
        <f t="shared" si="29"/>
        <v>0</v>
      </c>
      <c r="J97" s="159"/>
      <c r="K97" s="158">
        <f t="shared" si="30"/>
        <v>0</v>
      </c>
      <c r="L97" s="158">
        <v>15</v>
      </c>
      <c r="M97" s="158">
        <f t="shared" si="31"/>
        <v>0</v>
      </c>
      <c r="N97" s="158">
        <v>0</v>
      </c>
      <c r="O97" s="158">
        <f t="shared" si="32"/>
        <v>0</v>
      </c>
      <c r="P97" s="158">
        <v>0</v>
      </c>
      <c r="Q97" s="158">
        <f t="shared" si="33"/>
        <v>0</v>
      </c>
      <c r="R97" s="158"/>
      <c r="S97" s="158" t="s">
        <v>595</v>
      </c>
      <c r="T97" s="158" t="s">
        <v>599</v>
      </c>
      <c r="U97" s="158">
        <v>0</v>
      </c>
      <c r="V97" s="158">
        <f t="shared" si="34"/>
        <v>0</v>
      </c>
      <c r="W97" s="158"/>
      <c r="X97" s="158" t="s">
        <v>209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1254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5">
        <v>85</v>
      </c>
      <c r="B98" s="176" t="s">
        <v>1546</v>
      </c>
      <c r="C98" s="185" t="s">
        <v>1547</v>
      </c>
      <c r="D98" s="177" t="s">
        <v>1262</v>
      </c>
      <c r="E98" s="178">
        <v>5</v>
      </c>
      <c r="F98" s="179"/>
      <c r="G98" s="180">
        <f t="shared" ref="G98:G114" si="35">ROUND(E98*F98,2)</f>
        <v>0</v>
      </c>
      <c r="H98" s="159"/>
      <c r="I98" s="158">
        <f t="shared" ref="I98:I114" si="36">ROUND(E98*H98,2)</f>
        <v>0</v>
      </c>
      <c r="J98" s="159"/>
      <c r="K98" s="158">
        <f t="shared" ref="K98:K114" si="37">ROUND(E98*J98,2)</f>
        <v>0</v>
      </c>
      <c r="L98" s="158">
        <v>15</v>
      </c>
      <c r="M98" s="158">
        <f t="shared" ref="M98:M114" si="38">G98*(1+L98/100)</f>
        <v>0</v>
      </c>
      <c r="N98" s="158">
        <v>0</v>
      </c>
      <c r="O98" s="158">
        <f t="shared" ref="O98:O114" si="39">ROUND(E98*N98,2)</f>
        <v>0</v>
      </c>
      <c r="P98" s="158">
        <v>0</v>
      </c>
      <c r="Q98" s="158">
        <f t="shared" ref="Q98:Q114" si="40">ROUND(E98*P98,2)</f>
        <v>0</v>
      </c>
      <c r="R98" s="158"/>
      <c r="S98" s="158" t="s">
        <v>595</v>
      </c>
      <c r="T98" s="158" t="s">
        <v>599</v>
      </c>
      <c r="U98" s="158">
        <v>0</v>
      </c>
      <c r="V98" s="158">
        <f t="shared" ref="V98:V114" si="41">ROUND(E98*U98,2)</f>
        <v>0</v>
      </c>
      <c r="W98" s="158"/>
      <c r="X98" s="158" t="s">
        <v>209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1254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5">
        <v>86</v>
      </c>
      <c r="B99" s="176" t="s">
        <v>1548</v>
      </c>
      <c r="C99" s="185" t="s">
        <v>1549</v>
      </c>
      <c r="D99" s="177" t="s">
        <v>1262</v>
      </c>
      <c r="E99" s="178">
        <v>10</v>
      </c>
      <c r="F99" s="179"/>
      <c r="G99" s="180">
        <f t="shared" si="35"/>
        <v>0</v>
      </c>
      <c r="H99" s="159"/>
      <c r="I99" s="158">
        <f t="shared" si="36"/>
        <v>0</v>
      </c>
      <c r="J99" s="159"/>
      <c r="K99" s="158">
        <f t="shared" si="37"/>
        <v>0</v>
      </c>
      <c r="L99" s="158">
        <v>15</v>
      </c>
      <c r="M99" s="158">
        <f t="shared" si="38"/>
        <v>0</v>
      </c>
      <c r="N99" s="158">
        <v>0</v>
      </c>
      <c r="O99" s="158">
        <f t="shared" si="39"/>
        <v>0</v>
      </c>
      <c r="P99" s="158">
        <v>0</v>
      </c>
      <c r="Q99" s="158">
        <f t="shared" si="40"/>
        <v>0</v>
      </c>
      <c r="R99" s="158"/>
      <c r="S99" s="158" t="s">
        <v>595</v>
      </c>
      <c r="T99" s="158" t="s">
        <v>599</v>
      </c>
      <c r="U99" s="158">
        <v>0</v>
      </c>
      <c r="V99" s="158">
        <f t="shared" si="41"/>
        <v>0</v>
      </c>
      <c r="W99" s="158"/>
      <c r="X99" s="158" t="s">
        <v>209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1254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5">
        <v>87</v>
      </c>
      <c r="B100" s="176" t="s">
        <v>1550</v>
      </c>
      <c r="C100" s="185" t="s">
        <v>1551</v>
      </c>
      <c r="D100" s="177" t="s">
        <v>1452</v>
      </c>
      <c r="E100" s="178">
        <v>1</v>
      </c>
      <c r="F100" s="179"/>
      <c r="G100" s="180">
        <f t="shared" si="35"/>
        <v>0</v>
      </c>
      <c r="H100" s="159"/>
      <c r="I100" s="158">
        <f t="shared" si="36"/>
        <v>0</v>
      </c>
      <c r="J100" s="159"/>
      <c r="K100" s="158">
        <f t="shared" si="37"/>
        <v>0</v>
      </c>
      <c r="L100" s="158">
        <v>15</v>
      </c>
      <c r="M100" s="158">
        <f t="shared" si="38"/>
        <v>0</v>
      </c>
      <c r="N100" s="158">
        <v>0</v>
      </c>
      <c r="O100" s="158">
        <f t="shared" si="39"/>
        <v>0</v>
      </c>
      <c r="P100" s="158">
        <v>0</v>
      </c>
      <c r="Q100" s="158">
        <f t="shared" si="40"/>
        <v>0</v>
      </c>
      <c r="R100" s="158"/>
      <c r="S100" s="158" t="s">
        <v>595</v>
      </c>
      <c r="T100" s="158" t="s">
        <v>599</v>
      </c>
      <c r="U100" s="158">
        <v>0</v>
      </c>
      <c r="V100" s="158">
        <f t="shared" si="41"/>
        <v>0</v>
      </c>
      <c r="W100" s="158"/>
      <c r="X100" s="158" t="s">
        <v>209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1254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75">
        <v>88</v>
      </c>
      <c r="B101" s="176" t="s">
        <v>1502</v>
      </c>
      <c r="C101" s="185" t="s">
        <v>1552</v>
      </c>
      <c r="D101" s="177" t="s">
        <v>1262</v>
      </c>
      <c r="E101" s="178">
        <v>12</v>
      </c>
      <c r="F101" s="179"/>
      <c r="G101" s="180">
        <f t="shared" si="35"/>
        <v>0</v>
      </c>
      <c r="H101" s="159"/>
      <c r="I101" s="158">
        <f t="shared" si="36"/>
        <v>0</v>
      </c>
      <c r="J101" s="159"/>
      <c r="K101" s="158">
        <f t="shared" si="37"/>
        <v>0</v>
      </c>
      <c r="L101" s="158">
        <v>15</v>
      </c>
      <c r="M101" s="158">
        <f t="shared" si="38"/>
        <v>0</v>
      </c>
      <c r="N101" s="158">
        <v>0</v>
      </c>
      <c r="O101" s="158">
        <f t="shared" si="39"/>
        <v>0</v>
      </c>
      <c r="P101" s="158">
        <v>0</v>
      </c>
      <c r="Q101" s="158">
        <f t="shared" si="40"/>
        <v>0</v>
      </c>
      <c r="R101" s="158"/>
      <c r="S101" s="158" t="s">
        <v>595</v>
      </c>
      <c r="T101" s="158" t="s">
        <v>599</v>
      </c>
      <c r="U101" s="158">
        <v>0</v>
      </c>
      <c r="V101" s="158">
        <f t="shared" si="41"/>
        <v>0</v>
      </c>
      <c r="W101" s="158"/>
      <c r="X101" s="158" t="s">
        <v>209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1254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75">
        <v>89</v>
      </c>
      <c r="B102" s="176" t="s">
        <v>1553</v>
      </c>
      <c r="C102" s="185" t="s">
        <v>1554</v>
      </c>
      <c r="D102" s="177" t="s">
        <v>1555</v>
      </c>
      <c r="E102" s="178">
        <v>12</v>
      </c>
      <c r="F102" s="179"/>
      <c r="G102" s="180">
        <f t="shared" si="35"/>
        <v>0</v>
      </c>
      <c r="H102" s="159"/>
      <c r="I102" s="158">
        <f t="shared" si="36"/>
        <v>0</v>
      </c>
      <c r="J102" s="159"/>
      <c r="K102" s="158">
        <f t="shared" si="37"/>
        <v>0</v>
      </c>
      <c r="L102" s="158">
        <v>15</v>
      </c>
      <c r="M102" s="158">
        <f t="shared" si="38"/>
        <v>0</v>
      </c>
      <c r="N102" s="158">
        <v>0</v>
      </c>
      <c r="O102" s="158">
        <f t="shared" si="39"/>
        <v>0</v>
      </c>
      <c r="P102" s="158">
        <v>0</v>
      </c>
      <c r="Q102" s="158">
        <f t="shared" si="40"/>
        <v>0</v>
      </c>
      <c r="R102" s="158"/>
      <c r="S102" s="158" t="s">
        <v>595</v>
      </c>
      <c r="T102" s="158" t="s">
        <v>599</v>
      </c>
      <c r="U102" s="158">
        <v>0</v>
      </c>
      <c r="V102" s="158">
        <f t="shared" si="41"/>
        <v>0</v>
      </c>
      <c r="W102" s="158"/>
      <c r="X102" s="158" t="s">
        <v>209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1254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75">
        <v>90</v>
      </c>
      <c r="B103" s="176" t="s">
        <v>1504</v>
      </c>
      <c r="C103" s="185" t="s">
        <v>1556</v>
      </c>
      <c r="D103" s="177" t="s">
        <v>333</v>
      </c>
      <c r="E103" s="178">
        <v>1.5</v>
      </c>
      <c r="F103" s="179"/>
      <c r="G103" s="180">
        <f t="shared" si="35"/>
        <v>0</v>
      </c>
      <c r="H103" s="159"/>
      <c r="I103" s="158">
        <f t="shared" si="36"/>
        <v>0</v>
      </c>
      <c r="J103" s="159"/>
      <c r="K103" s="158">
        <f t="shared" si="37"/>
        <v>0</v>
      </c>
      <c r="L103" s="158">
        <v>15</v>
      </c>
      <c r="M103" s="158">
        <f t="shared" si="38"/>
        <v>0</v>
      </c>
      <c r="N103" s="158">
        <v>0</v>
      </c>
      <c r="O103" s="158">
        <f t="shared" si="39"/>
        <v>0</v>
      </c>
      <c r="P103" s="158">
        <v>0</v>
      </c>
      <c r="Q103" s="158">
        <f t="shared" si="40"/>
        <v>0</v>
      </c>
      <c r="R103" s="158"/>
      <c r="S103" s="158" t="s">
        <v>595</v>
      </c>
      <c r="T103" s="158" t="s">
        <v>599</v>
      </c>
      <c r="U103" s="158">
        <v>0</v>
      </c>
      <c r="V103" s="158">
        <f t="shared" si="41"/>
        <v>0</v>
      </c>
      <c r="W103" s="158"/>
      <c r="X103" s="158" t="s">
        <v>209</v>
      </c>
      <c r="Y103" s="148"/>
      <c r="Z103" s="148"/>
      <c r="AA103" s="148"/>
      <c r="AB103" s="148"/>
      <c r="AC103" s="148"/>
      <c r="AD103" s="148"/>
      <c r="AE103" s="148"/>
      <c r="AF103" s="148"/>
      <c r="AG103" s="148" t="s">
        <v>1254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5">
        <v>91</v>
      </c>
      <c r="B104" s="176" t="s">
        <v>1506</v>
      </c>
      <c r="C104" s="185" t="s">
        <v>1557</v>
      </c>
      <c r="D104" s="177" t="s">
        <v>1452</v>
      </c>
      <c r="E104" s="178">
        <v>1</v>
      </c>
      <c r="F104" s="179"/>
      <c r="G104" s="180">
        <f t="shared" si="35"/>
        <v>0</v>
      </c>
      <c r="H104" s="159"/>
      <c r="I104" s="158">
        <f t="shared" si="36"/>
        <v>0</v>
      </c>
      <c r="J104" s="159"/>
      <c r="K104" s="158">
        <f t="shared" si="37"/>
        <v>0</v>
      </c>
      <c r="L104" s="158">
        <v>15</v>
      </c>
      <c r="M104" s="158">
        <f t="shared" si="38"/>
        <v>0</v>
      </c>
      <c r="N104" s="158">
        <v>0</v>
      </c>
      <c r="O104" s="158">
        <f t="shared" si="39"/>
        <v>0</v>
      </c>
      <c r="P104" s="158">
        <v>0</v>
      </c>
      <c r="Q104" s="158">
        <f t="shared" si="40"/>
        <v>0</v>
      </c>
      <c r="R104" s="158"/>
      <c r="S104" s="158" t="s">
        <v>595</v>
      </c>
      <c r="T104" s="158" t="s">
        <v>599</v>
      </c>
      <c r="U104" s="158">
        <v>0</v>
      </c>
      <c r="V104" s="158">
        <f t="shared" si="41"/>
        <v>0</v>
      </c>
      <c r="W104" s="158"/>
      <c r="X104" s="158" t="s">
        <v>209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1254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 x14ac:dyDescent="0.2">
      <c r="A105" s="175">
        <v>92</v>
      </c>
      <c r="B105" s="176" t="s">
        <v>1558</v>
      </c>
      <c r="C105" s="185" t="s">
        <v>1559</v>
      </c>
      <c r="D105" s="177" t="s">
        <v>1452</v>
      </c>
      <c r="E105" s="178">
        <v>1</v>
      </c>
      <c r="F105" s="179"/>
      <c r="G105" s="180">
        <f t="shared" si="35"/>
        <v>0</v>
      </c>
      <c r="H105" s="159"/>
      <c r="I105" s="158">
        <f t="shared" si="36"/>
        <v>0</v>
      </c>
      <c r="J105" s="159"/>
      <c r="K105" s="158">
        <f t="shared" si="37"/>
        <v>0</v>
      </c>
      <c r="L105" s="158">
        <v>15</v>
      </c>
      <c r="M105" s="158">
        <f t="shared" si="38"/>
        <v>0</v>
      </c>
      <c r="N105" s="158">
        <v>0</v>
      </c>
      <c r="O105" s="158">
        <f t="shared" si="39"/>
        <v>0</v>
      </c>
      <c r="P105" s="158">
        <v>0</v>
      </c>
      <c r="Q105" s="158">
        <f t="shared" si="40"/>
        <v>0</v>
      </c>
      <c r="R105" s="158"/>
      <c r="S105" s="158" t="s">
        <v>595</v>
      </c>
      <c r="T105" s="158" t="s">
        <v>599</v>
      </c>
      <c r="U105" s="158">
        <v>0</v>
      </c>
      <c r="V105" s="158">
        <f t="shared" si="41"/>
        <v>0</v>
      </c>
      <c r="W105" s="158"/>
      <c r="X105" s="158" t="s">
        <v>209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1254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ht="22.5" outlineLevel="1" x14ac:dyDescent="0.2">
      <c r="A106" s="175">
        <v>93</v>
      </c>
      <c r="B106" s="176" t="s">
        <v>1507</v>
      </c>
      <c r="C106" s="185" t="s">
        <v>1468</v>
      </c>
      <c r="D106" s="177" t="s">
        <v>1452</v>
      </c>
      <c r="E106" s="178">
        <v>1</v>
      </c>
      <c r="F106" s="179"/>
      <c r="G106" s="180">
        <f t="shared" si="35"/>
        <v>0</v>
      </c>
      <c r="H106" s="159"/>
      <c r="I106" s="158">
        <f t="shared" si="36"/>
        <v>0</v>
      </c>
      <c r="J106" s="159"/>
      <c r="K106" s="158">
        <f t="shared" si="37"/>
        <v>0</v>
      </c>
      <c r="L106" s="158">
        <v>15</v>
      </c>
      <c r="M106" s="158">
        <f t="shared" si="38"/>
        <v>0</v>
      </c>
      <c r="N106" s="158">
        <v>0</v>
      </c>
      <c r="O106" s="158">
        <f t="shared" si="39"/>
        <v>0</v>
      </c>
      <c r="P106" s="158">
        <v>0</v>
      </c>
      <c r="Q106" s="158">
        <f t="shared" si="40"/>
        <v>0</v>
      </c>
      <c r="R106" s="158"/>
      <c r="S106" s="158" t="s">
        <v>595</v>
      </c>
      <c r="T106" s="158" t="s">
        <v>599</v>
      </c>
      <c r="U106" s="158">
        <v>0</v>
      </c>
      <c r="V106" s="158">
        <f t="shared" si="41"/>
        <v>0</v>
      </c>
      <c r="W106" s="158"/>
      <c r="X106" s="158" t="s">
        <v>209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1254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ht="22.5" outlineLevel="1" x14ac:dyDescent="0.2">
      <c r="A107" s="175">
        <v>94</v>
      </c>
      <c r="B107" s="176" t="s">
        <v>1560</v>
      </c>
      <c r="C107" s="185" t="s">
        <v>1561</v>
      </c>
      <c r="D107" s="177" t="s">
        <v>1452</v>
      </c>
      <c r="E107" s="178">
        <v>1</v>
      </c>
      <c r="F107" s="179"/>
      <c r="G107" s="180">
        <f t="shared" si="35"/>
        <v>0</v>
      </c>
      <c r="H107" s="159"/>
      <c r="I107" s="158">
        <f t="shared" si="36"/>
        <v>0</v>
      </c>
      <c r="J107" s="159"/>
      <c r="K107" s="158">
        <f t="shared" si="37"/>
        <v>0</v>
      </c>
      <c r="L107" s="158">
        <v>15</v>
      </c>
      <c r="M107" s="158">
        <f t="shared" si="38"/>
        <v>0</v>
      </c>
      <c r="N107" s="158">
        <v>0</v>
      </c>
      <c r="O107" s="158">
        <f t="shared" si="39"/>
        <v>0</v>
      </c>
      <c r="P107" s="158">
        <v>0</v>
      </c>
      <c r="Q107" s="158">
        <f t="shared" si="40"/>
        <v>0</v>
      </c>
      <c r="R107" s="158"/>
      <c r="S107" s="158" t="s">
        <v>595</v>
      </c>
      <c r="T107" s="158" t="s">
        <v>599</v>
      </c>
      <c r="U107" s="158">
        <v>0</v>
      </c>
      <c r="V107" s="158">
        <f t="shared" si="41"/>
        <v>0</v>
      </c>
      <c r="W107" s="158"/>
      <c r="X107" s="158" t="s">
        <v>209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1254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ht="22.5" outlineLevel="1" x14ac:dyDescent="0.2">
      <c r="A108" s="175">
        <v>95</v>
      </c>
      <c r="B108" s="176" t="s">
        <v>1562</v>
      </c>
      <c r="C108" s="185" t="s">
        <v>1563</v>
      </c>
      <c r="D108" s="177" t="s">
        <v>1452</v>
      </c>
      <c r="E108" s="178">
        <v>5</v>
      </c>
      <c r="F108" s="179"/>
      <c r="G108" s="180">
        <f t="shared" si="35"/>
        <v>0</v>
      </c>
      <c r="H108" s="159"/>
      <c r="I108" s="158">
        <f t="shared" si="36"/>
        <v>0</v>
      </c>
      <c r="J108" s="159"/>
      <c r="K108" s="158">
        <f t="shared" si="37"/>
        <v>0</v>
      </c>
      <c r="L108" s="158">
        <v>15</v>
      </c>
      <c r="M108" s="158">
        <f t="shared" si="38"/>
        <v>0</v>
      </c>
      <c r="N108" s="158">
        <v>0</v>
      </c>
      <c r="O108" s="158">
        <f t="shared" si="39"/>
        <v>0</v>
      </c>
      <c r="P108" s="158">
        <v>0</v>
      </c>
      <c r="Q108" s="158">
        <f t="shared" si="40"/>
        <v>0</v>
      </c>
      <c r="R108" s="158"/>
      <c r="S108" s="158" t="s">
        <v>595</v>
      </c>
      <c r="T108" s="158" t="s">
        <v>599</v>
      </c>
      <c r="U108" s="158">
        <v>0</v>
      </c>
      <c r="V108" s="158">
        <f t="shared" si="41"/>
        <v>0</v>
      </c>
      <c r="W108" s="158"/>
      <c r="X108" s="158" t="s">
        <v>209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1254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5">
        <v>96</v>
      </c>
      <c r="B109" s="176" t="s">
        <v>1564</v>
      </c>
      <c r="C109" s="185" t="s">
        <v>1565</v>
      </c>
      <c r="D109" s="177" t="s">
        <v>1452</v>
      </c>
      <c r="E109" s="178">
        <v>5</v>
      </c>
      <c r="F109" s="179"/>
      <c r="G109" s="180">
        <f t="shared" si="35"/>
        <v>0</v>
      </c>
      <c r="H109" s="159"/>
      <c r="I109" s="158">
        <f t="shared" si="36"/>
        <v>0</v>
      </c>
      <c r="J109" s="159"/>
      <c r="K109" s="158">
        <f t="shared" si="37"/>
        <v>0</v>
      </c>
      <c r="L109" s="158">
        <v>15</v>
      </c>
      <c r="M109" s="158">
        <f t="shared" si="38"/>
        <v>0</v>
      </c>
      <c r="N109" s="158">
        <v>0</v>
      </c>
      <c r="O109" s="158">
        <f t="shared" si="39"/>
        <v>0</v>
      </c>
      <c r="P109" s="158">
        <v>0</v>
      </c>
      <c r="Q109" s="158">
        <f t="shared" si="40"/>
        <v>0</v>
      </c>
      <c r="R109" s="158"/>
      <c r="S109" s="158" t="s">
        <v>595</v>
      </c>
      <c r="T109" s="158" t="s">
        <v>599</v>
      </c>
      <c r="U109" s="158">
        <v>0</v>
      </c>
      <c r="V109" s="158">
        <f t="shared" si="41"/>
        <v>0</v>
      </c>
      <c r="W109" s="158"/>
      <c r="X109" s="158" t="s">
        <v>209</v>
      </c>
      <c r="Y109" s="148"/>
      <c r="Z109" s="148"/>
      <c r="AA109" s="148"/>
      <c r="AB109" s="148"/>
      <c r="AC109" s="148"/>
      <c r="AD109" s="148"/>
      <c r="AE109" s="148"/>
      <c r="AF109" s="148"/>
      <c r="AG109" s="148" t="s">
        <v>1254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5">
        <v>97</v>
      </c>
      <c r="B110" s="176" t="s">
        <v>1566</v>
      </c>
      <c r="C110" s="185" t="s">
        <v>1567</v>
      </c>
      <c r="D110" s="177" t="s">
        <v>1262</v>
      </c>
      <c r="E110" s="178">
        <v>2</v>
      </c>
      <c r="F110" s="179"/>
      <c r="G110" s="180">
        <f t="shared" si="35"/>
        <v>0</v>
      </c>
      <c r="H110" s="159"/>
      <c r="I110" s="158">
        <f t="shared" si="36"/>
        <v>0</v>
      </c>
      <c r="J110" s="159"/>
      <c r="K110" s="158">
        <f t="shared" si="37"/>
        <v>0</v>
      </c>
      <c r="L110" s="158">
        <v>15</v>
      </c>
      <c r="M110" s="158">
        <f t="shared" si="38"/>
        <v>0</v>
      </c>
      <c r="N110" s="158">
        <v>0</v>
      </c>
      <c r="O110" s="158">
        <f t="shared" si="39"/>
        <v>0</v>
      </c>
      <c r="P110" s="158">
        <v>0</v>
      </c>
      <c r="Q110" s="158">
        <f t="shared" si="40"/>
        <v>0</v>
      </c>
      <c r="R110" s="158"/>
      <c r="S110" s="158" t="s">
        <v>595</v>
      </c>
      <c r="T110" s="158" t="s">
        <v>599</v>
      </c>
      <c r="U110" s="158">
        <v>0</v>
      </c>
      <c r="V110" s="158">
        <f t="shared" si="41"/>
        <v>0</v>
      </c>
      <c r="W110" s="158"/>
      <c r="X110" s="158" t="s">
        <v>209</v>
      </c>
      <c r="Y110" s="148"/>
      <c r="Z110" s="148"/>
      <c r="AA110" s="148"/>
      <c r="AB110" s="148"/>
      <c r="AC110" s="148"/>
      <c r="AD110" s="148"/>
      <c r="AE110" s="148"/>
      <c r="AF110" s="148"/>
      <c r="AG110" s="148" t="s">
        <v>1254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ht="22.5" outlineLevel="1" x14ac:dyDescent="0.2">
      <c r="A111" s="175">
        <v>98</v>
      </c>
      <c r="B111" s="176" t="s">
        <v>1568</v>
      </c>
      <c r="C111" s="185" t="s">
        <v>1569</v>
      </c>
      <c r="D111" s="177" t="s">
        <v>1262</v>
      </c>
      <c r="E111" s="178">
        <v>1</v>
      </c>
      <c r="F111" s="179"/>
      <c r="G111" s="180">
        <f t="shared" si="35"/>
        <v>0</v>
      </c>
      <c r="H111" s="159"/>
      <c r="I111" s="158">
        <f t="shared" si="36"/>
        <v>0</v>
      </c>
      <c r="J111" s="159"/>
      <c r="K111" s="158">
        <f t="shared" si="37"/>
        <v>0</v>
      </c>
      <c r="L111" s="158">
        <v>15</v>
      </c>
      <c r="M111" s="158">
        <f t="shared" si="38"/>
        <v>0</v>
      </c>
      <c r="N111" s="158">
        <v>0</v>
      </c>
      <c r="O111" s="158">
        <f t="shared" si="39"/>
        <v>0</v>
      </c>
      <c r="P111" s="158">
        <v>0</v>
      </c>
      <c r="Q111" s="158">
        <f t="shared" si="40"/>
        <v>0</v>
      </c>
      <c r="R111" s="158"/>
      <c r="S111" s="158" t="s">
        <v>595</v>
      </c>
      <c r="T111" s="158" t="s">
        <v>599</v>
      </c>
      <c r="U111" s="158">
        <v>0</v>
      </c>
      <c r="V111" s="158">
        <f t="shared" si="41"/>
        <v>0</v>
      </c>
      <c r="W111" s="158"/>
      <c r="X111" s="158" t="s">
        <v>209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1254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2.5" outlineLevel="1" x14ac:dyDescent="0.2">
      <c r="A112" s="175">
        <v>99</v>
      </c>
      <c r="B112" s="176" t="s">
        <v>1570</v>
      </c>
      <c r="C112" s="185" t="s">
        <v>1571</v>
      </c>
      <c r="D112" s="177" t="s">
        <v>1262</v>
      </c>
      <c r="E112" s="178">
        <v>2</v>
      </c>
      <c r="F112" s="179"/>
      <c r="G112" s="180">
        <f t="shared" si="35"/>
        <v>0</v>
      </c>
      <c r="H112" s="159"/>
      <c r="I112" s="158">
        <f t="shared" si="36"/>
        <v>0</v>
      </c>
      <c r="J112" s="159"/>
      <c r="K112" s="158">
        <f t="shared" si="37"/>
        <v>0</v>
      </c>
      <c r="L112" s="158">
        <v>15</v>
      </c>
      <c r="M112" s="158">
        <f t="shared" si="38"/>
        <v>0</v>
      </c>
      <c r="N112" s="158">
        <v>0</v>
      </c>
      <c r="O112" s="158">
        <f t="shared" si="39"/>
        <v>0</v>
      </c>
      <c r="P112" s="158">
        <v>0</v>
      </c>
      <c r="Q112" s="158">
        <f t="shared" si="40"/>
        <v>0</v>
      </c>
      <c r="R112" s="158"/>
      <c r="S112" s="158" t="s">
        <v>595</v>
      </c>
      <c r="T112" s="158" t="s">
        <v>599</v>
      </c>
      <c r="U112" s="158">
        <v>0</v>
      </c>
      <c r="V112" s="158">
        <f t="shared" si="41"/>
        <v>0</v>
      </c>
      <c r="W112" s="158"/>
      <c r="X112" s="158" t="s">
        <v>209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1254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">
      <c r="A113" s="175">
        <v>100</v>
      </c>
      <c r="B113" s="176" t="s">
        <v>1572</v>
      </c>
      <c r="C113" s="185" t="s">
        <v>1573</v>
      </c>
      <c r="D113" s="177" t="s">
        <v>1262</v>
      </c>
      <c r="E113" s="178">
        <v>2</v>
      </c>
      <c r="F113" s="179"/>
      <c r="G113" s="180">
        <f t="shared" si="35"/>
        <v>0</v>
      </c>
      <c r="H113" s="159"/>
      <c r="I113" s="158">
        <f t="shared" si="36"/>
        <v>0</v>
      </c>
      <c r="J113" s="159"/>
      <c r="K113" s="158">
        <f t="shared" si="37"/>
        <v>0</v>
      </c>
      <c r="L113" s="158">
        <v>15</v>
      </c>
      <c r="M113" s="158">
        <f t="shared" si="38"/>
        <v>0</v>
      </c>
      <c r="N113" s="158">
        <v>0</v>
      </c>
      <c r="O113" s="158">
        <f t="shared" si="39"/>
        <v>0</v>
      </c>
      <c r="P113" s="158">
        <v>0</v>
      </c>
      <c r="Q113" s="158">
        <f t="shared" si="40"/>
        <v>0</v>
      </c>
      <c r="R113" s="158"/>
      <c r="S113" s="158" t="s">
        <v>595</v>
      </c>
      <c r="T113" s="158" t="s">
        <v>599</v>
      </c>
      <c r="U113" s="158">
        <v>0</v>
      </c>
      <c r="V113" s="158">
        <f t="shared" si="41"/>
        <v>0</v>
      </c>
      <c r="W113" s="158"/>
      <c r="X113" s="158" t="s">
        <v>209</v>
      </c>
      <c r="Y113" s="148"/>
      <c r="Z113" s="148"/>
      <c r="AA113" s="148"/>
      <c r="AB113" s="148"/>
      <c r="AC113" s="148"/>
      <c r="AD113" s="148"/>
      <c r="AE113" s="148"/>
      <c r="AF113" s="148"/>
      <c r="AG113" s="148" t="s">
        <v>1254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5">
        <v>101</v>
      </c>
      <c r="B114" s="176" t="s">
        <v>1574</v>
      </c>
      <c r="C114" s="185" t="s">
        <v>1575</v>
      </c>
      <c r="D114" s="177" t="s">
        <v>1262</v>
      </c>
      <c r="E114" s="178">
        <v>1</v>
      </c>
      <c r="F114" s="179"/>
      <c r="G114" s="180">
        <f t="shared" si="35"/>
        <v>0</v>
      </c>
      <c r="H114" s="159"/>
      <c r="I114" s="158">
        <f t="shared" si="36"/>
        <v>0</v>
      </c>
      <c r="J114" s="159"/>
      <c r="K114" s="158">
        <f t="shared" si="37"/>
        <v>0</v>
      </c>
      <c r="L114" s="158">
        <v>15</v>
      </c>
      <c r="M114" s="158">
        <f t="shared" si="38"/>
        <v>0</v>
      </c>
      <c r="N114" s="158">
        <v>0</v>
      </c>
      <c r="O114" s="158">
        <f t="shared" si="39"/>
        <v>0</v>
      </c>
      <c r="P114" s="158">
        <v>0</v>
      </c>
      <c r="Q114" s="158">
        <f t="shared" si="40"/>
        <v>0</v>
      </c>
      <c r="R114" s="158"/>
      <c r="S114" s="158" t="s">
        <v>595</v>
      </c>
      <c r="T114" s="158" t="s">
        <v>599</v>
      </c>
      <c r="U114" s="158">
        <v>0</v>
      </c>
      <c r="V114" s="158">
        <f t="shared" si="41"/>
        <v>0</v>
      </c>
      <c r="W114" s="158"/>
      <c r="X114" s="158" t="s">
        <v>209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1254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x14ac:dyDescent="0.2">
      <c r="A115" s="163" t="s">
        <v>190</v>
      </c>
      <c r="B115" s="164" t="s">
        <v>72</v>
      </c>
      <c r="C115" s="182" t="s">
        <v>73</v>
      </c>
      <c r="D115" s="165"/>
      <c r="E115" s="166"/>
      <c r="F115" s="167"/>
      <c r="G115" s="168">
        <f>SUMIF(AG116:AG157,"&lt;&gt;NOR",G116:G157)</f>
        <v>0</v>
      </c>
      <c r="H115" s="162"/>
      <c r="I115" s="162">
        <f>SUM(I116:I157)</f>
        <v>0</v>
      </c>
      <c r="J115" s="162"/>
      <c r="K115" s="162">
        <f>SUM(K116:K157)</f>
        <v>0</v>
      </c>
      <c r="L115" s="162"/>
      <c r="M115" s="162">
        <f>SUM(M116:M157)</f>
        <v>0</v>
      </c>
      <c r="N115" s="162"/>
      <c r="O115" s="162">
        <f>SUM(O116:O157)</f>
        <v>0</v>
      </c>
      <c r="P115" s="162"/>
      <c r="Q115" s="162">
        <f>SUM(Q116:Q157)</f>
        <v>0</v>
      </c>
      <c r="R115" s="162"/>
      <c r="S115" s="162"/>
      <c r="T115" s="162"/>
      <c r="U115" s="162"/>
      <c r="V115" s="162">
        <f>SUM(V116:V157)</f>
        <v>0</v>
      </c>
      <c r="W115" s="162"/>
      <c r="X115" s="162"/>
      <c r="AG115" t="s">
        <v>191</v>
      </c>
    </row>
    <row r="116" spans="1:60" outlineLevel="1" x14ac:dyDescent="0.2">
      <c r="A116" s="175">
        <v>102</v>
      </c>
      <c r="B116" s="176" t="s">
        <v>1426</v>
      </c>
      <c r="C116" s="185" t="s">
        <v>1576</v>
      </c>
      <c r="D116" s="177" t="s">
        <v>1262</v>
      </c>
      <c r="E116" s="178">
        <v>5</v>
      </c>
      <c r="F116" s="179"/>
      <c r="G116" s="180">
        <f t="shared" ref="G116:G157" si="42">ROUND(E116*F116,2)</f>
        <v>0</v>
      </c>
      <c r="H116" s="159"/>
      <c r="I116" s="158">
        <f t="shared" ref="I116:I157" si="43">ROUND(E116*H116,2)</f>
        <v>0</v>
      </c>
      <c r="J116" s="159"/>
      <c r="K116" s="158">
        <f t="shared" ref="K116:K157" si="44">ROUND(E116*J116,2)</f>
        <v>0</v>
      </c>
      <c r="L116" s="158">
        <v>15</v>
      </c>
      <c r="M116" s="158">
        <f t="shared" ref="M116:M157" si="45">G116*(1+L116/100)</f>
        <v>0</v>
      </c>
      <c r="N116" s="158">
        <v>0</v>
      </c>
      <c r="O116" s="158">
        <f t="shared" ref="O116:O157" si="46">ROUND(E116*N116,2)</f>
        <v>0</v>
      </c>
      <c r="P116" s="158">
        <v>0</v>
      </c>
      <c r="Q116" s="158">
        <f t="shared" ref="Q116:Q157" si="47">ROUND(E116*P116,2)</f>
        <v>0</v>
      </c>
      <c r="R116" s="158"/>
      <c r="S116" s="158" t="s">
        <v>595</v>
      </c>
      <c r="T116" s="158" t="s">
        <v>599</v>
      </c>
      <c r="U116" s="158">
        <v>0</v>
      </c>
      <c r="V116" s="158">
        <f t="shared" ref="V116:V157" si="48">ROUND(E116*U116,2)</f>
        <v>0</v>
      </c>
      <c r="W116" s="158"/>
      <c r="X116" s="158" t="s">
        <v>1476</v>
      </c>
      <c r="Y116" s="148"/>
      <c r="Z116" s="148"/>
      <c r="AA116" s="148"/>
      <c r="AB116" s="148"/>
      <c r="AC116" s="148"/>
      <c r="AD116" s="148"/>
      <c r="AE116" s="148"/>
      <c r="AF116" s="148"/>
      <c r="AG116" s="148" t="s">
        <v>1477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5">
        <v>103</v>
      </c>
      <c r="B117" s="176" t="s">
        <v>1482</v>
      </c>
      <c r="C117" s="185" t="s">
        <v>1577</v>
      </c>
      <c r="D117" s="177" t="s">
        <v>1578</v>
      </c>
      <c r="E117" s="178">
        <v>15</v>
      </c>
      <c r="F117" s="179"/>
      <c r="G117" s="180">
        <f t="shared" si="42"/>
        <v>0</v>
      </c>
      <c r="H117" s="159"/>
      <c r="I117" s="158">
        <f t="shared" si="43"/>
        <v>0</v>
      </c>
      <c r="J117" s="159"/>
      <c r="K117" s="158">
        <f t="shared" si="44"/>
        <v>0</v>
      </c>
      <c r="L117" s="158">
        <v>15</v>
      </c>
      <c r="M117" s="158">
        <f t="shared" si="45"/>
        <v>0</v>
      </c>
      <c r="N117" s="158">
        <v>0</v>
      </c>
      <c r="O117" s="158">
        <f t="shared" si="46"/>
        <v>0</v>
      </c>
      <c r="P117" s="158">
        <v>0</v>
      </c>
      <c r="Q117" s="158">
        <f t="shared" si="47"/>
        <v>0</v>
      </c>
      <c r="R117" s="158"/>
      <c r="S117" s="158" t="s">
        <v>595</v>
      </c>
      <c r="T117" s="158" t="s">
        <v>599</v>
      </c>
      <c r="U117" s="158">
        <v>0</v>
      </c>
      <c r="V117" s="158">
        <f t="shared" si="48"/>
        <v>0</v>
      </c>
      <c r="W117" s="158"/>
      <c r="X117" s="158" t="s">
        <v>1476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1477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ht="22.5" outlineLevel="1" x14ac:dyDescent="0.2">
      <c r="A118" s="175">
        <v>104</v>
      </c>
      <c r="B118" s="176" t="s">
        <v>1484</v>
      </c>
      <c r="C118" s="185" t="s">
        <v>1579</v>
      </c>
      <c r="D118" s="177" t="s">
        <v>1452</v>
      </c>
      <c r="E118" s="178">
        <v>2</v>
      </c>
      <c r="F118" s="179"/>
      <c r="G118" s="180">
        <f t="shared" si="42"/>
        <v>0</v>
      </c>
      <c r="H118" s="159"/>
      <c r="I118" s="158">
        <f t="shared" si="43"/>
        <v>0</v>
      </c>
      <c r="J118" s="159"/>
      <c r="K118" s="158">
        <f t="shared" si="44"/>
        <v>0</v>
      </c>
      <c r="L118" s="158">
        <v>15</v>
      </c>
      <c r="M118" s="158">
        <f t="shared" si="45"/>
        <v>0</v>
      </c>
      <c r="N118" s="158">
        <v>0</v>
      </c>
      <c r="O118" s="158">
        <f t="shared" si="46"/>
        <v>0</v>
      </c>
      <c r="P118" s="158">
        <v>0</v>
      </c>
      <c r="Q118" s="158">
        <f t="shared" si="47"/>
        <v>0</v>
      </c>
      <c r="R118" s="158"/>
      <c r="S118" s="158" t="s">
        <v>595</v>
      </c>
      <c r="T118" s="158" t="s">
        <v>599</v>
      </c>
      <c r="U118" s="158">
        <v>0</v>
      </c>
      <c r="V118" s="158">
        <f t="shared" si="48"/>
        <v>0</v>
      </c>
      <c r="W118" s="158"/>
      <c r="X118" s="158" t="s">
        <v>1476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1477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ht="22.5" outlineLevel="1" x14ac:dyDescent="0.2">
      <c r="A119" s="175">
        <v>105</v>
      </c>
      <c r="B119" s="176" t="s">
        <v>1440</v>
      </c>
      <c r="C119" s="185" t="s">
        <v>1580</v>
      </c>
      <c r="D119" s="177" t="s">
        <v>1262</v>
      </c>
      <c r="E119" s="178">
        <v>10</v>
      </c>
      <c r="F119" s="179"/>
      <c r="G119" s="180">
        <f t="shared" si="42"/>
        <v>0</v>
      </c>
      <c r="H119" s="159"/>
      <c r="I119" s="158">
        <f t="shared" si="43"/>
        <v>0</v>
      </c>
      <c r="J119" s="159"/>
      <c r="K119" s="158">
        <f t="shared" si="44"/>
        <v>0</v>
      </c>
      <c r="L119" s="158">
        <v>15</v>
      </c>
      <c r="M119" s="158">
        <f t="shared" si="45"/>
        <v>0</v>
      </c>
      <c r="N119" s="158">
        <v>0</v>
      </c>
      <c r="O119" s="158">
        <f t="shared" si="46"/>
        <v>0</v>
      </c>
      <c r="P119" s="158">
        <v>0</v>
      </c>
      <c r="Q119" s="158">
        <f t="shared" si="47"/>
        <v>0</v>
      </c>
      <c r="R119" s="158"/>
      <c r="S119" s="158" t="s">
        <v>595</v>
      </c>
      <c r="T119" s="158" t="s">
        <v>599</v>
      </c>
      <c r="U119" s="158">
        <v>0</v>
      </c>
      <c r="V119" s="158">
        <f t="shared" si="48"/>
        <v>0</v>
      </c>
      <c r="W119" s="158"/>
      <c r="X119" s="158" t="s">
        <v>1476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1477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2.5" outlineLevel="1" x14ac:dyDescent="0.2">
      <c r="A120" s="175">
        <v>106</v>
      </c>
      <c r="B120" s="176" t="s">
        <v>1441</v>
      </c>
      <c r="C120" s="185" t="s">
        <v>1581</v>
      </c>
      <c r="D120" s="177" t="s">
        <v>1262</v>
      </c>
      <c r="E120" s="178">
        <v>6</v>
      </c>
      <c r="F120" s="179"/>
      <c r="G120" s="180">
        <f t="shared" si="42"/>
        <v>0</v>
      </c>
      <c r="H120" s="159"/>
      <c r="I120" s="158">
        <f t="shared" si="43"/>
        <v>0</v>
      </c>
      <c r="J120" s="159"/>
      <c r="K120" s="158">
        <f t="shared" si="44"/>
        <v>0</v>
      </c>
      <c r="L120" s="158">
        <v>15</v>
      </c>
      <c r="M120" s="158">
        <f t="shared" si="45"/>
        <v>0</v>
      </c>
      <c r="N120" s="158">
        <v>0</v>
      </c>
      <c r="O120" s="158">
        <f t="shared" si="46"/>
        <v>0</v>
      </c>
      <c r="P120" s="158">
        <v>0</v>
      </c>
      <c r="Q120" s="158">
        <f t="shared" si="47"/>
        <v>0</v>
      </c>
      <c r="R120" s="158"/>
      <c r="S120" s="158" t="s">
        <v>595</v>
      </c>
      <c r="T120" s="158" t="s">
        <v>599</v>
      </c>
      <c r="U120" s="158">
        <v>0</v>
      </c>
      <c r="V120" s="158">
        <f t="shared" si="48"/>
        <v>0</v>
      </c>
      <c r="W120" s="158"/>
      <c r="X120" s="158" t="s">
        <v>209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1310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5">
        <v>107</v>
      </c>
      <c r="B121" s="176" t="s">
        <v>1463</v>
      </c>
      <c r="C121" s="185" t="s">
        <v>1582</v>
      </c>
      <c r="D121" s="177" t="s">
        <v>1262</v>
      </c>
      <c r="E121" s="178">
        <v>11</v>
      </c>
      <c r="F121" s="179"/>
      <c r="G121" s="180">
        <f t="shared" si="42"/>
        <v>0</v>
      </c>
      <c r="H121" s="159"/>
      <c r="I121" s="158">
        <f t="shared" si="43"/>
        <v>0</v>
      </c>
      <c r="J121" s="159"/>
      <c r="K121" s="158">
        <f t="shared" si="44"/>
        <v>0</v>
      </c>
      <c r="L121" s="158">
        <v>15</v>
      </c>
      <c r="M121" s="158">
        <f t="shared" si="45"/>
        <v>0</v>
      </c>
      <c r="N121" s="158">
        <v>0</v>
      </c>
      <c r="O121" s="158">
        <f t="shared" si="46"/>
        <v>0</v>
      </c>
      <c r="P121" s="158">
        <v>0</v>
      </c>
      <c r="Q121" s="158">
        <f t="shared" si="47"/>
        <v>0</v>
      </c>
      <c r="R121" s="158"/>
      <c r="S121" s="158" t="s">
        <v>595</v>
      </c>
      <c r="T121" s="158" t="s">
        <v>599</v>
      </c>
      <c r="U121" s="158">
        <v>0</v>
      </c>
      <c r="V121" s="158">
        <f t="shared" si="48"/>
        <v>0</v>
      </c>
      <c r="W121" s="158"/>
      <c r="X121" s="158" t="s">
        <v>1476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1477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5">
        <v>108</v>
      </c>
      <c r="B122" s="176" t="s">
        <v>1471</v>
      </c>
      <c r="C122" s="185" t="s">
        <v>1583</v>
      </c>
      <c r="D122" s="177" t="s">
        <v>333</v>
      </c>
      <c r="E122" s="178">
        <v>1</v>
      </c>
      <c r="F122" s="179"/>
      <c r="G122" s="180">
        <f t="shared" si="42"/>
        <v>0</v>
      </c>
      <c r="H122" s="159"/>
      <c r="I122" s="158">
        <f t="shared" si="43"/>
        <v>0</v>
      </c>
      <c r="J122" s="159"/>
      <c r="K122" s="158">
        <f t="shared" si="44"/>
        <v>0</v>
      </c>
      <c r="L122" s="158">
        <v>15</v>
      </c>
      <c r="M122" s="158">
        <f t="shared" si="45"/>
        <v>0</v>
      </c>
      <c r="N122" s="158">
        <v>0</v>
      </c>
      <c r="O122" s="158">
        <f t="shared" si="46"/>
        <v>0</v>
      </c>
      <c r="P122" s="158">
        <v>0</v>
      </c>
      <c r="Q122" s="158">
        <f t="shared" si="47"/>
        <v>0</v>
      </c>
      <c r="R122" s="158"/>
      <c r="S122" s="158" t="s">
        <v>595</v>
      </c>
      <c r="T122" s="158" t="s">
        <v>599</v>
      </c>
      <c r="U122" s="158">
        <v>0</v>
      </c>
      <c r="V122" s="158">
        <f t="shared" si="48"/>
        <v>0</v>
      </c>
      <c r="W122" s="158"/>
      <c r="X122" s="158" t="s">
        <v>1476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1477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ht="22.5" outlineLevel="1" x14ac:dyDescent="0.2">
      <c r="A123" s="175">
        <v>109</v>
      </c>
      <c r="B123" s="176" t="s">
        <v>1540</v>
      </c>
      <c r="C123" s="185" t="s">
        <v>1584</v>
      </c>
      <c r="D123" s="177" t="s">
        <v>238</v>
      </c>
      <c r="E123" s="178">
        <v>115</v>
      </c>
      <c r="F123" s="179"/>
      <c r="G123" s="180">
        <f t="shared" si="42"/>
        <v>0</v>
      </c>
      <c r="H123" s="159"/>
      <c r="I123" s="158">
        <f t="shared" si="43"/>
        <v>0</v>
      </c>
      <c r="J123" s="159"/>
      <c r="K123" s="158">
        <f t="shared" si="44"/>
        <v>0</v>
      </c>
      <c r="L123" s="158">
        <v>15</v>
      </c>
      <c r="M123" s="158">
        <f t="shared" si="45"/>
        <v>0</v>
      </c>
      <c r="N123" s="158">
        <v>0</v>
      </c>
      <c r="O123" s="158">
        <f t="shared" si="46"/>
        <v>0</v>
      </c>
      <c r="P123" s="158">
        <v>0</v>
      </c>
      <c r="Q123" s="158">
        <f t="shared" si="47"/>
        <v>0</v>
      </c>
      <c r="R123" s="158"/>
      <c r="S123" s="158" t="s">
        <v>595</v>
      </c>
      <c r="T123" s="158" t="s">
        <v>599</v>
      </c>
      <c r="U123" s="158">
        <v>0</v>
      </c>
      <c r="V123" s="158">
        <f t="shared" si="48"/>
        <v>0</v>
      </c>
      <c r="W123" s="158"/>
      <c r="X123" s="158" t="s">
        <v>1476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1477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ht="22.5" outlineLevel="1" x14ac:dyDescent="0.2">
      <c r="A124" s="175">
        <v>110</v>
      </c>
      <c r="B124" s="176" t="s">
        <v>1542</v>
      </c>
      <c r="C124" s="185" t="s">
        <v>1585</v>
      </c>
      <c r="D124" s="177" t="s">
        <v>238</v>
      </c>
      <c r="E124" s="178">
        <v>135</v>
      </c>
      <c r="F124" s="179"/>
      <c r="G124" s="180">
        <f t="shared" si="42"/>
        <v>0</v>
      </c>
      <c r="H124" s="159"/>
      <c r="I124" s="158">
        <f t="shared" si="43"/>
        <v>0</v>
      </c>
      <c r="J124" s="159"/>
      <c r="K124" s="158">
        <f t="shared" si="44"/>
        <v>0</v>
      </c>
      <c r="L124" s="158">
        <v>15</v>
      </c>
      <c r="M124" s="158">
        <f t="shared" si="45"/>
        <v>0</v>
      </c>
      <c r="N124" s="158">
        <v>0</v>
      </c>
      <c r="O124" s="158">
        <f t="shared" si="46"/>
        <v>0</v>
      </c>
      <c r="P124" s="158">
        <v>0</v>
      </c>
      <c r="Q124" s="158">
        <f t="shared" si="47"/>
        <v>0</v>
      </c>
      <c r="R124" s="158"/>
      <c r="S124" s="158" t="s">
        <v>595</v>
      </c>
      <c r="T124" s="158" t="s">
        <v>599</v>
      </c>
      <c r="U124" s="158">
        <v>0</v>
      </c>
      <c r="V124" s="158">
        <f t="shared" si="48"/>
        <v>0</v>
      </c>
      <c r="W124" s="158"/>
      <c r="X124" s="158" t="s">
        <v>1476</v>
      </c>
      <c r="Y124" s="148"/>
      <c r="Z124" s="148"/>
      <c r="AA124" s="148"/>
      <c r="AB124" s="148"/>
      <c r="AC124" s="148"/>
      <c r="AD124" s="148"/>
      <c r="AE124" s="148"/>
      <c r="AF124" s="148"/>
      <c r="AG124" s="148" t="s">
        <v>1477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ht="22.5" outlineLevel="1" x14ac:dyDescent="0.2">
      <c r="A125" s="175">
        <v>111</v>
      </c>
      <c r="B125" s="176" t="s">
        <v>1544</v>
      </c>
      <c r="C125" s="185" t="s">
        <v>1586</v>
      </c>
      <c r="D125" s="177" t="s">
        <v>238</v>
      </c>
      <c r="E125" s="178">
        <v>50</v>
      </c>
      <c r="F125" s="179"/>
      <c r="G125" s="180">
        <f t="shared" si="42"/>
        <v>0</v>
      </c>
      <c r="H125" s="159"/>
      <c r="I125" s="158">
        <f t="shared" si="43"/>
        <v>0</v>
      </c>
      <c r="J125" s="159"/>
      <c r="K125" s="158">
        <f t="shared" si="44"/>
        <v>0</v>
      </c>
      <c r="L125" s="158">
        <v>15</v>
      </c>
      <c r="M125" s="158">
        <f t="shared" si="45"/>
        <v>0</v>
      </c>
      <c r="N125" s="158">
        <v>0</v>
      </c>
      <c r="O125" s="158">
        <f t="shared" si="46"/>
        <v>0</v>
      </c>
      <c r="P125" s="158">
        <v>0</v>
      </c>
      <c r="Q125" s="158">
        <f t="shared" si="47"/>
        <v>0</v>
      </c>
      <c r="R125" s="158"/>
      <c r="S125" s="158" t="s">
        <v>595</v>
      </c>
      <c r="T125" s="158" t="s">
        <v>599</v>
      </c>
      <c r="U125" s="158">
        <v>0</v>
      </c>
      <c r="V125" s="158">
        <f t="shared" si="48"/>
        <v>0</v>
      </c>
      <c r="W125" s="158"/>
      <c r="X125" s="158" t="s">
        <v>1476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1477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ht="22.5" outlineLevel="1" x14ac:dyDescent="0.2">
      <c r="A126" s="175">
        <v>112</v>
      </c>
      <c r="B126" s="176" t="s">
        <v>1546</v>
      </c>
      <c r="C126" s="185" t="s">
        <v>1587</v>
      </c>
      <c r="D126" s="177" t="s">
        <v>238</v>
      </c>
      <c r="E126" s="178">
        <v>20</v>
      </c>
      <c r="F126" s="179"/>
      <c r="G126" s="180">
        <f t="shared" si="42"/>
        <v>0</v>
      </c>
      <c r="H126" s="159"/>
      <c r="I126" s="158">
        <f t="shared" si="43"/>
        <v>0</v>
      </c>
      <c r="J126" s="159"/>
      <c r="K126" s="158">
        <f t="shared" si="44"/>
        <v>0</v>
      </c>
      <c r="L126" s="158">
        <v>15</v>
      </c>
      <c r="M126" s="158">
        <f t="shared" si="45"/>
        <v>0</v>
      </c>
      <c r="N126" s="158">
        <v>0</v>
      </c>
      <c r="O126" s="158">
        <f t="shared" si="46"/>
        <v>0</v>
      </c>
      <c r="P126" s="158">
        <v>0</v>
      </c>
      <c r="Q126" s="158">
        <f t="shared" si="47"/>
        <v>0</v>
      </c>
      <c r="R126" s="158"/>
      <c r="S126" s="158" t="s">
        <v>595</v>
      </c>
      <c r="T126" s="158" t="s">
        <v>599</v>
      </c>
      <c r="U126" s="158">
        <v>0</v>
      </c>
      <c r="V126" s="158">
        <f t="shared" si="48"/>
        <v>0</v>
      </c>
      <c r="W126" s="158"/>
      <c r="X126" s="158" t="s">
        <v>1476</v>
      </c>
      <c r="Y126" s="148"/>
      <c r="Z126" s="148"/>
      <c r="AA126" s="148"/>
      <c r="AB126" s="148"/>
      <c r="AC126" s="148"/>
      <c r="AD126" s="148"/>
      <c r="AE126" s="148"/>
      <c r="AF126" s="148"/>
      <c r="AG126" s="148" t="s">
        <v>1477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 x14ac:dyDescent="0.2">
      <c r="A127" s="175">
        <v>113</v>
      </c>
      <c r="B127" s="176" t="s">
        <v>1548</v>
      </c>
      <c r="C127" s="185" t="s">
        <v>1588</v>
      </c>
      <c r="D127" s="177" t="s">
        <v>238</v>
      </c>
      <c r="E127" s="178">
        <v>30</v>
      </c>
      <c r="F127" s="179"/>
      <c r="G127" s="180">
        <f t="shared" si="42"/>
        <v>0</v>
      </c>
      <c r="H127" s="159"/>
      <c r="I127" s="158">
        <f t="shared" si="43"/>
        <v>0</v>
      </c>
      <c r="J127" s="159"/>
      <c r="K127" s="158">
        <f t="shared" si="44"/>
        <v>0</v>
      </c>
      <c r="L127" s="158">
        <v>15</v>
      </c>
      <c r="M127" s="158">
        <f t="shared" si="45"/>
        <v>0</v>
      </c>
      <c r="N127" s="158">
        <v>0</v>
      </c>
      <c r="O127" s="158">
        <f t="shared" si="46"/>
        <v>0</v>
      </c>
      <c r="P127" s="158">
        <v>0</v>
      </c>
      <c r="Q127" s="158">
        <f t="shared" si="47"/>
        <v>0</v>
      </c>
      <c r="R127" s="158"/>
      <c r="S127" s="158" t="s">
        <v>595</v>
      </c>
      <c r="T127" s="158" t="s">
        <v>599</v>
      </c>
      <c r="U127" s="158">
        <v>0</v>
      </c>
      <c r="V127" s="158">
        <f t="shared" si="48"/>
        <v>0</v>
      </c>
      <c r="W127" s="158"/>
      <c r="X127" s="158" t="s">
        <v>1476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1477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75">
        <v>114</v>
      </c>
      <c r="B128" s="176" t="s">
        <v>1502</v>
      </c>
      <c r="C128" s="185" t="s">
        <v>1589</v>
      </c>
      <c r="D128" s="177" t="s">
        <v>238</v>
      </c>
      <c r="E128" s="178">
        <v>400</v>
      </c>
      <c r="F128" s="179"/>
      <c r="G128" s="180">
        <f t="shared" si="42"/>
        <v>0</v>
      </c>
      <c r="H128" s="159"/>
      <c r="I128" s="158">
        <f t="shared" si="43"/>
        <v>0</v>
      </c>
      <c r="J128" s="159"/>
      <c r="K128" s="158">
        <f t="shared" si="44"/>
        <v>0</v>
      </c>
      <c r="L128" s="158">
        <v>15</v>
      </c>
      <c r="M128" s="158">
        <f t="shared" si="45"/>
        <v>0</v>
      </c>
      <c r="N128" s="158">
        <v>0</v>
      </c>
      <c r="O128" s="158">
        <f t="shared" si="46"/>
        <v>0</v>
      </c>
      <c r="P128" s="158">
        <v>0</v>
      </c>
      <c r="Q128" s="158">
        <f t="shared" si="47"/>
        <v>0</v>
      </c>
      <c r="R128" s="158"/>
      <c r="S128" s="158" t="s">
        <v>595</v>
      </c>
      <c r="T128" s="158" t="s">
        <v>599</v>
      </c>
      <c r="U128" s="158">
        <v>0</v>
      </c>
      <c r="V128" s="158">
        <f t="shared" si="48"/>
        <v>0</v>
      </c>
      <c r="W128" s="158"/>
      <c r="X128" s="158" t="s">
        <v>1476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1477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75">
        <v>115</v>
      </c>
      <c r="B129" s="176" t="s">
        <v>1553</v>
      </c>
      <c r="C129" s="185" t="s">
        <v>1590</v>
      </c>
      <c r="D129" s="177" t="s">
        <v>204</v>
      </c>
      <c r="E129" s="178">
        <v>18</v>
      </c>
      <c r="F129" s="179"/>
      <c r="G129" s="180">
        <f t="shared" si="42"/>
        <v>0</v>
      </c>
      <c r="H129" s="159"/>
      <c r="I129" s="158">
        <f t="shared" si="43"/>
        <v>0</v>
      </c>
      <c r="J129" s="159"/>
      <c r="K129" s="158">
        <f t="shared" si="44"/>
        <v>0</v>
      </c>
      <c r="L129" s="158">
        <v>15</v>
      </c>
      <c r="M129" s="158">
        <f t="shared" si="45"/>
        <v>0</v>
      </c>
      <c r="N129" s="158">
        <v>0</v>
      </c>
      <c r="O129" s="158">
        <f t="shared" si="46"/>
        <v>0</v>
      </c>
      <c r="P129" s="158">
        <v>0</v>
      </c>
      <c r="Q129" s="158">
        <f t="shared" si="47"/>
        <v>0</v>
      </c>
      <c r="R129" s="158"/>
      <c r="S129" s="158" t="s">
        <v>595</v>
      </c>
      <c r="T129" s="158" t="s">
        <v>599</v>
      </c>
      <c r="U129" s="158">
        <v>0</v>
      </c>
      <c r="V129" s="158">
        <f t="shared" si="48"/>
        <v>0</v>
      </c>
      <c r="W129" s="158"/>
      <c r="X129" s="158" t="s">
        <v>1476</v>
      </c>
      <c r="Y129" s="148"/>
      <c r="Z129" s="148"/>
      <c r="AA129" s="148"/>
      <c r="AB129" s="148"/>
      <c r="AC129" s="148"/>
      <c r="AD129" s="148"/>
      <c r="AE129" s="148"/>
      <c r="AF129" s="148"/>
      <c r="AG129" s="148" t="s">
        <v>1477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5">
        <v>116</v>
      </c>
      <c r="B130" s="176" t="s">
        <v>1504</v>
      </c>
      <c r="C130" s="185" t="s">
        <v>1591</v>
      </c>
      <c r="D130" s="177" t="s">
        <v>1452</v>
      </c>
      <c r="E130" s="178">
        <v>5</v>
      </c>
      <c r="F130" s="179"/>
      <c r="G130" s="180">
        <f t="shared" si="42"/>
        <v>0</v>
      </c>
      <c r="H130" s="159"/>
      <c r="I130" s="158">
        <f t="shared" si="43"/>
        <v>0</v>
      </c>
      <c r="J130" s="159"/>
      <c r="K130" s="158">
        <f t="shared" si="44"/>
        <v>0</v>
      </c>
      <c r="L130" s="158">
        <v>15</v>
      </c>
      <c r="M130" s="158">
        <f t="shared" si="45"/>
        <v>0</v>
      </c>
      <c r="N130" s="158">
        <v>0</v>
      </c>
      <c r="O130" s="158">
        <f t="shared" si="46"/>
        <v>0</v>
      </c>
      <c r="P130" s="158">
        <v>0</v>
      </c>
      <c r="Q130" s="158">
        <f t="shared" si="47"/>
        <v>0</v>
      </c>
      <c r="R130" s="158"/>
      <c r="S130" s="158" t="s">
        <v>595</v>
      </c>
      <c r="T130" s="158" t="s">
        <v>599</v>
      </c>
      <c r="U130" s="158">
        <v>0</v>
      </c>
      <c r="V130" s="158">
        <f t="shared" si="48"/>
        <v>0</v>
      </c>
      <c r="W130" s="158"/>
      <c r="X130" s="158" t="s">
        <v>1476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1477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75">
        <v>117</v>
      </c>
      <c r="B131" s="176" t="s">
        <v>1506</v>
      </c>
      <c r="C131" s="185" t="s">
        <v>1592</v>
      </c>
      <c r="D131" s="177" t="s">
        <v>1593</v>
      </c>
      <c r="E131" s="178">
        <v>1</v>
      </c>
      <c r="F131" s="179"/>
      <c r="G131" s="180">
        <f t="shared" si="42"/>
        <v>0</v>
      </c>
      <c r="H131" s="159"/>
      <c r="I131" s="158">
        <f t="shared" si="43"/>
        <v>0</v>
      </c>
      <c r="J131" s="159"/>
      <c r="K131" s="158">
        <f t="shared" si="44"/>
        <v>0</v>
      </c>
      <c r="L131" s="158">
        <v>15</v>
      </c>
      <c r="M131" s="158">
        <f t="shared" si="45"/>
        <v>0</v>
      </c>
      <c r="N131" s="158">
        <v>0</v>
      </c>
      <c r="O131" s="158">
        <f t="shared" si="46"/>
        <v>0</v>
      </c>
      <c r="P131" s="158">
        <v>0</v>
      </c>
      <c r="Q131" s="158">
        <f t="shared" si="47"/>
        <v>0</v>
      </c>
      <c r="R131" s="158"/>
      <c r="S131" s="158" t="s">
        <v>595</v>
      </c>
      <c r="T131" s="158" t="s">
        <v>599</v>
      </c>
      <c r="U131" s="158">
        <v>0</v>
      </c>
      <c r="V131" s="158">
        <f t="shared" si="48"/>
        <v>0</v>
      </c>
      <c r="W131" s="158"/>
      <c r="X131" s="158" t="s">
        <v>1476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1477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">
      <c r="A132" s="175">
        <v>118</v>
      </c>
      <c r="B132" s="176" t="s">
        <v>1558</v>
      </c>
      <c r="C132" s="185" t="s">
        <v>1557</v>
      </c>
      <c r="D132" s="177" t="s">
        <v>1593</v>
      </c>
      <c r="E132" s="178">
        <v>1</v>
      </c>
      <c r="F132" s="179"/>
      <c r="G132" s="180">
        <f t="shared" si="42"/>
        <v>0</v>
      </c>
      <c r="H132" s="159"/>
      <c r="I132" s="158">
        <f t="shared" si="43"/>
        <v>0</v>
      </c>
      <c r="J132" s="159"/>
      <c r="K132" s="158">
        <f t="shared" si="44"/>
        <v>0</v>
      </c>
      <c r="L132" s="158">
        <v>15</v>
      </c>
      <c r="M132" s="158">
        <f t="shared" si="45"/>
        <v>0</v>
      </c>
      <c r="N132" s="158">
        <v>0</v>
      </c>
      <c r="O132" s="158">
        <f t="shared" si="46"/>
        <v>0</v>
      </c>
      <c r="P132" s="158">
        <v>0</v>
      </c>
      <c r="Q132" s="158">
        <f t="shared" si="47"/>
        <v>0</v>
      </c>
      <c r="R132" s="158"/>
      <c r="S132" s="158" t="s">
        <v>595</v>
      </c>
      <c r="T132" s="158" t="s">
        <v>599</v>
      </c>
      <c r="U132" s="158">
        <v>0</v>
      </c>
      <c r="V132" s="158">
        <f t="shared" si="48"/>
        <v>0</v>
      </c>
      <c r="W132" s="158"/>
      <c r="X132" s="158" t="s">
        <v>1476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1477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 x14ac:dyDescent="0.2">
      <c r="A133" s="175">
        <v>119</v>
      </c>
      <c r="B133" s="176" t="s">
        <v>1507</v>
      </c>
      <c r="C133" s="185" t="s">
        <v>1594</v>
      </c>
      <c r="D133" s="177" t="s">
        <v>333</v>
      </c>
      <c r="E133" s="178">
        <v>1.5</v>
      </c>
      <c r="F133" s="179"/>
      <c r="G133" s="180">
        <f t="shared" si="42"/>
        <v>0</v>
      </c>
      <c r="H133" s="159"/>
      <c r="I133" s="158">
        <f t="shared" si="43"/>
        <v>0</v>
      </c>
      <c r="J133" s="159"/>
      <c r="K133" s="158">
        <f t="shared" si="44"/>
        <v>0</v>
      </c>
      <c r="L133" s="158">
        <v>15</v>
      </c>
      <c r="M133" s="158">
        <f t="shared" si="45"/>
        <v>0</v>
      </c>
      <c r="N133" s="158">
        <v>0</v>
      </c>
      <c r="O133" s="158">
        <f t="shared" si="46"/>
        <v>0</v>
      </c>
      <c r="P133" s="158">
        <v>0</v>
      </c>
      <c r="Q133" s="158">
        <f t="shared" si="47"/>
        <v>0</v>
      </c>
      <c r="R133" s="158"/>
      <c r="S133" s="158" t="s">
        <v>595</v>
      </c>
      <c r="T133" s="158" t="s">
        <v>599</v>
      </c>
      <c r="U133" s="158">
        <v>0</v>
      </c>
      <c r="V133" s="158">
        <f t="shared" si="48"/>
        <v>0</v>
      </c>
      <c r="W133" s="158"/>
      <c r="X133" s="158" t="s">
        <v>1476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1477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ht="22.5" outlineLevel="1" x14ac:dyDescent="0.2">
      <c r="A134" s="175">
        <v>120</v>
      </c>
      <c r="B134" s="176" t="s">
        <v>1508</v>
      </c>
      <c r="C134" s="185" t="s">
        <v>1595</v>
      </c>
      <c r="D134" s="177" t="s">
        <v>1262</v>
      </c>
      <c r="E134" s="178">
        <v>5</v>
      </c>
      <c r="F134" s="179"/>
      <c r="G134" s="180">
        <f t="shared" si="42"/>
        <v>0</v>
      </c>
      <c r="H134" s="159"/>
      <c r="I134" s="158">
        <f t="shared" si="43"/>
        <v>0</v>
      </c>
      <c r="J134" s="159"/>
      <c r="K134" s="158">
        <f t="shared" si="44"/>
        <v>0</v>
      </c>
      <c r="L134" s="158">
        <v>15</v>
      </c>
      <c r="M134" s="158">
        <f t="shared" si="45"/>
        <v>0</v>
      </c>
      <c r="N134" s="158">
        <v>0</v>
      </c>
      <c r="O134" s="158">
        <f t="shared" si="46"/>
        <v>0</v>
      </c>
      <c r="P134" s="158">
        <v>0</v>
      </c>
      <c r="Q134" s="158">
        <f t="shared" si="47"/>
        <v>0</v>
      </c>
      <c r="R134" s="158"/>
      <c r="S134" s="158" t="s">
        <v>595</v>
      </c>
      <c r="T134" s="158" t="s">
        <v>599</v>
      </c>
      <c r="U134" s="158">
        <v>0</v>
      </c>
      <c r="V134" s="158">
        <f t="shared" si="48"/>
        <v>0</v>
      </c>
      <c r="W134" s="158"/>
      <c r="X134" s="158" t="s">
        <v>1476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1477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ht="22.5" outlineLevel="1" x14ac:dyDescent="0.2">
      <c r="A135" s="175">
        <v>121</v>
      </c>
      <c r="B135" s="176" t="s">
        <v>1560</v>
      </c>
      <c r="C135" s="185" t="s">
        <v>2090</v>
      </c>
      <c r="D135" s="177" t="s">
        <v>1262</v>
      </c>
      <c r="E135" s="178">
        <v>5</v>
      </c>
      <c r="F135" s="179"/>
      <c r="G135" s="180">
        <f t="shared" si="42"/>
        <v>0</v>
      </c>
      <c r="H135" s="159"/>
      <c r="I135" s="158">
        <f t="shared" si="43"/>
        <v>0</v>
      </c>
      <c r="J135" s="159"/>
      <c r="K135" s="158">
        <f t="shared" si="44"/>
        <v>0</v>
      </c>
      <c r="L135" s="158">
        <v>15</v>
      </c>
      <c r="M135" s="158">
        <f t="shared" si="45"/>
        <v>0</v>
      </c>
      <c r="N135" s="158">
        <v>0</v>
      </c>
      <c r="O135" s="158">
        <f t="shared" si="46"/>
        <v>0</v>
      </c>
      <c r="P135" s="158">
        <v>0</v>
      </c>
      <c r="Q135" s="158">
        <f t="shared" si="47"/>
        <v>0</v>
      </c>
      <c r="R135" s="158"/>
      <c r="S135" s="158" t="s">
        <v>595</v>
      </c>
      <c r="T135" s="158" t="s">
        <v>599</v>
      </c>
      <c r="U135" s="158">
        <v>0</v>
      </c>
      <c r="V135" s="158">
        <f t="shared" si="48"/>
        <v>0</v>
      </c>
      <c r="W135" s="158"/>
      <c r="X135" s="158" t="s">
        <v>1476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1477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75">
        <v>122</v>
      </c>
      <c r="B136" s="176" t="s">
        <v>1562</v>
      </c>
      <c r="C136" s="185" t="s">
        <v>1596</v>
      </c>
      <c r="D136" s="177" t="s">
        <v>1262</v>
      </c>
      <c r="E136" s="178">
        <v>5</v>
      </c>
      <c r="F136" s="179"/>
      <c r="G136" s="180">
        <f t="shared" si="42"/>
        <v>0</v>
      </c>
      <c r="H136" s="159"/>
      <c r="I136" s="158">
        <f t="shared" si="43"/>
        <v>0</v>
      </c>
      <c r="J136" s="159"/>
      <c r="K136" s="158">
        <f t="shared" si="44"/>
        <v>0</v>
      </c>
      <c r="L136" s="158">
        <v>15</v>
      </c>
      <c r="M136" s="158">
        <f t="shared" si="45"/>
        <v>0</v>
      </c>
      <c r="N136" s="158">
        <v>0</v>
      </c>
      <c r="O136" s="158">
        <f t="shared" si="46"/>
        <v>0</v>
      </c>
      <c r="P136" s="158">
        <v>0</v>
      </c>
      <c r="Q136" s="158">
        <f t="shared" si="47"/>
        <v>0</v>
      </c>
      <c r="R136" s="158"/>
      <c r="S136" s="158" t="s">
        <v>595</v>
      </c>
      <c r="T136" s="158" t="s">
        <v>599</v>
      </c>
      <c r="U136" s="158">
        <v>0</v>
      </c>
      <c r="V136" s="158">
        <f t="shared" si="48"/>
        <v>0</v>
      </c>
      <c r="W136" s="158"/>
      <c r="X136" s="158" t="s">
        <v>1476</v>
      </c>
      <c r="Y136" s="148"/>
      <c r="Z136" s="148"/>
      <c r="AA136" s="148"/>
      <c r="AB136" s="148"/>
      <c r="AC136" s="148"/>
      <c r="AD136" s="148"/>
      <c r="AE136" s="148"/>
      <c r="AF136" s="148"/>
      <c r="AG136" s="148" t="s">
        <v>1477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ht="22.5" outlineLevel="1" x14ac:dyDescent="0.2">
      <c r="A137" s="175">
        <v>123</v>
      </c>
      <c r="B137" s="176" t="s">
        <v>1564</v>
      </c>
      <c r="C137" s="185" t="s">
        <v>2092</v>
      </c>
      <c r="D137" s="177" t="s">
        <v>1262</v>
      </c>
      <c r="E137" s="178">
        <v>2</v>
      </c>
      <c r="F137" s="179"/>
      <c r="G137" s="180">
        <f t="shared" si="42"/>
        <v>0</v>
      </c>
      <c r="H137" s="159"/>
      <c r="I137" s="158">
        <f t="shared" si="43"/>
        <v>0</v>
      </c>
      <c r="J137" s="159"/>
      <c r="K137" s="158">
        <f t="shared" si="44"/>
        <v>0</v>
      </c>
      <c r="L137" s="158">
        <v>15</v>
      </c>
      <c r="M137" s="158">
        <f t="shared" si="45"/>
        <v>0</v>
      </c>
      <c r="N137" s="158">
        <v>0</v>
      </c>
      <c r="O137" s="158">
        <f t="shared" si="46"/>
        <v>0</v>
      </c>
      <c r="P137" s="158">
        <v>0</v>
      </c>
      <c r="Q137" s="158">
        <f t="shared" si="47"/>
        <v>0</v>
      </c>
      <c r="R137" s="158"/>
      <c r="S137" s="158" t="s">
        <v>595</v>
      </c>
      <c r="T137" s="158" t="s">
        <v>599</v>
      </c>
      <c r="U137" s="158">
        <v>0</v>
      </c>
      <c r="V137" s="158">
        <f t="shared" si="48"/>
        <v>0</v>
      </c>
      <c r="W137" s="158"/>
      <c r="X137" s="158" t="s">
        <v>1476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1477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ht="22.5" outlineLevel="1" x14ac:dyDescent="0.2">
      <c r="A138" s="175">
        <v>124</v>
      </c>
      <c r="B138" s="176" t="s">
        <v>1597</v>
      </c>
      <c r="C138" s="185" t="s">
        <v>2091</v>
      </c>
      <c r="D138" s="177" t="s">
        <v>1262</v>
      </c>
      <c r="E138" s="178">
        <v>3</v>
      </c>
      <c r="F138" s="179"/>
      <c r="G138" s="180">
        <f t="shared" si="42"/>
        <v>0</v>
      </c>
      <c r="H138" s="159"/>
      <c r="I138" s="158">
        <f t="shared" si="43"/>
        <v>0</v>
      </c>
      <c r="J138" s="159"/>
      <c r="K138" s="158">
        <f t="shared" si="44"/>
        <v>0</v>
      </c>
      <c r="L138" s="158">
        <v>15</v>
      </c>
      <c r="M138" s="158">
        <f t="shared" si="45"/>
        <v>0</v>
      </c>
      <c r="N138" s="158">
        <v>0</v>
      </c>
      <c r="O138" s="158">
        <f t="shared" si="46"/>
        <v>0</v>
      </c>
      <c r="P138" s="158">
        <v>0</v>
      </c>
      <c r="Q138" s="158">
        <f t="shared" si="47"/>
        <v>0</v>
      </c>
      <c r="R138" s="158"/>
      <c r="S138" s="158" t="s">
        <v>595</v>
      </c>
      <c r="T138" s="158" t="s">
        <v>599</v>
      </c>
      <c r="U138" s="158">
        <v>0</v>
      </c>
      <c r="V138" s="158">
        <f t="shared" si="48"/>
        <v>0</v>
      </c>
      <c r="W138" s="158"/>
      <c r="X138" s="158" t="s">
        <v>209</v>
      </c>
      <c r="Y138" s="148"/>
      <c r="Z138" s="148"/>
      <c r="AA138" s="148"/>
      <c r="AB138" s="148"/>
      <c r="AC138" s="148"/>
      <c r="AD138" s="148"/>
      <c r="AE138" s="148"/>
      <c r="AF138" s="148"/>
      <c r="AG138" s="148" t="s">
        <v>1310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ht="22.5" outlineLevel="1" x14ac:dyDescent="0.2">
      <c r="A139" s="175">
        <v>125</v>
      </c>
      <c r="B139" s="176" t="s">
        <v>1598</v>
      </c>
      <c r="C139" s="185" t="s">
        <v>2093</v>
      </c>
      <c r="D139" s="177" t="s">
        <v>1262</v>
      </c>
      <c r="E139" s="178">
        <v>6</v>
      </c>
      <c r="F139" s="179"/>
      <c r="G139" s="180">
        <f t="shared" si="42"/>
        <v>0</v>
      </c>
      <c r="H139" s="159"/>
      <c r="I139" s="158">
        <f t="shared" si="43"/>
        <v>0</v>
      </c>
      <c r="J139" s="159"/>
      <c r="K139" s="158">
        <f t="shared" si="44"/>
        <v>0</v>
      </c>
      <c r="L139" s="158">
        <v>15</v>
      </c>
      <c r="M139" s="158">
        <f t="shared" si="45"/>
        <v>0</v>
      </c>
      <c r="N139" s="158">
        <v>0</v>
      </c>
      <c r="O139" s="158">
        <f t="shared" si="46"/>
        <v>0</v>
      </c>
      <c r="P139" s="158">
        <v>0</v>
      </c>
      <c r="Q139" s="158">
        <f t="shared" si="47"/>
        <v>0</v>
      </c>
      <c r="R139" s="158"/>
      <c r="S139" s="158" t="s">
        <v>595</v>
      </c>
      <c r="T139" s="158" t="s">
        <v>599</v>
      </c>
      <c r="U139" s="158">
        <v>0</v>
      </c>
      <c r="V139" s="158">
        <f t="shared" si="48"/>
        <v>0</v>
      </c>
      <c r="W139" s="158"/>
      <c r="X139" s="158" t="s">
        <v>209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1310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2.5" outlineLevel="1" x14ac:dyDescent="0.2">
      <c r="A140" s="175">
        <v>126</v>
      </c>
      <c r="B140" s="176" t="s">
        <v>1566</v>
      </c>
      <c r="C140" s="185" t="s">
        <v>2094</v>
      </c>
      <c r="D140" s="177" t="s">
        <v>1262</v>
      </c>
      <c r="E140" s="178">
        <v>1</v>
      </c>
      <c r="F140" s="179"/>
      <c r="G140" s="180">
        <f t="shared" si="42"/>
        <v>0</v>
      </c>
      <c r="H140" s="159"/>
      <c r="I140" s="158">
        <f t="shared" si="43"/>
        <v>0</v>
      </c>
      <c r="J140" s="159"/>
      <c r="K140" s="158">
        <f t="shared" si="44"/>
        <v>0</v>
      </c>
      <c r="L140" s="158">
        <v>15</v>
      </c>
      <c r="M140" s="158">
        <f t="shared" si="45"/>
        <v>0</v>
      </c>
      <c r="N140" s="158">
        <v>0</v>
      </c>
      <c r="O140" s="158">
        <f t="shared" si="46"/>
        <v>0</v>
      </c>
      <c r="P140" s="158">
        <v>0</v>
      </c>
      <c r="Q140" s="158">
        <f t="shared" si="47"/>
        <v>0</v>
      </c>
      <c r="R140" s="158"/>
      <c r="S140" s="158" t="s">
        <v>595</v>
      </c>
      <c r="T140" s="158" t="s">
        <v>599</v>
      </c>
      <c r="U140" s="158">
        <v>0</v>
      </c>
      <c r="V140" s="158">
        <f t="shared" si="48"/>
        <v>0</v>
      </c>
      <c r="W140" s="158"/>
      <c r="X140" s="158" t="s">
        <v>209</v>
      </c>
      <c r="Y140" s="148"/>
      <c r="Z140" s="148"/>
      <c r="AA140" s="148"/>
      <c r="AB140" s="148"/>
      <c r="AC140" s="148"/>
      <c r="AD140" s="148"/>
      <c r="AE140" s="148"/>
      <c r="AF140" s="148"/>
      <c r="AG140" s="148" t="s">
        <v>1310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ht="22.5" outlineLevel="1" x14ac:dyDescent="0.2">
      <c r="A141" s="175">
        <v>127</v>
      </c>
      <c r="B141" s="176" t="s">
        <v>1568</v>
      </c>
      <c r="C141" s="185" t="s">
        <v>2095</v>
      </c>
      <c r="D141" s="177" t="s">
        <v>1262</v>
      </c>
      <c r="E141" s="178">
        <v>1</v>
      </c>
      <c r="F141" s="179"/>
      <c r="G141" s="180">
        <f t="shared" si="42"/>
        <v>0</v>
      </c>
      <c r="H141" s="159"/>
      <c r="I141" s="158">
        <f t="shared" si="43"/>
        <v>0</v>
      </c>
      <c r="J141" s="159"/>
      <c r="K141" s="158">
        <f t="shared" si="44"/>
        <v>0</v>
      </c>
      <c r="L141" s="158">
        <v>15</v>
      </c>
      <c r="M141" s="158">
        <f t="shared" si="45"/>
        <v>0</v>
      </c>
      <c r="N141" s="158">
        <v>0</v>
      </c>
      <c r="O141" s="158">
        <f t="shared" si="46"/>
        <v>0</v>
      </c>
      <c r="P141" s="158">
        <v>0</v>
      </c>
      <c r="Q141" s="158">
        <f t="shared" si="47"/>
        <v>0</v>
      </c>
      <c r="R141" s="158"/>
      <c r="S141" s="158" t="s">
        <v>595</v>
      </c>
      <c r="T141" s="158" t="s">
        <v>599</v>
      </c>
      <c r="U141" s="158">
        <v>0</v>
      </c>
      <c r="V141" s="158">
        <f t="shared" si="48"/>
        <v>0</v>
      </c>
      <c r="W141" s="158"/>
      <c r="X141" s="158" t="s">
        <v>209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1310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ht="22.5" outlineLevel="1" x14ac:dyDescent="0.2">
      <c r="A142" s="175">
        <v>128</v>
      </c>
      <c r="B142" s="176" t="s">
        <v>1570</v>
      </c>
      <c r="C142" s="185" t="s">
        <v>2096</v>
      </c>
      <c r="D142" s="177" t="s">
        <v>1262</v>
      </c>
      <c r="E142" s="178">
        <v>6</v>
      </c>
      <c r="F142" s="179"/>
      <c r="G142" s="180">
        <f t="shared" si="42"/>
        <v>0</v>
      </c>
      <c r="H142" s="159"/>
      <c r="I142" s="158">
        <f t="shared" si="43"/>
        <v>0</v>
      </c>
      <c r="J142" s="159"/>
      <c r="K142" s="158">
        <f t="shared" si="44"/>
        <v>0</v>
      </c>
      <c r="L142" s="158">
        <v>15</v>
      </c>
      <c r="M142" s="158">
        <f t="shared" si="45"/>
        <v>0</v>
      </c>
      <c r="N142" s="158">
        <v>0</v>
      </c>
      <c r="O142" s="158">
        <f t="shared" si="46"/>
        <v>0</v>
      </c>
      <c r="P142" s="158">
        <v>0</v>
      </c>
      <c r="Q142" s="158">
        <f t="shared" si="47"/>
        <v>0</v>
      </c>
      <c r="R142" s="158"/>
      <c r="S142" s="158" t="s">
        <v>595</v>
      </c>
      <c r="T142" s="158" t="s">
        <v>599</v>
      </c>
      <c r="U142" s="158">
        <v>0</v>
      </c>
      <c r="V142" s="158">
        <f t="shared" si="48"/>
        <v>0</v>
      </c>
      <c r="W142" s="158"/>
      <c r="X142" s="158" t="s">
        <v>209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1310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ht="22.5" outlineLevel="1" x14ac:dyDescent="0.2">
      <c r="A143" s="175">
        <v>129</v>
      </c>
      <c r="B143" s="176" t="s">
        <v>1572</v>
      </c>
      <c r="C143" s="185" t="s">
        <v>2097</v>
      </c>
      <c r="D143" s="177" t="s">
        <v>1262</v>
      </c>
      <c r="E143" s="178">
        <v>6</v>
      </c>
      <c r="F143" s="179"/>
      <c r="G143" s="180">
        <f t="shared" si="42"/>
        <v>0</v>
      </c>
      <c r="H143" s="159"/>
      <c r="I143" s="158">
        <f t="shared" si="43"/>
        <v>0</v>
      </c>
      <c r="J143" s="159"/>
      <c r="K143" s="158">
        <f t="shared" si="44"/>
        <v>0</v>
      </c>
      <c r="L143" s="158">
        <v>15</v>
      </c>
      <c r="M143" s="158">
        <f t="shared" si="45"/>
        <v>0</v>
      </c>
      <c r="N143" s="158">
        <v>0</v>
      </c>
      <c r="O143" s="158">
        <f t="shared" si="46"/>
        <v>0</v>
      </c>
      <c r="P143" s="158">
        <v>0</v>
      </c>
      <c r="Q143" s="158">
        <f t="shared" si="47"/>
        <v>0</v>
      </c>
      <c r="R143" s="158"/>
      <c r="S143" s="158" t="s">
        <v>595</v>
      </c>
      <c r="T143" s="158" t="s">
        <v>599</v>
      </c>
      <c r="U143" s="158">
        <v>0</v>
      </c>
      <c r="V143" s="158">
        <f t="shared" si="48"/>
        <v>0</v>
      </c>
      <c r="W143" s="158"/>
      <c r="X143" s="158" t="s">
        <v>209</v>
      </c>
      <c r="Y143" s="148"/>
      <c r="Z143" s="148"/>
      <c r="AA143" s="148"/>
      <c r="AB143" s="148"/>
      <c r="AC143" s="148"/>
      <c r="AD143" s="148"/>
      <c r="AE143" s="148"/>
      <c r="AF143" s="148"/>
      <c r="AG143" s="148" t="s">
        <v>1310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ht="22.5" outlineLevel="1" x14ac:dyDescent="0.2">
      <c r="A144" s="175">
        <v>130</v>
      </c>
      <c r="B144" s="176" t="s">
        <v>1574</v>
      </c>
      <c r="C144" s="185" t="s">
        <v>2098</v>
      </c>
      <c r="D144" s="177" t="s">
        <v>1262</v>
      </c>
      <c r="E144" s="178">
        <v>2</v>
      </c>
      <c r="F144" s="179"/>
      <c r="G144" s="180">
        <f t="shared" si="42"/>
        <v>0</v>
      </c>
      <c r="H144" s="159"/>
      <c r="I144" s="158">
        <f t="shared" si="43"/>
        <v>0</v>
      </c>
      <c r="J144" s="159"/>
      <c r="K144" s="158">
        <f t="shared" si="44"/>
        <v>0</v>
      </c>
      <c r="L144" s="158">
        <v>15</v>
      </c>
      <c r="M144" s="158">
        <f t="shared" si="45"/>
        <v>0</v>
      </c>
      <c r="N144" s="158">
        <v>0</v>
      </c>
      <c r="O144" s="158">
        <f t="shared" si="46"/>
        <v>0</v>
      </c>
      <c r="P144" s="158">
        <v>0</v>
      </c>
      <c r="Q144" s="158">
        <f t="shared" si="47"/>
        <v>0</v>
      </c>
      <c r="R144" s="158"/>
      <c r="S144" s="158" t="s">
        <v>595</v>
      </c>
      <c r="T144" s="158" t="s">
        <v>599</v>
      </c>
      <c r="U144" s="158">
        <v>0</v>
      </c>
      <c r="V144" s="158">
        <f t="shared" si="48"/>
        <v>0</v>
      </c>
      <c r="W144" s="158"/>
      <c r="X144" s="158" t="s">
        <v>209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1310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ht="22.5" outlineLevel="1" x14ac:dyDescent="0.2">
      <c r="A145" s="175">
        <v>131</v>
      </c>
      <c r="B145" s="176" t="s">
        <v>1599</v>
      </c>
      <c r="C145" s="185" t="s">
        <v>2099</v>
      </c>
      <c r="D145" s="177" t="s">
        <v>1262</v>
      </c>
      <c r="E145" s="178">
        <v>1</v>
      </c>
      <c r="F145" s="179"/>
      <c r="G145" s="180">
        <f t="shared" si="42"/>
        <v>0</v>
      </c>
      <c r="H145" s="159"/>
      <c r="I145" s="158">
        <f t="shared" si="43"/>
        <v>0</v>
      </c>
      <c r="J145" s="159"/>
      <c r="K145" s="158">
        <f t="shared" si="44"/>
        <v>0</v>
      </c>
      <c r="L145" s="158">
        <v>15</v>
      </c>
      <c r="M145" s="158">
        <f t="shared" si="45"/>
        <v>0</v>
      </c>
      <c r="N145" s="158">
        <v>0</v>
      </c>
      <c r="O145" s="158">
        <f t="shared" si="46"/>
        <v>0</v>
      </c>
      <c r="P145" s="158">
        <v>0</v>
      </c>
      <c r="Q145" s="158">
        <f t="shared" si="47"/>
        <v>0</v>
      </c>
      <c r="R145" s="158"/>
      <c r="S145" s="158" t="s">
        <v>595</v>
      </c>
      <c r="T145" s="158" t="s">
        <v>599</v>
      </c>
      <c r="U145" s="158">
        <v>0</v>
      </c>
      <c r="V145" s="158">
        <f t="shared" si="48"/>
        <v>0</v>
      </c>
      <c r="W145" s="158"/>
      <c r="X145" s="158" t="s">
        <v>209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1310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 x14ac:dyDescent="0.2">
      <c r="A146" s="175">
        <v>132</v>
      </c>
      <c r="B146" s="176" t="s">
        <v>1600</v>
      </c>
      <c r="C146" s="185" t="s">
        <v>1601</v>
      </c>
      <c r="D146" s="177" t="s">
        <v>1262</v>
      </c>
      <c r="E146" s="178">
        <v>31</v>
      </c>
      <c r="F146" s="179"/>
      <c r="G146" s="180">
        <f t="shared" si="42"/>
        <v>0</v>
      </c>
      <c r="H146" s="159"/>
      <c r="I146" s="158">
        <f t="shared" si="43"/>
        <v>0</v>
      </c>
      <c r="J146" s="159"/>
      <c r="K146" s="158">
        <f t="shared" si="44"/>
        <v>0</v>
      </c>
      <c r="L146" s="158">
        <v>15</v>
      </c>
      <c r="M146" s="158">
        <f t="shared" si="45"/>
        <v>0</v>
      </c>
      <c r="N146" s="158">
        <v>0</v>
      </c>
      <c r="O146" s="158">
        <f t="shared" si="46"/>
        <v>0</v>
      </c>
      <c r="P146" s="158">
        <v>0</v>
      </c>
      <c r="Q146" s="158">
        <f t="shared" si="47"/>
        <v>0</v>
      </c>
      <c r="R146" s="158"/>
      <c r="S146" s="158" t="s">
        <v>595</v>
      </c>
      <c r="T146" s="158" t="s">
        <v>599</v>
      </c>
      <c r="U146" s="158">
        <v>0</v>
      </c>
      <c r="V146" s="158">
        <f t="shared" si="48"/>
        <v>0</v>
      </c>
      <c r="W146" s="158"/>
      <c r="X146" s="158" t="s">
        <v>209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1310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">
      <c r="A147" s="175">
        <v>133</v>
      </c>
      <c r="B147" s="176" t="s">
        <v>1602</v>
      </c>
      <c r="C147" s="185" t="s">
        <v>1603</v>
      </c>
      <c r="D147" s="177" t="s">
        <v>1578</v>
      </c>
      <c r="E147" s="178">
        <v>24</v>
      </c>
      <c r="F147" s="179"/>
      <c r="G147" s="180">
        <f t="shared" si="42"/>
        <v>0</v>
      </c>
      <c r="H147" s="159"/>
      <c r="I147" s="158">
        <f t="shared" si="43"/>
        <v>0</v>
      </c>
      <c r="J147" s="159"/>
      <c r="K147" s="158">
        <f t="shared" si="44"/>
        <v>0</v>
      </c>
      <c r="L147" s="158">
        <v>15</v>
      </c>
      <c r="M147" s="158">
        <f t="shared" si="45"/>
        <v>0</v>
      </c>
      <c r="N147" s="158">
        <v>0</v>
      </c>
      <c r="O147" s="158">
        <f t="shared" si="46"/>
        <v>0</v>
      </c>
      <c r="P147" s="158">
        <v>0</v>
      </c>
      <c r="Q147" s="158">
        <f t="shared" si="47"/>
        <v>0</v>
      </c>
      <c r="R147" s="158"/>
      <c r="S147" s="158" t="s">
        <v>595</v>
      </c>
      <c r="T147" s="158" t="s">
        <v>599</v>
      </c>
      <c r="U147" s="158">
        <v>0</v>
      </c>
      <c r="V147" s="158">
        <f t="shared" si="48"/>
        <v>0</v>
      </c>
      <c r="W147" s="158"/>
      <c r="X147" s="158" t="s">
        <v>209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1310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75">
        <v>134</v>
      </c>
      <c r="B148" s="176" t="s">
        <v>1604</v>
      </c>
      <c r="C148" s="185" t="s">
        <v>1605</v>
      </c>
      <c r="D148" s="177" t="s">
        <v>1578</v>
      </c>
      <c r="E148" s="178">
        <v>18</v>
      </c>
      <c r="F148" s="179"/>
      <c r="G148" s="180">
        <f t="shared" si="42"/>
        <v>0</v>
      </c>
      <c r="H148" s="159"/>
      <c r="I148" s="158">
        <f t="shared" si="43"/>
        <v>0</v>
      </c>
      <c r="J148" s="159"/>
      <c r="K148" s="158">
        <f t="shared" si="44"/>
        <v>0</v>
      </c>
      <c r="L148" s="158">
        <v>15</v>
      </c>
      <c r="M148" s="158">
        <f t="shared" si="45"/>
        <v>0</v>
      </c>
      <c r="N148" s="158">
        <v>0</v>
      </c>
      <c r="O148" s="158">
        <f t="shared" si="46"/>
        <v>0</v>
      </c>
      <c r="P148" s="158">
        <v>0</v>
      </c>
      <c r="Q148" s="158">
        <f t="shared" si="47"/>
        <v>0</v>
      </c>
      <c r="R148" s="158"/>
      <c r="S148" s="158" t="s">
        <v>595</v>
      </c>
      <c r="T148" s="158" t="s">
        <v>599</v>
      </c>
      <c r="U148" s="158">
        <v>0</v>
      </c>
      <c r="V148" s="158">
        <f t="shared" si="48"/>
        <v>0</v>
      </c>
      <c r="W148" s="158"/>
      <c r="X148" s="158" t="s">
        <v>209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1310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2">
      <c r="A149" s="175">
        <v>135</v>
      </c>
      <c r="B149" s="176" t="s">
        <v>1606</v>
      </c>
      <c r="C149" s="185" t="s">
        <v>1557</v>
      </c>
      <c r="D149" s="177" t="s">
        <v>1593</v>
      </c>
      <c r="E149" s="178">
        <v>1</v>
      </c>
      <c r="F149" s="179"/>
      <c r="G149" s="180">
        <f t="shared" si="42"/>
        <v>0</v>
      </c>
      <c r="H149" s="159"/>
      <c r="I149" s="158">
        <f t="shared" si="43"/>
        <v>0</v>
      </c>
      <c r="J149" s="159"/>
      <c r="K149" s="158">
        <f t="shared" si="44"/>
        <v>0</v>
      </c>
      <c r="L149" s="158">
        <v>15</v>
      </c>
      <c r="M149" s="158">
        <f t="shared" si="45"/>
        <v>0</v>
      </c>
      <c r="N149" s="158">
        <v>0</v>
      </c>
      <c r="O149" s="158">
        <f t="shared" si="46"/>
        <v>0</v>
      </c>
      <c r="P149" s="158">
        <v>0</v>
      </c>
      <c r="Q149" s="158">
        <f t="shared" si="47"/>
        <v>0</v>
      </c>
      <c r="R149" s="158"/>
      <c r="S149" s="158" t="s">
        <v>595</v>
      </c>
      <c r="T149" s="158" t="s">
        <v>599</v>
      </c>
      <c r="U149" s="158">
        <v>0</v>
      </c>
      <c r="V149" s="158">
        <f t="shared" si="48"/>
        <v>0</v>
      </c>
      <c r="W149" s="158"/>
      <c r="X149" s="158" t="s">
        <v>209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1310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 x14ac:dyDescent="0.2">
      <c r="A150" s="175">
        <v>136</v>
      </c>
      <c r="B150" s="176" t="s">
        <v>1607</v>
      </c>
      <c r="C150" s="185" t="s">
        <v>1608</v>
      </c>
      <c r="D150" s="177" t="s">
        <v>333</v>
      </c>
      <c r="E150" s="178">
        <v>2</v>
      </c>
      <c r="F150" s="179"/>
      <c r="G150" s="180">
        <f t="shared" si="42"/>
        <v>0</v>
      </c>
      <c r="H150" s="159"/>
      <c r="I150" s="158">
        <f t="shared" si="43"/>
        <v>0</v>
      </c>
      <c r="J150" s="159"/>
      <c r="K150" s="158">
        <f t="shared" si="44"/>
        <v>0</v>
      </c>
      <c r="L150" s="158">
        <v>15</v>
      </c>
      <c r="M150" s="158">
        <f t="shared" si="45"/>
        <v>0</v>
      </c>
      <c r="N150" s="158">
        <v>0</v>
      </c>
      <c r="O150" s="158">
        <f t="shared" si="46"/>
        <v>0</v>
      </c>
      <c r="P150" s="158">
        <v>0</v>
      </c>
      <c r="Q150" s="158">
        <f t="shared" si="47"/>
        <v>0</v>
      </c>
      <c r="R150" s="158"/>
      <c r="S150" s="158" t="s">
        <v>595</v>
      </c>
      <c r="T150" s="158" t="s">
        <v>599</v>
      </c>
      <c r="U150" s="158">
        <v>0</v>
      </c>
      <c r="V150" s="158">
        <f t="shared" si="48"/>
        <v>0</v>
      </c>
      <c r="W150" s="158"/>
      <c r="X150" s="158" t="s">
        <v>209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1310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33.75" outlineLevel="1" x14ac:dyDescent="0.2">
      <c r="A151" s="175">
        <v>137</v>
      </c>
      <c r="B151" s="176" t="s">
        <v>1609</v>
      </c>
      <c r="C151" s="185" t="s">
        <v>1610</v>
      </c>
      <c r="D151" s="177" t="s">
        <v>238</v>
      </c>
      <c r="E151" s="178">
        <v>450</v>
      </c>
      <c r="F151" s="179"/>
      <c r="G151" s="180">
        <f t="shared" si="42"/>
        <v>0</v>
      </c>
      <c r="H151" s="159"/>
      <c r="I151" s="158">
        <f t="shared" si="43"/>
        <v>0</v>
      </c>
      <c r="J151" s="159"/>
      <c r="K151" s="158">
        <f t="shared" si="44"/>
        <v>0</v>
      </c>
      <c r="L151" s="158">
        <v>15</v>
      </c>
      <c r="M151" s="158">
        <f t="shared" si="45"/>
        <v>0</v>
      </c>
      <c r="N151" s="158">
        <v>0</v>
      </c>
      <c r="O151" s="158">
        <f t="shared" si="46"/>
        <v>0</v>
      </c>
      <c r="P151" s="158">
        <v>0</v>
      </c>
      <c r="Q151" s="158">
        <f t="shared" si="47"/>
        <v>0</v>
      </c>
      <c r="R151" s="158"/>
      <c r="S151" s="158" t="s">
        <v>595</v>
      </c>
      <c r="T151" s="158" t="s">
        <v>599</v>
      </c>
      <c r="U151" s="158">
        <v>0</v>
      </c>
      <c r="V151" s="158">
        <f t="shared" si="48"/>
        <v>0</v>
      </c>
      <c r="W151" s="158"/>
      <c r="X151" s="158" t="s">
        <v>209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1310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ht="22.5" outlineLevel="1" x14ac:dyDescent="0.2">
      <c r="A152" s="175">
        <v>138</v>
      </c>
      <c r="B152" s="176" t="s">
        <v>1611</v>
      </c>
      <c r="C152" s="185" t="s">
        <v>2100</v>
      </c>
      <c r="D152" s="177" t="s">
        <v>238</v>
      </c>
      <c r="E152" s="178">
        <v>115</v>
      </c>
      <c r="F152" s="179"/>
      <c r="G152" s="180">
        <f t="shared" si="42"/>
        <v>0</v>
      </c>
      <c r="H152" s="159"/>
      <c r="I152" s="158">
        <f t="shared" si="43"/>
        <v>0</v>
      </c>
      <c r="J152" s="159"/>
      <c r="K152" s="158">
        <f t="shared" si="44"/>
        <v>0</v>
      </c>
      <c r="L152" s="158">
        <v>15</v>
      </c>
      <c r="M152" s="158">
        <f t="shared" si="45"/>
        <v>0</v>
      </c>
      <c r="N152" s="158">
        <v>0</v>
      </c>
      <c r="O152" s="158">
        <f t="shared" si="46"/>
        <v>0</v>
      </c>
      <c r="P152" s="158">
        <v>0</v>
      </c>
      <c r="Q152" s="158">
        <f t="shared" si="47"/>
        <v>0</v>
      </c>
      <c r="R152" s="158"/>
      <c r="S152" s="158" t="s">
        <v>595</v>
      </c>
      <c r="T152" s="158" t="s">
        <v>599</v>
      </c>
      <c r="U152" s="158">
        <v>0</v>
      </c>
      <c r="V152" s="158">
        <f t="shared" si="48"/>
        <v>0</v>
      </c>
      <c r="W152" s="158"/>
      <c r="X152" s="158" t="s">
        <v>209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1310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2.5" outlineLevel="1" x14ac:dyDescent="0.2">
      <c r="A153" s="175">
        <v>139</v>
      </c>
      <c r="B153" s="176" t="s">
        <v>1612</v>
      </c>
      <c r="C153" s="185" t="s">
        <v>2101</v>
      </c>
      <c r="D153" s="177" t="s">
        <v>238</v>
      </c>
      <c r="E153" s="178">
        <v>135</v>
      </c>
      <c r="F153" s="179"/>
      <c r="G153" s="180">
        <f t="shared" si="42"/>
        <v>0</v>
      </c>
      <c r="H153" s="159"/>
      <c r="I153" s="158">
        <f t="shared" si="43"/>
        <v>0</v>
      </c>
      <c r="J153" s="159"/>
      <c r="K153" s="158">
        <f t="shared" si="44"/>
        <v>0</v>
      </c>
      <c r="L153" s="158">
        <v>15</v>
      </c>
      <c r="M153" s="158">
        <f t="shared" si="45"/>
        <v>0</v>
      </c>
      <c r="N153" s="158">
        <v>0</v>
      </c>
      <c r="O153" s="158">
        <f t="shared" si="46"/>
        <v>0</v>
      </c>
      <c r="P153" s="158">
        <v>0</v>
      </c>
      <c r="Q153" s="158">
        <f t="shared" si="47"/>
        <v>0</v>
      </c>
      <c r="R153" s="158"/>
      <c r="S153" s="158" t="s">
        <v>595</v>
      </c>
      <c r="T153" s="158" t="s">
        <v>599</v>
      </c>
      <c r="U153" s="158">
        <v>0</v>
      </c>
      <c r="V153" s="158">
        <f t="shared" si="48"/>
        <v>0</v>
      </c>
      <c r="W153" s="158"/>
      <c r="X153" s="158" t="s">
        <v>209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1310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ht="22.5" outlineLevel="1" x14ac:dyDescent="0.2">
      <c r="A154" s="175">
        <v>140</v>
      </c>
      <c r="B154" s="176" t="s">
        <v>1613</v>
      </c>
      <c r="C154" s="185" t="s">
        <v>2102</v>
      </c>
      <c r="D154" s="177" t="s">
        <v>238</v>
      </c>
      <c r="E154" s="178">
        <v>50</v>
      </c>
      <c r="F154" s="179"/>
      <c r="G154" s="180">
        <f t="shared" si="42"/>
        <v>0</v>
      </c>
      <c r="H154" s="159"/>
      <c r="I154" s="158">
        <f t="shared" si="43"/>
        <v>0</v>
      </c>
      <c r="J154" s="159"/>
      <c r="K154" s="158">
        <f t="shared" si="44"/>
        <v>0</v>
      </c>
      <c r="L154" s="158">
        <v>15</v>
      </c>
      <c r="M154" s="158">
        <f t="shared" si="45"/>
        <v>0</v>
      </c>
      <c r="N154" s="158">
        <v>0</v>
      </c>
      <c r="O154" s="158">
        <f t="shared" si="46"/>
        <v>0</v>
      </c>
      <c r="P154" s="158">
        <v>0</v>
      </c>
      <c r="Q154" s="158">
        <f t="shared" si="47"/>
        <v>0</v>
      </c>
      <c r="R154" s="158"/>
      <c r="S154" s="158" t="s">
        <v>595</v>
      </c>
      <c r="T154" s="158" t="s">
        <v>599</v>
      </c>
      <c r="U154" s="158">
        <v>0</v>
      </c>
      <c r="V154" s="158">
        <f t="shared" si="48"/>
        <v>0</v>
      </c>
      <c r="W154" s="158"/>
      <c r="X154" s="158" t="s">
        <v>209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1310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ht="22.5" outlineLevel="1" x14ac:dyDescent="0.2">
      <c r="A155" s="175">
        <v>141</v>
      </c>
      <c r="B155" s="176" t="s">
        <v>1614</v>
      </c>
      <c r="C155" s="185" t="s">
        <v>2103</v>
      </c>
      <c r="D155" s="177" t="s">
        <v>238</v>
      </c>
      <c r="E155" s="178">
        <v>20</v>
      </c>
      <c r="F155" s="179"/>
      <c r="G155" s="180">
        <f t="shared" si="42"/>
        <v>0</v>
      </c>
      <c r="H155" s="159"/>
      <c r="I155" s="158">
        <f t="shared" si="43"/>
        <v>0</v>
      </c>
      <c r="J155" s="159"/>
      <c r="K155" s="158">
        <f t="shared" si="44"/>
        <v>0</v>
      </c>
      <c r="L155" s="158">
        <v>15</v>
      </c>
      <c r="M155" s="158">
        <f t="shared" si="45"/>
        <v>0</v>
      </c>
      <c r="N155" s="158">
        <v>0</v>
      </c>
      <c r="O155" s="158">
        <f t="shared" si="46"/>
        <v>0</v>
      </c>
      <c r="P155" s="158">
        <v>0</v>
      </c>
      <c r="Q155" s="158">
        <f t="shared" si="47"/>
        <v>0</v>
      </c>
      <c r="R155" s="158"/>
      <c r="S155" s="158" t="s">
        <v>595</v>
      </c>
      <c r="T155" s="158" t="s">
        <v>599</v>
      </c>
      <c r="U155" s="158">
        <v>0</v>
      </c>
      <c r="V155" s="158">
        <f t="shared" si="48"/>
        <v>0</v>
      </c>
      <c r="W155" s="158"/>
      <c r="X155" s="158" t="s">
        <v>209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1310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 x14ac:dyDescent="0.2">
      <c r="A156" s="175">
        <v>142</v>
      </c>
      <c r="B156" s="176" t="s">
        <v>1615</v>
      </c>
      <c r="C156" s="185" t="s">
        <v>2104</v>
      </c>
      <c r="D156" s="177" t="s">
        <v>238</v>
      </c>
      <c r="E156" s="178">
        <v>30</v>
      </c>
      <c r="F156" s="179"/>
      <c r="G156" s="180">
        <f t="shared" si="42"/>
        <v>0</v>
      </c>
      <c r="H156" s="159"/>
      <c r="I156" s="158">
        <f t="shared" si="43"/>
        <v>0</v>
      </c>
      <c r="J156" s="159"/>
      <c r="K156" s="158">
        <f t="shared" si="44"/>
        <v>0</v>
      </c>
      <c r="L156" s="158">
        <v>15</v>
      </c>
      <c r="M156" s="158">
        <f t="shared" si="45"/>
        <v>0</v>
      </c>
      <c r="N156" s="158">
        <v>0</v>
      </c>
      <c r="O156" s="158">
        <f t="shared" si="46"/>
        <v>0</v>
      </c>
      <c r="P156" s="158">
        <v>0</v>
      </c>
      <c r="Q156" s="158">
        <f t="shared" si="47"/>
        <v>0</v>
      </c>
      <c r="R156" s="158"/>
      <c r="S156" s="158" t="s">
        <v>595</v>
      </c>
      <c r="T156" s="158" t="s">
        <v>599</v>
      </c>
      <c r="U156" s="158">
        <v>0</v>
      </c>
      <c r="V156" s="158">
        <f t="shared" si="48"/>
        <v>0</v>
      </c>
      <c r="W156" s="158"/>
      <c r="X156" s="158" t="s">
        <v>209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1310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 x14ac:dyDescent="0.2">
      <c r="A157" s="169">
        <v>143</v>
      </c>
      <c r="B157" s="170" t="s">
        <v>1616</v>
      </c>
      <c r="C157" s="183" t="s">
        <v>1617</v>
      </c>
      <c r="D157" s="171" t="s">
        <v>333</v>
      </c>
      <c r="E157" s="172">
        <v>0.5</v>
      </c>
      <c r="F157" s="173"/>
      <c r="G157" s="174">
        <f t="shared" si="42"/>
        <v>0</v>
      </c>
      <c r="H157" s="159"/>
      <c r="I157" s="158">
        <f t="shared" si="43"/>
        <v>0</v>
      </c>
      <c r="J157" s="159"/>
      <c r="K157" s="158">
        <f t="shared" si="44"/>
        <v>0</v>
      </c>
      <c r="L157" s="158">
        <v>15</v>
      </c>
      <c r="M157" s="158">
        <f t="shared" si="45"/>
        <v>0</v>
      </c>
      <c r="N157" s="158">
        <v>0</v>
      </c>
      <c r="O157" s="158">
        <f t="shared" si="46"/>
        <v>0</v>
      </c>
      <c r="P157" s="158">
        <v>0</v>
      </c>
      <c r="Q157" s="158">
        <f t="shared" si="47"/>
        <v>0</v>
      </c>
      <c r="R157" s="158"/>
      <c r="S157" s="158" t="s">
        <v>595</v>
      </c>
      <c r="T157" s="158" t="s">
        <v>599</v>
      </c>
      <c r="U157" s="158">
        <v>0</v>
      </c>
      <c r="V157" s="158">
        <f t="shared" si="48"/>
        <v>0</v>
      </c>
      <c r="W157" s="158"/>
      <c r="X157" s="158" t="s">
        <v>209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1310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x14ac:dyDescent="0.2">
      <c r="A158" s="3"/>
      <c r="B158" s="4"/>
      <c r="C158" s="186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AE158">
        <v>15</v>
      </c>
      <c r="AF158">
        <v>21</v>
      </c>
      <c r="AG158" t="s">
        <v>177</v>
      </c>
    </row>
    <row r="159" spans="1:60" x14ac:dyDescent="0.2">
      <c r="A159" s="151"/>
      <c r="B159" s="152" t="s">
        <v>31</v>
      </c>
      <c r="C159" s="187"/>
      <c r="D159" s="153"/>
      <c r="E159" s="154"/>
      <c r="F159" s="154"/>
      <c r="G159" s="181">
        <f>G8+G36+G65+G115</f>
        <v>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AE159">
        <f>SUMIF(L7:L157,AE158,G7:G157)</f>
        <v>0</v>
      </c>
      <c r="AF159">
        <f>SUMIF(L7:L157,AF158,G7:G157)</f>
        <v>0</v>
      </c>
      <c r="AG159" t="s">
        <v>346</v>
      </c>
    </row>
    <row r="160" spans="1:60" x14ac:dyDescent="0.2">
      <c r="A160" s="3"/>
      <c r="B160" s="4"/>
      <c r="C160" s="186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33" x14ac:dyDescent="0.2">
      <c r="A161" s="3"/>
      <c r="B161" s="4"/>
      <c r="C161" s="18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33" x14ac:dyDescent="0.2">
      <c r="A162" s="272" t="s">
        <v>347</v>
      </c>
      <c r="B162" s="272"/>
      <c r="C162" s="273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33" x14ac:dyDescent="0.2">
      <c r="A163" s="253"/>
      <c r="B163" s="254"/>
      <c r="C163" s="255"/>
      <c r="D163" s="254"/>
      <c r="E163" s="254"/>
      <c r="F163" s="254"/>
      <c r="G163" s="25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AG163" t="s">
        <v>348</v>
      </c>
    </row>
    <row r="164" spans="1:33" x14ac:dyDescent="0.2">
      <c r="A164" s="257"/>
      <c r="B164" s="258"/>
      <c r="C164" s="259"/>
      <c r="D164" s="258"/>
      <c r="E164" s="258"/>
      <c r="F164" s="258"/>
      <c r="G164" s="260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33" x14ac:dyDescent="0.2">
      <c r="A165" s="257"/>
      <c r="B165" s="258"/>
      <c r="C165" s="259"/>
      <c r="D165" s="258"/>
      <c r="E165" s="258"/>
      <c r="F165" s="258"/>
      <c r="G165" s="260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33" x14ac:dyDescent="0.2">
      <c r="A166" s="257"/>
      <c r="B166" s="258"/>
      <c r="C166" s="259"/>
      <c r="D166" s="258"/>
      <c r="E166" s="258"/>
      <c r="F166" s="258"/>
      <c r="G166" s="260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33" x14ac:dyDescent="0.2">
      <c r="A167" s="261"/>
      <c r="B167" s="262"/>
      <c r="C167" s="263"/>
      <c r="D167" s="262"/>
      <c r="E167" s="262"/>
      <c r="F167" s="262"/>
      <c r="G167" s="26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33" x14ac:dyDescent="0.2">
      <c r="A168" s="3"/>
      <c r="B168" s="4"/>
      <c r="C168" s="18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33" x14ac:dyDescent="0.2">
      <c r="C169" s="188"/>
      <c r="D169" s="10"/>
      <c r="AG169" t="s">
        <v>349</v>
      </c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63:G167"/>
    <mergeCell ref="A1:G1"/>
    <mergeCell ref="C2:G2"/>
    <mergeCell ref="C3:G3"/>
    <mergeCell ref="C4:G4"/>
    <mergeCell ref="A162:C16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48</v>
      </c>
      <c r="C4" s="269" t="s">
        <v>49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46</v>
      </c>
      <c r="C8" s="182" t="s">
        <v>74</v>
      </c>
      <c r="D8" s="165"/>
      <c r="E8" s="166"/>
      <c r="F8" s="167"/>
      <c r="G8" s="168">
        <f>SUMIF(AG9:AG12,"&lt;&gt;NOR",G9:G12)</f>
        <v>0</v>
      </c>
      <c r="H8" s="162"/>
      <c r="I8" s="162">
        <f>SUM(I9:I12)</f>
        <v>0</v>
      </c>
      <c r="J8" s="162"/>
      <c r="K8" s="162">
        <f>SUM(K9:K12)</f>
        <v>0</v>
      </c>
      <c r="L8" s="162"/>
      <c r="M8" s="162">
        <f>SUM(M9:M12)</f>
        <v>0</v>
      </c>
      <c r="N8" s="162"/>
      <c r="O8" s="162">
        <f>SUM(O9:O12)</f>
        <v>0</v>
      </c>
      <c r="P8" s="162"/>
      <c r="Q8" s="162">
        <f>SUM(Q9:Q12)</f>
        <v>0</v>
      </c>
      <c r="R8" s="162"/>
      <c r="S8" s="162"/>
      <c r="T8" s="162"/>
      <c r="U8" s="162"/>
      <c r="V8" s="162">
        <f>SUM(V9:V12)</f>
        <v>20.68</v>
      </c>
      <c r="W8" s="162"/>
      <c r="X8" s="162"/>
      <c r="AG8" t="s">
        <v>191</v>
      </c>
    </row>
    <row r="9" spans="1:60" ht="22.5" outlineLevel="1" x14ac:dyDescent="0.2">
      <c r="A9" s="169">
        <v>1</v>
      </c>
      <c r="B9" s="170" t="s">
        <v>192</v>
      </c>
      <c r="C9" s="183" t="s">
        <v>193</v>
      </c>
      <c r="D9" s="171" t="s">
        <v>194</v>
      </c>
      <c r="E9" s="172">
        <v>5.7540199999999997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3.5939999999999999</v>
      </c>
      <c r="V9" s="158">
        <f>ROUND(E9*U9,2)</f>
        <v>20.68</v>
      </c>
      <c r="W9" s="158"/>
      <c r="X9" s="158" t="s">
        <v>197</v>
      </c>
      <c r="Y9" s="148"/>
      <c r="Z9" s="148"/>
      <c r="AA9" s="148"/>
      <c r="AB9" s="148"/>
      <c r="AC9" s="148"/>
      <c r="AD9" s="148"/>
      <c r="AE9" s="148"/>
      <c r="AF9" s="148"/>
      <c r="AG9" s="148" t="s">
        <v>198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199</v>
      </c>
      <c r="D10" s="160"/>
      <c r="E10" s="161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200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55"/>
      <c r="B11" s="156"/>
      <c r="C11" s="184" t="s">
        <v>1618</v>
      </c>
      <c r="D11" s="160"/>
      <c r="E11" s="161">
        <v>2.9342299999999999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48"/>
      <c r="Z11" s="148"/>
      <c r="AA11" s="148"/>
      <c r="AB11" s="148"/>
      <c r="AC11" s="148"/>
      <c r="AD11" s="148"/>
      <c r="AE11" s="148"/>
      <c r="AF11" s="148"/>
      <c r="AG11" s="148" t="s">
        <v>200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55"/>
      <c r="B12" s="156"/>
      <c r="C12" s="184" t="s">
        <v>1619</v>
      </c>
      <c r="D12" s="160"/>
      <c r="E12" s="161">
        <v>2.8197899999999998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48"/>
      <c r="Z12" s="148"/>
      <c r="AA12" s="148"/>
      <c r="AB12" s="148"/>
      <c r="AC12" s="148"/>
      <c r="AD12" s="148"/>
      <c r="AE12" s="148"/>
      <c r="AF12" s="148"/>
      <c r="AG12" s="148" t="s">
        <v>200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5.5" x14ac:dyDescent="0.2">
      <c r="A13" s="163" t="s">
        <v>190</v>
      </c>
      <c r="B13" s="164" t="s">
        <v>104</v>
      </c>
      <c r="C13" s="182" t="s">
        <v>105</v>
      </c>
      <c r="D13" s="165"/>
      <c r="E13" s="166"/>
      <c r="F13" s="167"/>
      <c r="G13" s="168">
        <f>SUMIF(AG14:AG15,"&lt;&gt;NOR",G14:G15)</f>
        <v>0</v>
      </c>
      <c r="H13" s="162"/>
      <c r="I13" s="162">
        <f>SUM(I14:I15)</f>
        <v>0</v>
      </c>
      <c r="J13" s="162"/>
      <c r="K13" s="162">
        <f>SUM(K14:K15)</f>
        <v>0</v>
      </c>
      <c r="L13" s="162"/>
      <c r="M13" s="162">
        <f>SUM(M14:M15)</f>
        <v>0</v>
      </c>
      <c r="N13" s="162"/>
      <c r="O13" s="162">
        <f>SUM(O14:O15)</f>
        <v>0</v>
      </c>
      <c r="P13" s="162"/>
      <c r="Q13" s="162">
        <f>SUM(Q14:Q15)</f>
        <v>2.09</v>
      </c>
      <c r="R13" s="162"/>
      <c r="S13" s="162"/>
      <c r="T13" s="162"/>
      <c r="U13" s="162"/>
      <c r="V13" s="162">
        <f>SUM(V14:V15)</f>
        <v>18.29</v>
      </c>
      <c r="W13" s="162"/>
      <c r="X13" s="162"/>
      <c r="AG13" t="s">
        <v>191</v>
      </c>
    </row>
    <row r="14" spans="1:60" outlineLevel="1" x14ac:dyDescent="0.2">
      <c r="A14" s="169">
        <v>2</v>
      </c>
      <c r="B14" s="170" t="s">
        <v>202</v>
      </c>
      <c r="C14" s="183" t="s">
        <v>203</v>
      </c>
      <c r="D14" s="171" t="s">
        <v>204</v>
      </c>
      <c r="E14" s="172">
        <v>16.5</v>
      </c>
      <c r="F14" s="173"/>
      <c r="G14" s="174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15</v>
      </c>
      <c r="M14" s="158">
        <f>G14*(1+L14/100)</f>
        <v>0</v>
      </c>
      <c r="N14" s="158">
        <v>0</v>
      </c>
      <c r="O14" s="158">
        <f>ROUND(E14*N14,2)</f>
        <v>0</v>
      </c>
      <c r="P14" s="158">
        <v>0.12662000000000001</v>
      </c>
      <c r="Q14" s="158">
        <f>ROUND(E14*P14,2)</f>
        <v>2.09</v>
      </c>
      <c r="R14" s="158"/>
      <c r="S14" s="158" t="s">
        <v>195</v>
      </c>
      <c r="T14" s="158" t="s">
        <v>196</v>
      </c>
      <c r="U14" s="158">
        <v>1.1083000000000001</v>
      </c>
      <c r="V14" s="158">
        <f>ROUND(E14*U14,2)</f>
        <v>18.29</v>
      </c>
      <c r="W14" s="158"/>
      <c r="X14" s="158" t="s">
        <v>197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198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55"/>
      <c r="B15" s="156"/>
      <c r="C15" s="184" t="s">
        <v>1620</v>
      </c>
      <c r="D15" s="160"/>
      <c r="E15" s="161">
        <v>16.5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48"/>
      <c r="Z15" s="148"/>
      <c r="AA15" s="148"/>
      <c r="AB15" s="148"/>
      <c r="AC15" s="148"/>
      <c r="AD15" s="148"/>
      <c r="AE15" s="148"/>
      <c r="AF15" s="148"/>
      <c r="AG15" s="148" t="s">
        <v>200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3" t="s">
        <v>190</v>
      </c>
      <c r="B16" s="164" t="s">
        <v>106</v>
      </c>
      <c r="C16" s="182" t="s">
        <v>107</v>
      </c>
      <c r="D16" s="165"/>
      <c r="E16" s="166"/>
      <c r="F16" s="167"/>
      <c r="G16" s="168">
        <f>SUMIF(AG17:AG51,"&lt;&gt;NOR",G17:G51)</f>
        <v>0</v>
      </c>
      <c r="H16" s="162"/>
      <c r="I16" s="162">
        <f>SUM(I17:I51)</f>
        <v>0</v>
      </c>
      <c r="J16" s="162"/>
      <c r="K16" s="162">
        <f>SUM(K17:K51)</f>
        <v>0</v>
      </c>
      <c r="L16" s="162"/>
      <c r="M16" s="162">
        <f>SUM(M17:M51)</f>
        <v>0</v>
      </c>
      <c r="N16" s="162"/>
      <c r="O16" s="162">
        <f>SUM(O17:O51)</f>
        <v>0.02</v>
      </c>
      <c r="P16" s="162"/>
      <c r="Q16" s="162">
        <f>SUM(Q17:Q51)</f>
        <v>23.79</v>
      </c>
      <c r="R16" s="162"/>
      <c r="S16" s="162"/>
      <c r="T16" s="162"/>
      <c r="U16" s="162"/>
      <c r="V16" s="162">
        <f>SUM(V17:V51)</f>
        <v>99.34</v>
      </c>
      <c r="W16" s="162"/>
      <c r="X16" s="162"/>
      <c r="AG16" t="s">
        <v>191</v>
      </c>
    </row>
    <row r="17" spans="1:60" outlineLevel="1" x14ac:dyDescent="0.2">
      <c r="A17" s="169">
        <v>3</v>
      </c>
      <c r="B17" s="170" t="s">
        <v>213</v>
      </c>
      <c r="C17" s="183" t="s">
        <v>214</v>
      </c>
      <c r="D17" s="171" t="s">
        <v>194</v>
      </c>
      <c r="E17" s="172">
        <v>3.2947500000000001</v>
      </c>
      <c r="F17" s="173"/>
      <c r="G17" s="174">
        <f>ROUND(E17*F17,2)</f>
        <v>0</v>
      </c>
      <c r="H17" s="159"/>
      <c r="I17" s="158">
        <f>ROUND(E17*H17,2)</f>
        <v>0</v>
      </c>
      <c r="J17" s="159"/>
      <c r="K17" s="158">
        <f>ROUND(E17*J17,2)</f>
        <v>0</v>
      </c>
      <c r="L17" s="158">
        <v>15</v>
      </c>
      <c r="M17" s="158">
        <f>G17*(1+L17/100)</f>
        <v>0</v>
      </c>
      <c r="N17" s="158">
        <v>1.2800000000000001E-3</v>
      </c>
      <c r="O17" s="158">
        <f>ROUND(E17*N17,2)</f>
        <v>0</v>
      </c>
      <c r="P17" s="158">
        <v>1.95</v>
      </c>
      <c r="Q17" s="158">
        <f>ROUND(E17*P17,2)</f>
        <v>6.42</v>
      </c>
      <c r="R17" s="158"/>
      <c r="S17" s="158" t="s">
        <v>195</v>
      </c>
      <c r="T17" s="158" t="s">
        <v>196</v>
      </c>
      <c r="U17" s="158">
        <v>1.7010000000000001</v>
      </c>
      <c r="V17" s="158">
        <f>ROUND(E17*U17,2)</f>
        <v>5.6</v>
      </c>
      <c r="W17" s="158"/>
      <c r="X17" s="158" t="s">
        <v>209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210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55"/>
      <c r="B18" s="156"/>
      <c r="C18" s="184" t="s">
        <v>1621</v>
      </c>
      <c r="D18" s="160"/>
      <c r="E18" s="161">
        <v>3.2947500000000001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48"/>
      <c r="Z18" s="148"/>
      <c r="AA18" s="148"/>
      <c r="AB18" s="148"/>
      <c r="AC18" s="148"/>
      <c r="AD18" s="148"/>
      <c r="AE18" s="148"/>
      <c r="AF18" s="148"/>
      <c r="AG18" s="148" t="s">
        <v>200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9">
        <v>4</v>
      </c>
      <c r="B19" s="170" t="s">
        <v>1622</v>
      </c>
      <c r="C19" s="183" t="s">
        <v>1623</v>
      </c>
      <c r="D19" s="171" t="s">
        <v>238</v>
      </c>
      <c r="E19" s="172">
        <v>7</v>
      </c>
      <c r="F19" s="173"/>
      <c r="G19" s="174">
        <f>ROUND(E19*F19,2)</f>
        <v>0</v>
      </c>
      <c r="H19" s="159"/>
      <c r="I19" s="158">
        <f>ROUND(E19*H19,2)</f>
        <v>0</v>
      </c>
      <c r="J19" s="159"/>
      <c r="K19" s="158">
        <f>ROUND(E19*J19,2)</f>
        <v>0</v>
      </c>
      <c r="L19" s="158">
        <v>15</v>
      </c>
      <c r="M19" s="158">
        <f>G19*(1+L19/100)</f>
        <v>0</v>
      </c>
      <c r="N19" s="158">
        <v>0</v>
      </c>
      <c r="O19" s="158">
        <f>ROUND(E19*N19,2)</f>
        <v>0</v>
      </c>
      <c r="P19" s="158">
        <v>7.0000000000000007E-2</v>
      </c>
      <c r="Q19" s="158">
        <f>ROUND(E19*P19,2)</f>
        <v>0.49</v>
      </c>
      <c r="R19" s="158"/>
      <c r="S19" s="158" t="s">
        <v>195</v>
      </c>
      <c r="T19" s="158" t="s">
        <v>196</v>
      </c>
      <c r="U19" s="158">
        <v>0.64</v>
      </c>
      <c r="V19" s="158">
        <f>ROUND(E19*U19,2)</f>
        <v>4.4800000000000004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210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55"/>
      <c r="B20" s="156"/>
      <c r="C20" s="184" t="s">
        <v>1624</v>
      </c>
      <c r="D20" s="160"/>
      <c r="E20" s="161">
        <v>4.5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48"/>
      <c r="Z20" s="148"/>
      <c r="AA20" s="148"/>
      <c r="AB20" s="148"/>
      <c r="AC20" s="148"/>
      <c r="AD20" s="148"/>
      <c r="AE20" s="148"/>
      <c r="AF20" s="148"/>
      <c r="AG20" s="148" t="s">
        <v>200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55"/>
      <c r="B21" s="156"/>
      <c r="C21" s="184" t="s">
        <v>1625</v>
      </c>
      <c r="D21" s="160"/>
      <c r="E21" s="161">
        <v>2.5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48"/>
      <c r="Z21" s="148"/>
      <c r="AA21" s="148"/>
      <c r="AB21" s="148"/>
      <c r="AC21" s="148"/>
      <c r="AD21" s="148"/>
      <c r="AE21" s="148"/>
      <c r="AF21" s="148"/>
      <c r="AG21" s="148" t="s">
        <v>200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 x14ac:dyDescent="0.2">
      <c r="A22" s="169">
        <v>5</v>
      </c>
      <c r="B22" s="170" t="s">
        <v>228</v>
      </c>
      <c r="C22" s="183" t="s">
        <v>229</v>
      </c>
      <c r="D22" s="171" t="s">
        <v>194</v>
      </c>
      <c r="E22" s="172">
        <v>3.2303299999999999</v>
      </c>
      <c r="F22" s="173"/>
      <c r="G22" s="174">
        <f>ROUND(E22*F22,2)</f>
        <v>0</v>
      </c>
      <c r="H22" s="159"/>
      <c r="I22" s="158">
        <f>ROUND(E22*H22,2)</f>
        <v>0</v>
      </c>
      <c r="J22" s="159"/>
      <c r="K22" s="158">
        <f>ROUND(E22*J22,2)</f>
        <v>0</v>
      </c>
      <c r="L22" s="158">
        <v>15</v>
      </c>
      <c r="M22" s="158">
        <f>G22*(1+L22/100)</f>
        <v>0</v>
      </c>
      <c r="N22" s="158">
        <v>0</v>
      </c>
      <c r="O22" s="158">
        <f>ROUND(E22*N22,2)</f>
        <v>0</v>
      </c>
      <c r="P22" s="158">
        <v>2.2000000000000002</v>
      </c>
      <c r="Q22" s="158">
        <f>ROUND(E22*P22,2)</f>
        <v>7.11</v>
      </c>
      <c r="R22" s="158"/>
      <c r="S22" s="158" t="s">
        <v>195</v>
      </c>
      <c r="T22" s="158" t="s">
        <v>196</v>
      </c>
      <c r="U22" s="158">
        <v>9.07</v>
      </c>
      <c r="V22" s="158">
        <f>ROUND(E22*U22,2)</f>
        <v>29.3</v>
      </c>
      <c r="W22" s="158"/>
      <c r="X22" s="158" t="s">
        <v>209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210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55"/>
      <c r="B23" s="156"/>
      <c r="C23" s="184" t="s">
        <v>1626</v>
      </c>
      <c r="D23" s="160"/>
      <c r="E23" s="161">
        <v>1.6472899999999999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48"/>
      <c r="Z23" s="148"/>
      <c r="AA23" s="148"/>
      <c r="AB23" s="148"/>
      <c r="AC23" s="148"/>
      <c r="AD23" s="148"/>
      <c r="AE23" s="148"/>
      <c r="AF23" s="148"/>
      <c r="AG23" s="148" t="s">
        <v>200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55"/>
      <c r="B24" s="156"/>
      <c r="C24" s="184" t="s">
        <v>1627</v>
      </c>
      <c r="D24" s="160"/>
      <c r="E24" s="161">
        <v>1.58304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48"/>
      <c r="Z24" s="148"/>
      <c r="AA24" s="148"/>
      <c r="AB24" s="148"/>
      <c r="AC24" s="148"/>
      <c r="AD24" s="148"/>
      <c r="AE24" s="148"/>
      <c r="AF24" s="148"/>
      <c r="AG24" s="148" t="s">
        <v>200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69">
        <v>6</v>
      </c>
      <c r="B25" s="170" t="s">
        <v>240</v>
      </c>
      <c r="C25" s="183" t="s">
        <v>241</v>
      </c>
      <c r="D25" s="171" t="s">
        <v>242</v>
      </c>
      <c r="E25" s="172">
        <v>3</v>
      </c>
      <c r="F25" s="173"/>
      <c r="G25" s="174">
        <f>ROUND(E25*F25,2)</f>
        <v>0</v>
      </c>
      <c r="H25" s="159"/>
      <c r="I25" s="158">
        <f>ROUND(E25*H25,2)</f>
        <v>0</v>
      </c>
      <c r="J25" s="159"/>
      <c r="K25" s="158">
        <f>ROUND(E25*J25,2)</f>
        <v>0</v>
      </c>
      <c r="L25" s="158">
        <v>15</v>
      </c>
      <c r="M25" s="158">
        <f>G25*(1+L25/100)</f>
        <v>0</v>
      </c>
      <c r="N25" s="158">
        <v>0</v>
      </c>
      <c r="O25" s="158">
        <f>ROUND(E25*N25,2)</f>
        <v>0</v>
      </c>
      <c r="P25" s="158">
        <v>0</v>
      </c>
      <c r="Q25" s="158">
        <f>ROUND(E25*P25,2)</f>
        <v>0</v>
      </c>
      <c r="R25" s="158"/>
      <c r="S25" s="158" t="s">
        <v>195</v>
      </c>
      <c r="T25" s="158" t="s">
        <v>196</v>
      </c>
      <c r="U25" s="158">
        <v>0.03</v>
      </c>
      <c r="V25" s="158">
        <f>ROUND(E25*U25,2)</f>
        <v>0.09</v>
      </c>
      <c r="W25" s="158"/>
      <c r="X25" s="158" t="s">
        <v>209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210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55"/>
      <c r="B26" s="156"/>
      <c r="C26" s="184" t="s">
        <v>1628</v>
      </c>
      <c r="D26" s="160"/>
      <c r="E26" s="161">
        <v>3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48"/>
      <c r="Z26" s="148"/>
      <c r="AA26" s="148"/>
      <c r="AB26" s="148"/>
      <c r="AC26" s="148"/>
      <c r="AD26" s="148"/>
      <c r="AE26" s="148"/>
      <c r="AF26" s="148"/>
      <c r="AG26" s="148" t="s">
        <v>200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69">
        <v>7</v>
      </c>
      <c r="B27" s="170" t="s">
        <v>245</v>
      </c>
      <c r="C27" s="183" t="s">
        <v>246</v>
      </c>
      <c r="D27" s="171" t="s">
        <v>242</v>
      </c>
      <c r="E27" s="172">
        <v>4</v>
      </c>
      <c r="F27" s="173"/>
      <c r="G27" s="174">
        <f>ROUND(E27*F27,2)</f>
        <v>0</v>
      </c>
      <c r="H27" s="159"/>
      <c r="I27" s="158">
        <f>ROUND(E27*H27,2)</f>
        <v>0</v>
      </c>
      <c r="J27" s="159"/>
      <c r="K27" s="158">
        <f>ROUND(E27*J27,2)</f>
        <v>0</v>
      </c>
      <c r="L27" s="158">
        <v>15</v>
      </c>
      <c r="M27" s="158">
        <f>G27*(1+L27/100)</f>
        <v>0</v>
      </c>
      <c r="N27" s="158">
        <v>0</v>
      </c>
      <c r="O27" s="158">
        <f>ROUND(E27*N27,2)</f>
        <v>0</v>
      </c>
      <c r="P27" s="158">
        <v>0</v>
      </c>
      <c r="Q27" s="158">
        <f>ROUND(E27*P27,2)</f>
        <v>0</v>
      </c>
      <c r="R27" s="158"/>
      <c r="S27" s="158" t="s">
        <v>195</v>
      </c>
      <c r="T27" s="158" t="s">
        <v>196</v>
      </c>
      <c r="U27" s="158">
        <v>0.05</v>
      </c>
      <c r="V27" s="158">
        <f>ROUND(E27*U27,2)</f>
        <v>0.2</v>
      </c>
      <c r="W27" s="158"/>
      <c r="X27" s="158" t="s">
        <v>209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210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/>
      <c r="B28" s="156"/>
      <c r="C28" s="184" t="s">
        <v>1629</v>
      </c>
      <c r="D28" s="160"/>
      <c r="E28" s="161">
        <v>4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48"/>
      <c r="Z28" s="148"/>
      <c r="AA28" s="148"/>
      <c r="AB28" s="148"/>
      <c r="AC28" s="148"/>
      <c r="AD28" s="148"/>
      <c r="AE28" s="148"/>
      <c r="AF28" s="148"/>
      <c r="AG28" s="148" t="s">
        <v>200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9">
        <v>8</v>
      </c>
      <c r="B29" s="170" t="s">
        <v>249</v>
      </c>
      <c r="C29" s="183" t="s">
        <v>250</v>
      </c>
      <c r="D29" s="171" t="s">
        <v>204</v>
      </c>
      <c r="E29" s="172">
        <v>3.2320000000000002</v>
      </c>
      <c r="F29" s="173"/>
      <c r="G29" s="174">
        <f>ROUND(E29*F29,2)</f>
        <v>0</v>
      </c>
      <c r="H29" s="159"/>
      <c r="I29" s="158">
        <f>ROUND(E29*H29,2)</f>
        <v>0</v>
      </c>
      <c r="J29" s="159"/>
      <c r="K29" s="158">
        <f>ROUND(E29*J29,2)</f>
        <v>0</v>
      </c>
      <c r="L29" s="158">
        <v>15</v>
      </c>
      <c r="M29" s="158">
        <f>G29*(1+L29/100)</f>
        <v>0</v>
      </c>
      <c r="N29" s="158">
        <v>2.1900000000000001E-3</v>
      </c>
      <c r="O29" s="158">
        <f>ROUND(E29*N29,2)</f>
        <v>0.01</v>
      </c>
      <c r="P29" s="158">
        <v>7.4999999999999997E-2</v>
      </c>
      <c r="Q29" s="158">
        <f>ROUND(E29*P29,2)</f>
        <v>0.24</v>
      </c>
      <c r="R29" s="158"/>
      <c r="S29" s="158" t="s">
        <v>195</v>
      </c>
      <c r="T29" s="158" t="s">
        <v>196</v>
      </c>
      <c r="U29" s="158">
        <v>0.95499999999999996</v>
      </c>
      <c r="V29" s="158">
        <f>ROUND(E29*U29,2)</f>
        <v>3.09</v>
      </c>
      <c r="W29" s="158"/>
      <c r="X29" s="158" t="s">
        <v>209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210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55"/>
      <c r="B30" s="156"/>
      <c r="C30" s="184" t="s">
        <v>251</v>
      </c>
      <c r="D30" s="160"/>
      <c r="E30" s="161">
        <v>0.46400000000000002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48"/>
      <c r="Z30" s="148"/>
      <c r="AA30" s="148"/>
      <c r="AB30" s="148"/>
      <c r="AC30" s="148"/>
      <c r="AD30" s="148"/>
      <c r="AE30" s="148"/>
      <c r="AF30" s="148"/>
      <c r="AG30" s="148" t="s">
        <v>200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55"/>
      <c r="B31" s="156"/>
      <c r="C31" s="184" t="s">
        <v>252</v>
      </c>
      <c r="D31" s="160"/>
      <c r="E31" s="161">
        <v>1.1839999999999999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48"/>
      <c r="Z31" s="148"/>
      <c r="AA31" s="148"/>
      <c r="AB31" s="148"/>
      <c r="AC31" s="148"/>
      <c r="AD31" s="148"/>
      <c r="AE31" s="148"/>
      <c r="AF31" s="148"/>
      <c r="AG31" s="148" t="s">
        <v>200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55"/>
      <c r="B32" s="156"/>
      <c r="C32" s="184" t="s">
        <v>254</v>
      </c>
      <c r="D32" s="160"/>
      <c r="E32" s="161">
        <v>1.5840000000000001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8"/>
      <c r="Z32" s="148"/>
      <c r="AA32" s="148"/>
      <c r="AB32" s="148"/>
      <c r="AC32" s="148"/>
      <c r="AD32" s="148"/>
      <c r="AE32" s="148"/>
      <c r="AF32" s="148"/>
      <c r="AG32" s="148" t="s">
        <v>200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69">
        <v>9</v>
      </c>
      <c r="B33" s="170" t="s">
        <v>260</v>
      </c>
      <c r="C33" s="183" t="s">
        <v>261</v>
      </c>
      <c r="D33" s="171" t="s">
        <v>204</v>
      </c>
      <c r="E33" s="172">
        <v>6.4572000000000003</v>
      </c>
      <c r="F33" s="173"/>
      <c r="G33" s="174">
        <f>ROUND(E33*F33,2)</f>
        <v>0</v>
      </c>
      <c r="H33" s="159"/>
      <c r="I33" s="158">
        <f>ROUND(E33*H33,2)</f>
        <v>0</v>
      </c>
      <c r="J33" s="159"/>
      <c r="K33" s="158">
        <f>ROUND(E33*J33,2)</f>
        <v>0</v>
      </c>
      <c r="L33" s="158">
        <v>15</v>
      </c>
      <c r="M33" s="158">
        <f>G33*(1+L33/100)</f>
        <v>0</v>
      </c>
      <c r="N33" s="158">
        <v>1.17E-3</v>
      </c>
      <c r="O33" s="158">
        <f>ROUND(E33*N33,2)</f>
        <v>0.01</v>
      </c>
      <c r="P33" s="158">
        <v>8.7999999999999995E-2</v>
      </c>
      <c r="Q33" s="158">
        <f>ROUND(E33*P33,2)</f>
        <v>0.56999999999999995</v>
      </c>
      <c r="R33" s="158"/>
      <c r="S33" s="158" t="s">
        <v>195</v>
      </c>
      <c r="T33" s="158" t="s">
        <v>196</v>
      </c>
      <c r="U33" s="158">
        <v>0.55600000000000005</v>
      </c>
      <c r="V33" s="158">
        <f>ROUND(E33*U33,2)</f>
        <v>3.59</v>
      </c>
      <c r="W33" s="158"/>
      <c r="X33" s="158" t="s">
        <v>209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210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55"/>
      <c r="B34" s="156"/>
      <c r="C34" s="184" t="s">
        <v>1630</v>
      </c>
      <c r="D34" s="160"/>
      <c r="E34" s="161">
        <v>4.5671999999999997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48"/>
      <c r="Z34" s="148"/>
      <c r="AA34" s="148"/>
      <c r="AB34" s="148"/>
      <c r="AC34" s="148"/>
      <c r="AD34" s="148"/>
      <c r="AE34" s="148"/>
      <c r="AF34" s="148"/>
      <c r="AG34" s="148" t="s">
        <v>200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55"/>
      <c r="B35" s="156"/>
      <c r="C35" s="184" t="s">
        <v>1631</v>
      </c>
      <c r="D35" s="160"/>
      <c r="E35" s="161">
        <v>1.89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48"/>
      <c r="Z35" s="148"/>
      <c r="AA35" s="148"/>
      <c r="AB35" s="148"/>
      <c r="AC35" s="148"/>
      <c r="AD35" s="148"/>
      <c r="AE35" s="148"/>
      <c r="AF35" s="148"/>
      <c r="AG35" s="148" t="s">
        <v>200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69">
        <v>10</v>
      </c>
      <c r="B36" s="170" t="s">
        <v>1632</v>
      </c>
      <c r="C36" s="183" t="s">
        <v>1633</v>
      </c>
      <c r="D36" s="171" t="s">
        <v>204</v>
      </c>
      <c r="E36" s="172">
        <v>5.92</v>
      </c>
      <c r="F36" s="173"/>
      <c r="G36" s="174">
        <f>ROUND(E36*F36,2)</f>
        <v>0</v>
      </c>
      <c r="H36" s="159"/>
      <c r="I36" s="158">
        <f>ROUND(E36*H36,2)</f>
        <v>0</v>
      </c>
      <c r="J36" s="159"/>
      <c r="K36" s="158">
        <f>ROUND(E36*J36,2)</f>
        <v>0</v>
      </c>
      <c r="L36" s="158">
        <v>15</v>
      </c>
      <c r="M36" s="158">
        <f>G36*(1+L36/100)</f>
        <v>0</v>
      </c>
      <c r="N36" s="158">
        <v>4.8999999999999998E-4</v>
      </c>
      <c r="O36" s="158">
        <f>ROUND(E36*N36,2)</f>
        <v>0</v>
      </c>
      <c r="P36" s="158">
        <v>1.7000000000000001E-2</v>
      </c>
      <c r="Q36" s="158">
        <f>ROUND(E36*P36,2)</f>
        <v>0.1</v>
      </c>
      <c r="R36" s="158"/>
      <c r="S36" s="158" t="s">
        <v>195</v>
      </c>
      <c r="T36" s="158" t="s">
        <v>196</v>
      </c>
      <c r="U36" s="158">
        <v>0.20799999999999999</v>
      </c>
      <c r="V36" s="158">
        <f>ROUND(E36*U36,2)</f>
        <v>1.23</v>
      </c>
      <c r="W36" s="158"/>
      <c r="X36" s="158" t="s">
        <v>209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210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5"/>
      <c r="B37" s="156"/>
      <c r="C37" s="184" t="s">
        <v>1634</v>
      </c>
      <c r="D37" s="160"/>
      <c r="E37" s="161">
        <v>5.92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8"/>
      <c r="Z37" s="148"/>
      <c r="AA37" s="148"/>
      <c r="AB37" s="148"/>
      <c r="AC37" s="148"/>
      <c r="AD37" s="148"/>
      <c r="AE37" s="148"/>
      <c r="AF37" s="148"/>
      <c r="AG37" s="148" t="s">
        <v>200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69">
        <v>11</v>
      </c>
      <c r="B38" s="170" t="s">
        <v>268</v>
      </c>
      <c r="C38" s="183" t="s">
        <v>269</v>
      </c>
      <c r="D38" s="171" t="s">
        <v>204</v>
      </c>
      <c r="E38" s="172">
        <v>35.207999999999998</v>
      </c>
      <c r="F38" s="173"/>
      <c r="G38" s="174">
        <f>ROUND(E38*F38,2)</f>
        <v>0</v>
      </c>
      <c r="H38" s="159"/>
      <c r="I38" s="158">
        <f>ROUND(E38*H38,2)</f>
        <v>0</v>
      </c>
      <c r="J38" s="159"/>
      <c r="K38" s="158">
        <f>ROUND(E38*J38,2)</f>
        <v>0</v>
      </c>
      <c r="L38" s="158">
        <v>15</v>
      </c>
      <c r="M38" s="158">
        <f>G38*(1+L38/100)</f>
        <v>0</v>
      </c>
      <c r="N38" s="158">
        <v>0</v>
      </c>
      <c r="O38" s="158">
        <f>ROUND(E38*N38,2)</f>
        <v>0</v>
      </c>
      <c r="P38" s="158">
        <v>0.05</v>
      </c>
      <c r="Q38" s="158">
        <f>ROUND(E38*P38,2)</f>
        <v>1.76</v>
      </c>
      <c r="R38" s="158"/>
      <c r="S38" s="158" t="s">
        <v>195</v>
      </c>
      <c r="T38" s="158" t="s">
        <v>196</v>
      </c>
      <c r="U38" s="158">
        <v>0.33</v>
      </c>
      <c r="V38" s="158">
        <f>ROUND(E38*U38,2)</f>
        <v>11.62</v>
      </c>
      <c r="W38" s="158"/>
      <c r="X38" s="158" t="s">
        <v>209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210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55"/>
      <c r="B39" s="156"/>
      <c r="C39" s="184" t="s">
        <v>1635</v>
      </c>
      <c r="D39" s="160"/>
      <c r="E39" s="161">
        <v>35.207999999999998</v>
      </c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48"/>
      <c r="Z39" s="148"/>
      <c r="AA39" s="148"/>
      <c r="AB39" s="148"/>
      <c r="AC39" s="148"/>
      <c r="AD39" s="148"/>
      <c r="AE39" s="148"/>
      <c r="AF39" s="148"/>
      <c r="AG39" s="148" t="s">
        <v>200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69">
        <v>12</v>
      </c>
      <c r="B40" s="170" t="s">
        <v>271</v>
      </c>
      <c r="C40" s="183" t="s">
        <v>272</v>
      </c>
      <c r="D40" s="171" t="s">
        <v>204</v>
      </c>
      <c r="E40" s="172">
        <v>154.37690000000001</v>
      </c>
      <c r="F40" s="173"/>
      <c r="G40" s="174">
        <f>ROUND(E40*F40,2)</f>
        <v>0</v>
      </c>
      <c r="H40" s="159"/>
      <c r="I40" s="158">
        <f>ROUND(E40*H40,2)</f>
        <v>0</v>
      </c>
      <c r="J40" s="159"/>
      <c r="K40" s="158">
        <f>ROUND(E40*J40,2)</f>
        <v>0</v>
      </c>
      <c r="L40" s="158">
        <v>15</v>
      </c>
      <c r="M40" s="158">
        <f>G40*(1+L40/100)</f>
        <v>0</v>
      </c>
      <c r="N40" s="158">
        <v>0</v>
      </c>
      <c r="O40" s="158">
        <f>ROUND(E40*N40,2)</f>
        <v>0</v>
      </c>
      <c r="P40" s="158">
        <v>4.5999999999999999E-2</v>
      </c>
      <c r="Q40" s="158">
        <f>ROUND(E40*P40,2)</f>
        <v>7.1</v>
      </c>
      <c r="R40" s="158"/>
      <c r="S40" s="158" t="s">
        <v>195</v>
      </c>
      <c r="T40" s="158" t="s">
        <v>196</v>
      </c>
      <c r="U40" s="158">
        <v>0.26</v>
      </c>
      <c r="V40" s="158">
        <f>ROUND(E40*U40,2)</f>
        <v>40.14</v>
      </c>
      <c r="W40" s="158"/>
      <c r="X40" s="158" t="s">
        <v>209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210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55"/>
      <c r="B41" s="156"/>
      <c r="C41" s="184" t="s">
        <v>1636</v>
      </c>
      <c r="D41" s="160"/>
      <c r="E41" s="161">
        <v>20.667999999999999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48"/>
      <c r="Z41" s="148"/>
      <c r="AA41" s="148"/>
      <c r="AB41" s="148"/>
      <c r="AC41" s="148"/>
      <c r="AD41" s="148"/>
      <c r="AE41" s="148"/>
      <c r="AF41" s="148"/>
      <c r="AG41" s="148" t="s">
        <v>200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55"/>
      <c r="B42" s="156"/>
      <c r="C42" s="184" t="s">
        <v>1637</v>
      </c>
      <c r="D42" s="160"/>
      <c r="E42" s="161">
        <v>31.04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48"/>
      <c r="Z42" s="148"/>
      <c r="AA42" s="148"/>
      <c r="AB42" s="148"/>
      <c r="AC42" s="148"/>
      <c r="AD42" s="148"/>
      <c r="AE42" s="148"/>
      <c r="AF42" s="148"/>
      <c r="AG42" s="148" t="s">
        <v>200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/>
      <c r="B43" s="156"/>
      <c r="C43" s="184" t="s">
        <v>1638</v>
      </c>
      <c r="D43" s="160"/>
      <c r="E43" s="161">
        <v>13.311999999999999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48"/>
      <c r="Z43" s="148"/>
      <c r="AA43" s="148"/>
      <c r="AB43" s="148"/>
      <c r="AC43" s="148"/>
      <c r="AD43" s="148"/>
      <c r="AE43" s="148"/>
      <c r="AF43" s="148"/>
      <c r="AG43" s="148" t="s">
        <v>200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55"/>
      <c r="B44" s="156"/>
      <c r="C44" s="184" t="s">
        <v>1639</v>
      </c>
      <c r="D44" s="160"/>
      <c r="E44" s="161">
        <v>43.387</v>
      </c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48"/>
      <c r="Z44" s="148"/>
      <c r="AA44" s="148"/>
      <c r="AB44" s="148"/>
      <c r="AC44" s="148"/>
      <c r="AD44" s="148"/>
      <c r="AE44" s="148"/>
      <c r="AF44" s="148"/>
      <c r="AG44" s="148" t="s">
        <v>200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55"/>
      <c r="B45" s="156"/>
      <c r="C45" s="184" t="s">
        <v>1640</v>
      </c>
      <c r="D45" s="160"/>
      <c r="E45" s="161">
        <v>-10.034700000000001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48"/>
      <c r="Z45" s="148"/>
      <c r="AA45" s="148"/>
      <c r="AB45" s="148"/>
      <c r="AC45" s="148"/>
      <c r="AD45" s="148"/>
      <c r="AE45" s="148"/>
      <c r="AF45" s="148"/>
      <c r="AG45" s="148" t="s">
        <v>200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55"/>
      <c r="B46" s="156"/>
      <c r="C46" s="184" t="s">
        <v>1641</v>
      </c>
      <c r="D46" s="160"/>
      <c r="E46" s="161">
        <v>26.468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48"/>
      <c r="Z46" s="148"/>
      <c r="AA46" s="148"/>
      <c r="AB46" s="148"/>
      <c r="AC46" s="148"/>
      <c r="AD46" s="148"/>
      <c r="AE46" s="148"/>
      <c r="AF46" s="148"/>
      <c r="AG46" s="148" t="s">
        <v>200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55"/>
      <c r="B47" s="156"/>
      <c r="C47" s="184" t="s">
        <v>1642</v>
      </c>
      <c r="D47" s="160"/>
      <c r="E47" s="161">
        <v>-3.8954</v>
      </c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48"/>
      <c r="Z47" s="148"/>
      <c r="AA47" s="148"/>
      <c r="AB47" s="148"/>
      <c r="AC47" s="148"/>
      <c r="AD47" s="148"/>
      <c r="AE47" s="148"/>
      <c r="AF47" s="148"/>
      <c r="AG47" s="148" t="s">
        <v>200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55"/>
      <c r="B48" s="156"/>
      <c r="C48" s="184" t="s">
        <v>1643</v>
      </c>
      <c r="D48" s="160"/>
      <c r="E48" s="161">
        <v>18.329999999999998</v>
      </c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48"/>
      <c r="Z48" s="148"/>
      <c r="AA48" s="148"/>
      <c r="AB48" s="148"/>
      <c r="AC48" s="148"/>
      <c r="AD48" s="148"/>
      <c r="AE48" s="148"/>
      <c r="AF48" s="148"/>
      <c r="AG48" s="148" t="s">
        <v>200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 x14ac:dyDescent="0.2">
      <c r="A49" s="155"/>
      <c r="B49" s="156"/>
      <c r="C49" s="184" t="s">
        <v>1644</v>
      </c>
      <c r="D49" s="160"/>
      <c r="E49" s="161">
        <v>15.102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48"/>
      <c r="Z49" s="148"/>
      <c r="AA49" s="148"/>
      <c r="AB49" s="148"/>
      <c r="AC49" s="148"/>
      <c r="AD49" s="148"/>
      <c r="AE49" s="148"/>
      <c r="AF49" s="148"/>
      <c r="AG49" s="148" t="s">
        <v>200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33.75" outlineLevel="1" x14ac:dyDescent="0.2">
      <c r="A50" s="169">
        <v>13</v>
      </c>
      <c r="B50" s="170" t="s">
        <v>1645</v>
      </c>
      <c r="C50" s="183" t="s">
        <v>1646</v>
      </c>
      <c r="D50" s="171" t="s">
        <v>603</v>
      </c>
      <c r="E50" s="172">
        <v>1</v>
      </c>
      <c r="F50" s="173"/>
      <c r="G50" s="174">
        <f>ROUND(E50*F50,2)</f>
        <v>0</v>
      </c>
      <c r="H50" s="159"/>
      <c r="I50" s="158">
        <f>ROUND(E50*H50,2)</f>
        <v>0</v>
      </c>
      <c r="J50" s="159"/>
      <c r="K50" s="158">
        <f>ROUND(E50*J50,2)</f>
        <v>0</v>
      </c>
      <c r="L50" s="158">
        <v>15</v>
      </c>
      <c r="M50" s="158">
        <f>G50*(1+L50/100)</f>
        <v>0</v>
      </c>
      <c r="N50" s="158">
        <v>0</v>
      </c>
      <c r="O50" s="158">
        <f>ROUND(E50*N50,2)</f>
        <v>0</v>
      </c>
      <c r="P50" s="158">
        <v>0</v>
      </c>
      <c r="Q50" s="158">
        <f>ROUND(E50*P50,2)</f>
        <v>0</v>
      </c>
      <c r="R50" s="158"/>
      <c r="S50" s="158" t="s">
        <v>595</v>
      </c>
      <c r="T50" s="158" t="s">
        <v>599</v>
      </c>
      <c r="U50" s="158">
        <v>0</v>
      </c>
      <c r="V50" s="158">
        <f>ROUND(E50*U50,2)</f>
        <v>0</v>
      </c>
      <c r="W50" s="158"/>
      <c r="X50" s="158" t="s">
        <v>209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210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55"/>
      <c r="B51" s="156"/>
      <c r="C51" s="184" t="s">
        <v>1647</v>
      </c>
      <c r="D51" s="160"/>
      <c r="E51" s="161">
        <v>1</v>
      </c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48"/>
      <c r="Z51" s="148"/>
      <c r="AA51" s="148"/>
      <c r="AB51" s="148"/>
      <c r="AC51" s="148"/>
      <c r="AD51" s="148"/>
      <c r="AE51" s="148"/>
      <c r="AF51" s="148"/>
      <c r="AG51" s="148" t="s">
        <v>200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x14ac:dyDescent="0.2">
      <c r="A52" s="163" t="s">
        <v>190</v>
      </c>
      <c r="B52" s="164" t="s">
        <v>114</v>
      </c>
      <c r="C52" s="182" t="s">
        <v>115</v>
      </c>
      <c r="D52" s="165"/>
      <c r="E52" s="166"/>
      <c r="F52" s="167"/>
      <c r="G52" s="168">
        <f>SUMIF(AG53:AG55,"&lt;&gt;NOR",G53:G55)</f>
        <v>0</v>
      </c>
      <c r="H52" s="162"/>
      <c r="I52" s="162">
        <f>SUM(I53:I55)</f>
        <v>0</v>
      </c>
      <c r="J52" s="162"/>
      <c r="K52" s="162">
        <f>SUM(K53:K55)</f>
        <v>0</v>
      </c>
      <c r="L52" s="162"/>
      <c r="M52" s="162">
        <f>SUM(M53:M55)</f>
        <v>0</v>
      </c>
      <c r="N52" s="162"/>
      <c r="O52" s="162">
        <f>SUM(O53:O55)</f>
        <v>0</v>
      </c>
      <c r="P52" s="162"/>
      <c r="Q52" s="162">
        <f>SUM(Q53:Q55)</f>
        <v>0.1</v>
      </c>
      <c r="R52" s="162"/>
      <c r="S52" s="162"/>
      <c r="T52" s="162"/>
      <c r="U52" s="162"/>
      <c r="V52" s="162">
        <f>SUM(V53:V55)</f>
        <v>0.83</v>
      </c>
      <c r="W52" s="162"/>
      <c r="X52" s="162"/>
      <c r="AG52" t="s">
        <v>191</v>
      </c>
    </row>
    <row r="53" spans="1:60" outlineLevel="1" x14ac:dyDescent="0.2">
      <c r="A53" s="169">
        <v>14</v>
      </c>
      <c r="B53" s="170" t="s">
        <v>1648</v>
      </c>
      <c r="C53" s="183" t="s">
        <v>1649</v>
      </c>
      <c r="D53" s="171" t="s">
        <v>204</v>
      </c>
      <c r="E53" s="172">
        <v>20.189550000000001</v>
      </c>
      <c r="F53" s="173"/>
      <c r="G53" s="174">
        <f>ROUND(E53*F53,2)</f>
        <v>0</v>
      </c>
      <c r="H53" s="159"/>
      <c r="I53" s="158">
        <f>ROUND(E53*H53,2)</f>
        <v>0</v>
      </c>
      <c r="J53" s="159"/>
      <c r="K53" s="158">
        <f>ROUND(E53*J53,2)</f>
        <v>0</v>
      </c>
      <c r="L53" s="158">
        <v>15</v>
      </c>
      <c r="M53" s="158">
        <f>G53*(1+L53/100)</f>
        <v>0</v>
      </c>
      <c r="N53" s="158">
        <v>0</v>
      </c>
      <c r="O53" s="158">
        <f>ROUND(E53*N53,2)</f>
        <v>0</v>
      </c>
      <c r="P53" s="158">
        <v>4.8700000000000002E-3</v>
      </c>
      <c r="Q53" s="158">
        <f>ROUND(E53*P53,2)</f>
        <v>0.1</v>
      </c>
      <c r="R53" s="158"/>
      <c r="S53" s="158" t="s">
        <v>195</v>
      </c>
      <c r="T53" s="158" t="s">
        <v>196</v>
      </c>
      <c r="U53" s="158">
        <v>4.1000000000000002E-2</v>
      </c>
      <c r="V53" s="158">
        <f>ROUND(E53*U53,2)</f>
        <v>0.83</v>
      </c>
      <c r="W53" s="158"/>
      <c r="X53" s="158" t="s">
        <v>209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210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5"/>
      <c r="B54" s="156"/>
      <c r="C54" s="184" t="s">
        <v>1650</v>
      </c>
      <c r="D54" s="160"/>
      <c r="E54" s="161">
        <v>10.29555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48"/>
      <c r="Z54" s="148"/>
      <c r="AA54" s="148"/>
      <c r="AB54" s="148"/>
      <c r="AC54" s="148"/>
      <c r="AD54" s="148"/>
      <c r="AE54" s="148"/>
      <c r="AF54" s="148"/>
      <c r="AG54" s="148" t="s">
        <v>200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55"/>
      <c r="B55" s="156"/>
      <c r="C55" s="184" t="s">
        <v>1651</v>
      </c>
      <c r="D55" s="160"/>
      <c r="E55" s="161">
        <v>9.8940000000000001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48"/>
      <c r="Z55" s="148"/>
      <c r="AA55" s="148"/>
      <c r="AB55" s="148"/>
      <c r="AC55" s="148"/>
      <c r="AD55" s="148"/>
      <c r="AE55" s="148"/>
      <c r="AF55" s="148"/>
      <c r="AG55" s="148" t="s">
        <v>200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x14ac:dyDescent="0.2">
      <c r="A56" s="163" t="s">
        <v>190</v>
      </c>
      <c r="B56" s="164" t="s">
        <v>116</v>
      </c>
      <c r="C56" s="182" t="s">
        <v>117</v>
      </c>
      <c r="D56" s="165"/>
      <c r="E56" s="166"/>
      <c r="F56" s="167"/>
      <c r="G56" s="168">
        <f>SUMIF(AG57:AG59,"&lt;&gt;NOR",G57:G59)</f>
        <v>0</v>
      </c>
      <c r="H56" s="162"/>
      <c r="I56" s="162">
        <f>SUM(I57:I59)</f>
        <v>0</v>
      </c>
      <c r="J56" s="162"/>
      <c r="K56" s="162">
        <f>SUM(K57:K59)</f>
        <v>0</v>
      </c>
      <c r="L56" s="162"/>
      <c r="M56" s="162">
        <f>SUM(M57:M59)</f>
        <v>0</v>
      </c>
      <c r="N56" s="162"/>
      <c r="O56" s="162">
        <f>SUM(O57:O59)</f>
        <v>0</v>
      </c>
      <c r="P56" s="162"/>
      <c r="Q56" s="162">
        <f>SUM(Q57:Q59)</f>
        <v>0.04</v>
      </c>
      <c r="R56" s="162"/>
      <c r="S56" s="162"/>
      <c r="T56" s="162"/>
      <c r="U56" s="162"/>
      <c r="V56" s="162">
        <f>SUM(V57:V59)</f>
        <v>0.77</v>
      </c>
      <c r="W56" s="162"/>
      <c r="X56" s="162"/>
      <c r="AG56" t="s">
        <v>191</v>
      </c>
    </row>
    <row r="57" spans="1:60" outlineLevel="1" x14ac:dyDescent="0.2">
      <c r="A57" s="169">
        <v>15</v>
      </c>
      <c r="B57" s="170" t="s">
        <v>1652</v>
      </c>
      <c r="C57" s="183" t="s">
        <v>1653</v>
      </c>
      <c r="D57" s="171" t="s">
        <v>204</v>
      </c>
      <c r="E57" s="172">
        <v>20.189550000000001</v>
      </c>
      <c r="F57" s="173"/>
      <c r="G57" s="174">
        <f>ROUND(E57*F57,2)</f>
        <v>0</v>
      </c>
      <c r="H57" s="159"/>
      <c r="I57" s="158">
        <f>ROUND(E57*H57,2)</f>
        <v>0</v>
      </c>
      <c r="J57" s="159"/>
      <c r="K57" s="158">
        <f>ROUND(E57*J57,2)</f>
        <v>0</v>
      </c>
      <c r="L57" s="158">
        <v>15</v>
      </c>
      <c r="M57" s="158">
        <f>G57*(1+L57/100)</f>
        <v>0</v>
      </c>
      <c r="N57" s="158">
        <v>0</v>
      </c>
      <c r="O57" s="158">
        <f>ROUND(E57*N57,2)</f>
        <v>0</v>
      </c>
      <c r="P57" s="158">
        <v>2E-3</v>
      </c>
      <c r="Q57" s="158">
        <f>ROUND(E57*P57,2)</f>
        <v>0.04</v>
      </c>
      <c r="R57" s="158"/>
      <c r="S57" s="158" t="s">
        <v>195</v>
      </c>
      <c r="T57" s="158" t="s">
        <v>196</v>
      </c>
      <c r="U57" s="158">
        <v>3.7999999999999999E-2</v>
      </c>
      <c r="V57" s="158">
        <f>ROUND(E57*U57,2)</f>
        <v>0.77</v>
      </c>
      <c r="W57" s="158"/>
      <c r="X57" s="158" t="s">
        <v>209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210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55"/>
      <c r="B58" s="156"/>
      <c r="C58" s="184" t="s">
        <v>1650</v>
      </c>
      <c r="D58" s="160"/>
      <c r="E58" s="161">
        <v>10.29555</v>
      </c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48"/>
      <c r="Z58" s="148"/>
      <c r="AA58" s="148"/>
      <c r="AB58" s="148"/>
      <c r="AC58" s="148"/>
      <c r="AD58" s="148"/>
      <c r="AE58" s="148"/>
      <c r="AF58" s="148"/>
      <c r="AG58" s="148" t="s">
        <v>200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55"/>
      <c r="B59" s="156"/>
      <c r="C59" s="184" t="s">
        <v>1651</v>
      </c>
      <c r="D59" s="160"/>
      <c r="E59" s="161">
        <v>9.8940000000000001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48"/>
      <c r="Z59" s="148"/>
      <c r="AA59" s="148"/>
      <c r="AB59" s="148"/>
      <c r="AC59" s="148"/>
      <c r="AD59" s="148"/>
      <c r="AE59" s="148"/>
      <c r="AF59" s="148"/>
      <c r="AG59" s="148" t="s">
        <v>200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3" t="s">
        <v>190</v>
      </c>
      <c r="B60" s="164" t="s">
        <v>160</v>
      </c>
      <c r="C60" s="182" t="s">
        <v>161</v>
      </c>
      <c r="D60" s="165"/>
      <c r="E60" s="166"/>
      <c r="F60" s="167"/>
      <c r="G60" s="168">
        <f>SUMIF(AG61:AG66,"&lt;&gt;NOR",G61:G66)</f>
        <v>0</v>
      </c>
      <c r="H60" s="162"/>
      <c r="I60" s="162">
        <f>SUM(I61:I66)</f>
        <v>0</v>
      </c>
      <c r="J60" s="162"/>
      <c r="K60" s="162">
        <f>SUM(K61:K66)</f>
        <v>0</v>
      </c>
      <c r="L60" s="162"/>
      <c r="M60" s="162">
        <f>SUM(M61:M66)</f>
        <v>0</v>
      </c>
      <c r="N60" s="162"/>
      <c r="O60" s="162">
        <f>SUM(O61:O66)</f>
        <v>0</v>
      </c>
      <c r="P60" s="162"/>
      <c r="Q60" s="162">
        <f>SUM(Q61:Q66)</f>
        <v>0</v>
      </c>
      <c r="R60" s="162"/>
      <c r="S60" s="162"/>
      <c r="T60" s="162"/>
      <c r="U60" s="162"/>
      <c r="V60" s="162">
        <f>SUM(V61:V66)</f>
        <v>83.89</v>
      </c>
      <c r="W60" s="162"/>
      <c r="X60" s="162"/>
      <c r="AG60" t="s">
        <v>191</v>
      </c>
    </row>
    <row r="61" spans="1:60" outlineLevel="1" x14ac:dyDescent="0.2">
      <c r="A61" s="175">
        <v>16</v>
      </c>
      <c r="B61" s="176" t="s">
        <v>331</v>
      </c>
      <c r="C61" s="185" t="s">
        <v>332</v>
      </c>
      <c r="D61" s="177" t="s">
        <v>333</v>
      </c>
      <c r="E61" s="178">
        <v>23.933199999999999</v>
      </c>
      <c r="F61" s="179"/>
      <c r="G61" s="180">
        <f t="shared" ref="G61:G66" si="0">ROUND(E61*F61,2)</f>
        <v>0</v>
      </c>
      <c r="H61" s="159"/>
      <c r="I61" s="158">
        <f t="shared" ref="I61:I66" si="1">ROUND(E61*H61,2)</f>
        <v>0</v>
      </c>
      <c r="J61" s="159"/>
      <c r="K61" s="158">
        <f t="shared" ref="K61:K66" si="2">ROUND(E61*J61,2)</f>
        <v>0</v>
      </c>
      <c r="L61" s="158">
        <v>15</v>
      </c>
      <c r="M61" s="158">
        <f t="shared" ref="M61:M66" si="3">G61*(1+L61/100)</f>
        <v>0</v>
      </c>
      <c r="N61" s="158">
        <v>0</v>
      </c>
      <c r="O61" s="158">
        <f t="shared" ref="O61:O66" si="4">ROUND(E61*N61,2)</f>
        <v>0</v>
      </c>
      <c r="P61" s="158">
        <v>0</v>
      </c>
      <c r="Q61" s="158">
        <f t="shared" ref="Q61:Q66" si="5">ROUND(E61*P61,2)</f>
        <v>0</v>
      </c>
      <c r="R61" s="158"/>
      <c r="S61" s="158" t="s">
        <v>195</v>
      </c>
      <c r="T61" s="158" t="s">
        <v>196</v>
      </c>
      <c r="U61" s="158">
        <v>0.93300000000000005</v>
      </c>
      <c r="V61" s="158">
        <f t="shared" ref="V61:V66" si="6">ROUND(E61*U61,2)</f>
        <v>22.33</v>
      </c>
      <c r="W61" s="158"/>
      <c r="X61" s="158" t="s">
        <v>334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335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5">
        <v>17</v>
      </c>
      <c r="B62" s="176" t="s">
        <v>336</v>
      </c>
      <c r="C62" s="185" t="s">
        <v>337</v>
      </c>
      <c r="D62" s="177" t="s">
        <v>333</v>
      </c>
      <c r="E62" s="178">
        <v>23.933199999999999</v>
      </c>
      <c r="F62" s="179"/>
      <c r="G62" s="180">
        <f t="shared" si="0"/>
        <v>0</v>
      </c>
      <c r="H62" s="159"/>
      <c r="I62" s="158">
        <f t="shared" si="1"/>
        <v>0</v>
      </c>
      <c r="J62" s="159"/>
      <c r="K62" s="158">
        <f t="shared" si="2"/>
        <v>0</v>
      </c>
      <c r="L62" s="158">
        <v>15</v>
      </c>
      <c r="M62" s="158">
        <f t="shared" si="3"/>
        <v>0</v>
      </c>
      <c r="N62" s="158">
        <v>0</v>
      </c>
      <c r="O62" s="158">
        <f t="shared" si="4"/>
        <v>0</v>
      </c>
      <c r="P62" s="158">
        <v>0</v>
      </c>
      <c r="Q62" s="158">
        <f t="shared" si="5"/>
        <v>0</v>
      </c>
      <c r="R62" s="158"/>
      <c r="S62" s="158" t="s">
        <v>195</v>
      </c>
      <c r="T62" s="158" t="s">
        <v>196</v>
      </c>
      <c r="U62" s="158">
        <v>1.1399999999999999</v>
      </c>
      <c r="V62" s="158">
        <f t="shared" si="6"/>
        <v>27.28</v>
      </c>
      <c r="W62" s="158"/>
      <c r="X62" s="158" t="s">
        <v>334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335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5">
        <v>18</v>
      </c>
      <c r="B63" s="176" t="s">
        <v>338</v>
      </c>
      <c r="C63" s="185" t="s">
        <v>339</v>
      </c>
      <c r="D63" s="177" t="s">
        <v>333</v>
      </c>
      <c r="E63" s="178">
        <v>23.933199999999999</v>
      </c>
      <c r="F63" s="179"/>
      <c r="G63" s="180">
        <f t="shared" si="0"/>
        <v>0</v>
      </c>
      <c r="H63" s="159"/>
      <c r="I63" s="158">
        <f t="shared" si="1"/>
        <v>0</v>
      </c>
      <c r="J63" s="159"/>
      <c r="K63" s="158">
        <f t="shared" si="2"/>
        <v>0</v>
      </c>
      <c r="L63" s="158">
        <v>15</v>
      </c>
      <c r="M63" s="158">
        <f t="shared" si="3"/>
        <v>0</v>
      </c>
      <c r="N63" s="158">
        <v>0</v>
      </c>
      <c r="O63" s="158">
        <f t="shared" si="4"/>
        <v>0</v>
      </c>
      <c r="P63" s="158">
        <v>0</v>
      </c>
      <c r="Q63" s="158">
        <f t="shared" si="5"/>
        <v>0</v>
      </c>
      <c r="R63" s="158"/>
      <c r="S63" s="158" t="s">
        <v>195</v>
      </c>
      <c r="T63" s="158" t="s">
        <v>196</v>
      </c>
      <c r="U63" s="158">
        <v>0.49</v>
      </c>
      <c r="V63" s="158">
        <f t="shared" si="6"/>
        <v>11.73</v>
      </c>
      <c r="W63" s="158"/>
      <c r="X63" s="158" t="s">
        <v>334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335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5">
        <v>19</v>
      </c>
      <c r="B64" s="176" t="s">
        <v>340</v>
      </c>
      <c r="C64" s="185" t="s">
        <v>341</v>
      </c>
      <c r="D64" s="177" t="s">
        <v>333</v>
      </c>
      <c r="E64" s="178">
        <v>358.99803000000003</v>
      </c>
      <c r="F64" s="179"/>
      <c r="G64" s="180">
        <f t="shared" si="0"/>
        <v>0</v>
      </c>
      <c r="H64" s="159"/>
      <c r="I64" s="158">
        <f t="shared" si="1"/>
        <v>0</v>
      </c>
      <c r="J64" s="159"/>
      <c r="K64" s="158">
        <f t="shared" si="2"/>
        <v>0</v>
      </c>
      <c r="L64" s="158">
        <v>15</v>
      </c>
      <c r="M64" s="158">
        <f t="shared" si="3"/>
        <v>0</v>
      </c>
      <c r="N64" s="158">
        <v>0</v>
      </c>
      <c r="O64" s="158">
        <f t="shared" si="4"/>
        <v>0</v>
      </c>
      <c r="P64" s="158">
        <v>0</v>
      </c>
      <c r="Q64" s="158">
        <f t="shared" si="5"/>
        <v>0</v>
      </c>
      <c r="R64" s="158"/>
      <c r="S64" s="158" t="s">
        <v>195</v>
      </c>
      <c r="T64" s="158" t="s">
        <v>196</v>
      </c>
      <c r="U64" s="158">
        <v>0</v>
      </c>
      <c r="V64" s="158">
        <f t="shared" si="6"/>
        <v>0</v>
      </c>
      <c r="W64" s="158"/>
      <c r="X64" s="158" t="s">
        <v>334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335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5">
        <v>20</v>
      </c>
      <c r="B65" s="176" t="s">
        <v>342</v>
      </c>
      <c r="C65" s="185" t="s">
        <v>343</v>
      </c>
      <c r="D65" s="177" t="s">
        <v>333</v>
      </c>
      <c r="E65" s="178">
        <v>23.933199999999999</v>
      </c>
      <c r="F65" s="179"/>
      <c r="G65" s="180">
        <f t="shared" si="0"/>
        <v>0</v>
      </c>
      <c r="H65" s="159"/>
      <c r="I65" s="158">
        <f t="shared" si="1"/>
        <v>0</v>
      </c>
      <c r="J65" s="159"/>
      <c r="K65" s="158">
        <f t="shared" si="2"/>
        <v>0</v>
      </c>
      <c r="L65" s="158">
        <v>15</v>
      </c>
      <c r="M65" s="158">
        <f t="shared" si="3"/>
        <v>0</v>
      </c>
      <c r="N65" s="158">
        <v>0</v>
      </c>
      <c r="O65" s="158">
        <f t="shared" si="4"/>
        <v>0</v>
      </c>
      <c r="P65" s="158">
        <v>0</v>
      </c>
      <c r="Q65" s="158">
        <f t="shared" si="5"/>
        <v>0</v>
      </c>
      <c r="R65" s="158"/>
      <c r="S65" s="158" t="s">
        <v>195</v>
      </c>
      <c r="T65" s="158" t="s">
        <v>196</v>
      </c>
      <c r="U65" s="158">
        <v>0.94199999999999995</v>
      </c>
      <c r="V65" s="158">
        <f t="shared" si="6"/>
        <v>22.55</v>
      </c>
      <c r="W65" s="158"/>
      <c r="X65" s="158" t="s">
        <v>334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335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69">
        <v>21</v>
      </c>
      <c r="B66" s="170" t="s">
        <v>344</v>
      </c>
      <c r="C66" s="183" t="s">
        <v>345</v>
      </c>
      <c r="D66" s="171" t="s">
        <v>333</v>
      </c>
      <c r="E66" s="172">
        <v>23.933199999999999</v>
      </c>
      <c r="F66" s="173"/>
      <c r="G66" s="174">
        <f t="shared" si="0"/>
        <v>0</v>
      </c>
      <c r="H66" s="159"/>
      <c r="I66" s="158">
        <f t="shared" si="1"/>
        <v>0</v>
      </c>
      <c r="J66" s="159"/>
      <c r="K66" s="158">
        <f t="shared" si="2"/>
        <v>0</v>
      </c>
      <c r="L66" s="158">
        <v>15</v>
      </c>
      <c r="M66" s="158">
        <f t="shared" si="3"/>
        <v>0</v>
      </c>
      <c r="N66" s="158">
        <v>0</v>
      </c>
      <c r="O66" s="158">
        <f t="shared" si="4"/>
        <v>0</v>
      </c>
      <c r="P66" s="158">
        <v>0</v>
      </c>
      <c r="Q66" s="158">
        <f t="shared" si="5"/>
        <v>0</v>
      </c>
      <c r="R66" s="158"/>
      <c r="S66" s="158" t="s">
        <v>195</v>
      </c>
      <c r="T66" s="158" t="s">
        <v>196</v>
      </c>
      <c r="U66" s="158">
        <v>0</v>
      </c>
      <c r="V66" s="158">
        <f t="shared" si="6"/>
        <v>0</v>
      </c>
      <c r="W66" s="158"/>
      <c r="X66" s="158" t="s">
        <v>334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335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x14ac:dyDescent="0.2">
      <c r="A67" s="3"/>
      <c r="B67" s="4"/>
      <c r="C67" s="186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AE67">
        <v>15</v>
      </c>
      <c r="AF67">
        <v>21</v>
      </c>
      <c r="AG67" t="s">
        <v>177</v>
      </c>
    </row>
    <row r="68" spans="1:60" x14ac:dyDescent="0.2">
      <c r="A68" s="151"/>
      <c r="B68" s="152" t="s">
        <v>31</v>
      </c>
      <c r="C68" s="187"/>
      <c r="D68" s="153"/>
      <c r="E68" s="154"/>
      <c r="F68" s="154"/>
      <c r="G68" s="181">
        <f>G8+G13+G16+G52+G56+G60</f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AE68">
        <f>SUMIF(L7:L66,AE67,G7:G66)</f>
        <v>0</v>
      </c>
      <c r="AF68">
        <f>SUMIF(L7:L66,AF67,G7:G66)</f>
        <v>0</v>
      </c>
      <c r="AG68" t="s">
        <v>346</v>
      </c>
    </row>
    <row r="69" spans="1:60" x14ac:dyDescent="0.2">
      <c r="A69" s="3"/>
      <c r="B69" s="4"/>
      <c r="C69" s="186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60" x14ac:dyDescent="0.2">
      <c r="A70" s="3"/>
      <c r="B70" s="4"/>
      <c r="C70" s="186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60" x14ac:dyDescent="0.2">
      <c r="A71" s="272" t="s">
        <v>347</v>
      </c>
      <c r="B71" s="272"/>
      <c r="C71" s="273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60" x14ac:dyDescent="0.2">
      <c r="A72" s="253"/>
      <c r="B72" s="254"/>
      <c r="C72" s="255"/>
      <c r="D72" s="254"/>
      <c r="E72" s="254"/>
      <c r="F72" s="254"/>
      <c r="G72" s="25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G72" t="s">
        <v>348</v>
      </c>
    </row>
    <row r="73" spans="1:60" x14ac:dyDescent="0.2">
      <c r="A73" s="257"/>
      <c r="B73" s="258"/>
      <c r="C73" s="259"/>
      <c r="D73" s="258"/>
      <c r="E73" s="258"/>
      <c r="F73" s="258"/>
      <c r="G73" s="260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60" x14ac:dyDescent="0.2">
      <c r="A74" s="257"/>
      <c r="B74" s="258"/>
      <c r="C74" s="259"/>
      <c r="D74" s="258"/>
      <c r="E74" s="258"/>
      <c r="F74" s="258"/>
      <c r="G74" s="260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60" x14ac:dyDescent="0.2">
      <c r="A75" s="257"/>
      <c r="B75" s="258"/>
      <c r="C75" s="259"/>
      <c r="D75" s="258"/>
      <c r="E75" s="258"/>
      <c r="F75" s="258"/>
      <c r="G75" s="260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60" x14ac:dyDescent="0.2">
      <c r="A76" s="261"/>
      <c r="B76" s="262"/>
      <c r="C76" s="263"/>
      <c r="D76" s="262"/>
      <c r="E76" s="262"/>
      <c r="F76" s="262"/>
      <c r="G76" s="26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60" x14ac:dyDescent="0.2">
      <c r="A77" s="3"/>
      <c r="B77" s="4"/>
      <c r="C77" s="186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60" x14ac:dyDescent="0.2">
      <c r="C78" s="188"/>
      <c r="D78" s="10"/>
      <c r="AG78" t="s">
        <v>349</v>
      </c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72:G76"/>
    <mergeCell ref="A1:G1"/>
    <mergeCell ref="C2:G2"/>
    <mergeCell ref="C3:G3"/>
    <mergeCell ref="C4:G4"/>
    <mergeCell ref="A71:C7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56" activePane="bottomLeft" state="frozen"/>
      <selection pane="bottomLeft" activeCell="Z89" sqref="Z89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5" t="s">
        <v>7</v>
      </c>
      <c r="B1" s="265"/>
      <c r="C1" s="265"/>
      <c r="D1" s="265"/>
      <c r="E1" s="265"/>
      <c r="F1" s="265"/>
      <c r="G1" s="265"/>
      <c r="AG1" t="s">
        <v>165</v>
      </c>
    </row>
    <row r="2" spans="1:60" ht="24.95" customHeight="1" x14ac:dyDescent="0.2">
      <c r="A2" s="140" t="s">
        <v>8</v>
      </c>
      <c r="B2" s="49" t="s">
        <v>43</v>
      </c>
      <c r="C2" s="266" t="s">
        <v>44</v>
      </c>
      <c r="D2" s="267"/>
      <c r="E2" s="267"/>
      <c r="F2" s="267"/>
      <c r="G2" s="268"/>
      <c r="AG2" t="s">
        <v>166</v>
      </c>
    </row>
    <row r="3" spans="1:60" ht="24.95" customHeight="1" x14ac:dyDescent="0.2">
      <c r="A3" s="140" t="s">
        <v>9</v>
      </c>
      <c r="B3" s="49" t="s">
        <v>56</v>
      </c>
      <c r="C3" s="266" t="s">
        <v>57</v>
      </c>
      <c r="D3" s="267"/>
      <c r="E3" s="267"/>
      <c r="F3" s="267"/>
      <c r="G3" s="268"/>
      <c r="AC3" s="122" t="s">
        <v>166</v>
      </c>
      <c r="AG3" t="s">
        <v>167</v>
      </c>
    </row>
    <row r="4" spans="1:60" ht="24.95" customHeight="1" x14ac:dyDescent="0.2">
      <c r="A4" s="141" t="s">
        <v>10</v>
      </c>
      <c r="B4" s="142" t="s">
        <v>50</v>
      </c>
      <c r="C4" s="269" t="s">
        <v>51</v>
      </c>
      <c r="D4" s="270"/>
      <c r="E4" s="270"/>
      <c r="F4" s="270"/>
      <c r="G4" s="271"/>
      <c r="AG4" t="s">
        <v>168</v>
      </c>
    </row>
    <row r="5" spans="1:60" x14ac:dyDescent="0.2">
      <c r="D5" s="10"/>
    </row>
    <row r="6" spans="1:60" ht="38.25" x14ac:dyDescent="0.2">
      <c r="A6" s="144" t="s">
        <v>169</v>
      </c>
      <c r="B6" s="146" t="s">
        <v>170</v>
      </c>
      <c r="C6" s="146" t="s">
        <v>171</v>
      </c>
      <c r="D6" s="145" t="s">
        <v>172</v>
      </c>
      <c r="E6" s="144" t="s">
        <v>173</v>
      </c>
      <c r="F6" s="143" t="s">
        <v>174</v>
      </c>
      <c r="G6" s="144" t="s">
        <v>31</v>
      </c>
      <c r="H6" s="147" t="s">
        <v>32</v>
      </c>
      <c r="I6" s="147" t="s">
        <v>175</v>
      </c>
      <c r="J6" s="147" t="s">
        <v>33</v>
      </c>
      <c r="K6" s="147" t="s">
        <v>176</v>
      </c>
      <c r="L6" s="147" t="s">
        <v>177</v>
      </c>
      <c r="M6" s="147" t="s">
        <v>178</v>
      </c>
      <c r="N6" s="147" t="s">
        <v>179</v>
      </c>
      <c r="O6" s="147" t="s">
        <v>180</v>
      </c>
      <c r="P6" s="147" t="s">
        <v>181</v>
      </c>
      <c r="Q6" s="147" t="s">
        <v>182</v>
      </c>
      <c r="R6" s="147" t="s">
        <v>183</v>
      </c>
      <c r="S6" s="147" t="s">
        <v>184</v>
      </c>
      <c r="T6" s="147" t="s">
        <v>185</v>
      </c>
      <c r="U6" s="147" t="s">
        <v>186</v>
      </c>
      <c r="V6" s="147" t="s">
        <v>187</v>
      </c>
      <c r="W6" s="147" t="s">
        <v>188</v>
      </c>
      <c r="X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63" t="s">
        <v>190</v>
      </c>
      <c r="B8" s="164" t="s">
        <v>80</v>
      </c>
      <c r="C8" s="182" t="s">
        <v>81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0.65</v>
      </c>
      <c r="P8" s="162"/>
      <c r="Q8" s="162">
        <f>SUM(Q9:Q10)</f>
        <v>0</v>
      </c>
      <c r="R8" s="162"/>
      <c r="S8" s="162"/>
      <c r="T8" s="162"/>
      <c r="U8" s="162"/>
      <c r="V8" s="162">
        <f>SUM(V9:V10)</f>
        <v>1.73</v>
      </c>
      <c r="W8" s="162"/>
      <c r="X8" s="162"/>
      <c r="AG8" t="s">
        <v>191</v>
      </c>
    </row>
    <row r="9" spans="1:60" outlineLevel="1" x14ac:dyDescent="0.2">
      <c r="A9" s="169">
        <v>1</v>
      </c>
      <c r="B9" s="170" t="s">
        <v>367</v>
      </c>
      <c r="C9" s="183" t="s">
        <v>368</v>
      </c>
      <c r="D9" s="171" t="s">
        <v>194</v>
      </c>
      <c r="E9" s="172">
        <v>0.36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15</v>
      </c>
      <c r="M9" s="158">
        <f>G9*(1+L9/100)</f>
        <v>0</v>
      </c>
      <c r="N9" s="158">
        <v>1.79356</v>
      </c>
      <c r="O9" s="158">
        <f>ROUND(E9*N9,2)</f>
        <v>0.65</v>
      </c>
      <c r="P9" s="158">
        <v>0</v>
      </c>
      <c r="Q9" s="158">
        <f>ROUND(E9*P9,2)</f>
        <v>0</v>
      </c>
      <c r="R9" s="158"/>
      <c r="S9" s="158" t="s">
        <v>195</v>
      </c>
      <c r="T9" s="158" t="s">
        <v>196</v>
      </c>
      <c r="U9" s="158">
        <v>4.7939999999999996</v>
      </c>
      <c r="V9" s="158">
        <f>ROUND(E9*U9,2)</f>
        <v>1.73</v>
      </c>
      <c r="W9" s="158"/>
      <c r="X9" s="158" t="s">
        <v>209</v>
      </c>
      <c r="Y9" s="148"/>
      <c r="Z9" s="148"/>
      <c r="AA9" s="148"/>
      <c r="AB9" s="148"/>
      <c r="AC9" s="148"/>
      <c r="AD9" s="148"/>
      <c r="AE9" s="148"/>
      <c r="AF9" s="148"/>
      <c r="AG9" s="148" t="s">
        <v>210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55"/>
      <c r="B10" s="156"/>
      <c r="C10" s="184" t="s">
        <v>696</v>
      </c>
      <c r="D10" s="160"/>
      <c r="E10" s="161">
        <v>0.36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8"/>
      <c r="Z10" s="148"/>
      <c r="AA10" s="148"/>
      <c r="AB10" s="148"/>
      <c r="AC10" s="148"/>
      <c r="AD10" s="148"/>
      <c r="AE10" s="148"/>
      <c r="AF10" s="148"/>
      <c r="AG10" s="148" t="s">
        <v>200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3" t="s">
        <v>190</v>
      </c>
      <c r="B11" s="164" t="s">
        <v>82</v>
      </c>
      <c r="C11" s="182" t="s">
        <v>83</v>
      </c>
      <c r="D11" s="165"/>
      <c r="E11" s="166"/>
      <c r="F11" s="167"/>
      <c r="G11" s="168">
        <f>SUMIF(AG12:AG14,"&lt;&gt;NOR",G12:G14)</f>
        <v>0</v>
      </c>
      <c r="H11" s="162"/>
      <c r="I11" s="162">
        <f>SUM(I12:I14)</f>
        <v>0</v>
      </c>
      <c r="J11" s="162"/>
      <c r="K11" s="162">
        <f>SUM(K12:K14)</f>
        <v>0</v>
      </c>
      <c r="L11" s="162"/>
      <c r="M11" s="162">
        <f>SUM(M12:M14)</f>
        <v>0</v>
      </c>
      <c r="N11" s="162"/>
      <c r="O11" s="162">
        <f>SUM(O12:O14)</f>
        <v>0.43</v>
      </c>
      <c r="P11" s="162"/>
      <c r="Q11" s="162">
        <f>SUM(Q12:Q14)</f>
        <v>0</v>
      </c>
      <c r="R11" s="162"/>
      <c r="S11" s="162"/>
      <c r="T11" s="162"/>
      <c r="U11" s="162"/>
      <c r="V11" s="162">
        <f>SUM(V12:V14)</f>
        <v>5.3</v>
      </c>
      <c r="W11" s="162"/>
      <c r="X11" s="162"/>
      <c r="AG11" t="s">
        <v>191</v>
      </c>
    </row>
    <row r="12" spans="1:60" ht="22.5" outlineLevel="1" x14ac:dyDescent="0.2">
      <c r="A12" s="169">
        <v>2</v>
      </c>
      <c r="B12" s="170" t="s">
        <v>1654</v>
      </c>
      <c r="C12" s="183" t="s">
        <v>1655</v>
      </c>
      <c r="D12" s="171" t="s">
        <v>238</v>
      </c>
      <c r="E12" s="172">
        <v>3.58</v>
      </c>
      <c r="F12" s="173"/>
      <c r="G12" s="174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15</v>
      </c>
      <c r="M12" s="158">
        <f>G12*(1+L12/100)</f>
        <v>0</v>
      </c>
      <c r="N12" s="158">
        <v>0.12131</v>
      </c>
      <c r="O12" s="158">
        <f>ROUND(E12*N12,2)</f>
        <v>0.43</v>
      </c>
      <c r="P12" s="158">
        <v>0</v>
      </c>
      <c r="Q12" s="158">
        <f>ROUND(E12*P12,2)</f>
        <v>0</v>
      </c>
      <c r="R12" s="158"/>
      <c r="S12" s="158" t="s">
        <v>195</v>
      </c>
      <c r="T12" s="158" t="s">
        <v>196</v>
      </c>
      <c r="U12" s="158">
        <v>1.48167</v>
      </c>
      <c r="V12" s="158">
        <f>ROUND(E12*U12,2)</f>
        <v>5.3</v>
      </c>
      <c r="W12" s="158"/>
      <c r="X12" s="158" t="s">
        <v>197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198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55"/>
      <c r="B13" s="156"/>
      <c r="C13" s="184" t="s">
        <v>1656</v>
      </c>
      <c r="D13" s="160"/>
      <c r="E13" s="161">
        <v>1.18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48"/>
      <c r="Z13" s="148"/>
      <c r="AA13" s="148"/>
      <c r="AB13" s="148"/>
      <c r="AC13" s="148"/>
      <c r="AD13" s="148"/>
      <c r="AE13" s="148"/>
      <c r="AF13" s="148"/>
      <c r="AG13" s="148" t="s">
        <v>200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55"/>
      <c r="B14" s="156"/>
      <c r="C14" s="184" t="s">
        <v>1657</v>
      </c>
      <c r="D14" s="160"/>
      <c r="E14" s="161">
        <v>2.4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48"/>
      <c r="Z14" s="148"/>
      <c r="AA14" s="148"/>
      <c r="AB14" s="148"/>
      <c r="AC14" s="148"/>
      <c r="AD14" s="148"/>
      <c r="AE14" s="148"/>
      <c r="AF14" s="148"/>
      <c r="AG14" s="148" t="s">
        <v>200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3" t="s">
        <v>190</v>
      </c>
      <c r="B15" s="164" t="s">
        <v>86</v>
      </c>
      <c r="C15" s="182" t="s">
        <v>87</v>
      </c>
      <c r="D15" s="165"/>
      <c r="E15" s="166"/>
      <c r="F15" s="167"/>
      <c r="G15" s="168">
        <f>SUMIF(AG16:AG17,"&lt;&gt;NOR",G16:G17)</f>
        <v>0</v>
      </c>
      <c r="H15" s="162"/>
      <c r="I15" s="162">
        <f>SUM(I16:I17)</f>
        <v>0</v>
      </c>
      <c r="J15" s="162"/>
      <c r="K15" s="162">
        <f>SUM(K16:K17)</f>
        <v>0</v>
      </c>
      <c r="L15" s="162"/>
      <c r="M15" s="162">
        <f>SUM(M16:M17)</f>
        <v>0</v>
      </c>
      <c r="N15" s="162"/>
      <c r="O15" s="162">
        <f>SUM(O16:O17)</f>
        <v>11.09</v>
      </c>
      <c r="P15" s="162"/>
      <c r="Q15" s="162">
        <f>SUM(Q16:Q17)</f>
        <v>0</v>
      </c>
      <c r="R15" s="162"/>
      <c r="S15" s="162"/>
      <c r="T15" s="162"/>
      <c r="U15" s="162"/>
      <c r="V15" s="162">
        <f>SUM(V16:V17)</f>
        <v>0.76</v>
      </c>
      <c r="W15" s="162"/>
      <c r="X15" s="162"/>
      <c r="AG15" t="s">
        <v>191</v>
      </c>
    </row>
    <row r="16" spans="1:60" ht="22.5" outlineLevel="1" x14ac:dyDescent="0.2">
      <c r="A16" s="169">
        <v>3</v>
      </c>
      <c r="B16" s="170" t="s">
        <v>604</v>
      </c>
      <c r="C16" s="183" t="s">
        <v>605</v>
      </c>
      <c r="D16" s="171" t="s">
        <v>204</v>
      </c>
      <c r="E16" s="172">
        <v>29.34</v>
      </c>
      <c r="F16" s="173"/>
      <c r="G16" s="174">
        <f>ROUND(E16*F16,2)</f>
        <v>0</v>
      </c>
      <c r="H16" s="159"/>
      <c r="I16" s="158">
        <f>ROUND(E16*H16,2)</f>
        <v>0</v>
      </c>
      <c r="J16" s="159"/>
      <c r="K16" s="158">
        <f>ROUND(E16*J16,2)</f>
        <v>0</v>
      </c>
      <c r="L16" s="158">
        <v>15</v>
      </c>
      <c r="M16" s="158">
        <f>G16*(1+L16/100)</f>
        <v>0</v>
      </c>
      <c r="N16" s="158">
        <v>0.378</v>
      </c>
      <c r="O16" s="158">
        <f>ROUND(E16*N16,2)</f>
        <v>11.09</v>
      </c>
      <c r="P16" s="158">
        <v>0</v>
      </c>
      <c r="Q16" s="158">
        <f>ROUND(E16*P16,2)</f>
        <v>0</v>
      </c>
      <c r="R16" s="158"/>
      <c r="S16" s="158" t="s">
        <v>195</v>
      </c>
      <c r="T16" s="158" t="s">
        <v>196</v>
      </c>
      <c r="U16" s="158">
        <v>2.5999999999999999E-2</v>
      </c>
      <c r="V16" s="158">
        <f>ROUND(E16*U16,2)</f>
        <v>0.76</v>
      </c>
      <c r="W16" s="158"/>
      <c r="X16" s="158" t="s">
        <v>209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210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55"/>
      <c r="B17" s="156"/>
      <c r="C17" s="184" t="s">
        <v>1658</v>
      </c>
      <c r="D17" s="160"/>
      <c r="E17" s="161">
        <v>29.34</v>
      </c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48"/>
      <c r="Z17" s="148"/>
      <c r="AA17" s="148"/>
      <c r="AB17" s="148"/>
      <c r="AC17" s="148"/>
      <c r="AD17" s="148"/>
      <c r="AE17" s="148"/>
      <c r="AF17" s="148"/>
      <c r="AG17" s="148" t="s">
        <v>200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x14ac:dyDescent="0.2">
      <c r="A18" s="163" t="s">
        <v>190</v>
      </c>
      <c r="B18" s="164" t="s">
        <v>90</v>
      </c>
      <c r="C18" s="182" t="s">
        <v>91</v>
      </c>
      <c r="D18" s="165"/>
      <c r="E18" s="166"/>
      <c r="F18" s="167"/>
      <c r="G18" s="168">
        <f>SUMIF(AG19:AG43,"&lt;&gt;NOR",G19:G43)</f>
        <v>0</v>
      </c>
      <c r="H18" s="162"/>
      <c r="I18" s="162">
        <f>SUM(I19:I43)</f>
        <v>0</v>
      </c>
      <c r="J18" s="162"/>
      <c r="K18" s="162">
        <f>SUM(K19:K43)</f>
        <v>0</v>
      </c>
      <c r="L18" s="162"/>
      <c r="M18" s="162">
        <f>SUM(M19:M43)</f>
        <v>0</v>
      </c>
      <c r="N18" s="162"/>
      <c r="O18" s="162">
        <f>SUM(O19:O43)</f>
        <v>12.6</v>
      </c>
      <c r="P18" s="162"/>
      <c r="Q18" s="162">
        <f>SUM(Q19:Q43)</f>
        <v>0</v>
      </c>
      <c r="R18" s="162"/>
      <c r="S18" s="162"/>
      <c r="T18" s="162"/>
      <c r="U18" s="162"/>
      <c r="V18" s="162">
        <f>SUM(V19:V43)</f>
        <v>316.19</v>
      </c>
      <c r="W18" s="162"/>
      <c r="X18" s="162"/>
      <c r="AG18" t="s">
        <v>191</v>
      </c>
    </row>
    <row r="19" spans="1:60" outlineLevel="1" x14ac:dyDescent="0.2">
      <c r="A19" s="169">
        <v>4</v>
      </c>
      <c r="B19" s="170" t="s">
        <v>620</v>
      </c>
      <c r="C19" s="183" t="s">
        <v>621</v>
      </c>
      <c r="D19" s="171" t="s">
        <v>204</v>
      </c>
      <c r="E19" s="172">
        <v>271.32675</v>
      </c>
      <c r="F19" s="173"/>
      <c r="G19" s="174">
        <f>ROUND(E19*F19,2)</f>
        <v>0</v>
      </c>
      <c r="H19" s="159"/>
      <c r="I19" s="158">
        <f>ROUND(E19*H19,2)</f>
        <v>0</v>
      </c>
      <c r="J19" s="159"/>
      <c r="K19" s="158">
        <f>ROUND(E19*J19,2)</f>
        <v>0</v>
      </c>
      <c r="L19" s="158">
        <v>15</v>
      </c>
      <c r="M19" s="158">
        <f>G19*(1+L19/100)</f>
        <v>0</v>
      </c>
      <c r="N19" s="158">
        <v>1.3390000000000001E-2</v>
      </c>
      <c r="O19" s="158">
        <f>ROUND(E19*N19,2)</f>
        <v>3.63</v>
      </c>
      <c r="P19" s="158">
        <v>0</v>
      </c>
      <c r="Q19" s="158">
        <f>ROUND(E19*P19,2)</f>
        <v>0</v>
      </c>
      <c r="R19" s="158"/>
      <c r="S19" s="158" t="s">
        <v>195</v>
      </c>
      <c r="T19" s="158" t="s">
        <v>196</v>
      </c>
      <c r="U19" s="158">
        <v>8.831E-2</v>
      </c>
      <c r="V19" s="158">
        <f>ROUND(E19*U19,2)</f>
        <v>23.96</v>
      </c>
      <c r="W19" s="158"/>
      <c r="X19" s="158" t="s">
        <v>209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210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55"/>
      <c r="B20" s="156"/>
      <c r="C20" s="184" t="s">
        <v>1659</v>
      </c>
      <c r="D20" s="160"/>
      <c r="E20" s="161">
        <v>35.207999999999998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48"/>
      <c r="Z20" s="148"/>
      <c r="AA20" s="148"/>
      <c r="AB20" s="148"/>
      <c r="AC20" s="148"/>
      <c r="AD20" s="148"/>
      <c r="AE20" s="148"/>
      <c r="AF20" s="148"/>
      <c r="AG20" s="148" t="s">
        <v>200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55"/>
      <c r="B21" s="156"/>
      <c r="C21" s="184" t="s">
        <v>1660</v>
      </c>
      <c r="D21" s="160"/>
      <c r="E21" s="161">
        <v>26.042000000000002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48"/>
      <c r="Z21" s="148"/>
      <c r="AA21" s="148"/>
      <c r="AB21" s="148"/>
      <c r="AC21" s="148"/>
      <c r="AD21" s="148"/>
      <c r="AE21" s="148"/>
      <c r="AF21" s="148"/>
      <c r="AG21" s="148" t="s">
        <v>200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55"/>
      <c r="B22" s="156"/>
      <c r="C22" s="184" t="s">
        <v>1661</v>
      </c>
      <c r="D22" s="160"/>
      <c r="E22" s="161">
        <v>55.32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48"/>
      <c r="Z22" s="148"/>
      <c r="AA22" s="148"/>
      <c r="AB22" s="148"/>
      <c r="AC22" s="148"/>
      <c r="AD22" s="148"/>
      <c r="AE22" s="148"/>
      <c r="AF22" s="148"/>
      <c r="AG22" s="148" t="s">
        <v>200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55"/>
      <c r="B23" s="156"/>
      <c r="C23" s="184" t="s">
        <v>1234</v>
      </c>
      <c r="D23" s="160"/>
      <c r="E23" s="161">
        <v>-0.59199999999999997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48"/>
      <c r="Z23" s="148"/>
      <c r="AA23" s="148"/>
      <c r="AB23" s="148"/>
      <c r="AC23" s="148"/>
      <c r="AD23" s="148"/>
      <c r="AE23" s="148"/>
      <c r="AF23" s="148"/>
      <c r="AG23" s="148" t="s">
        <v>200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55"/>
      <c r="B24" s="156"/>
      <c r="C24" s="184" t="s">
        <v>1662</v>
      </c>
      <c r="D24" s="160"/>
      <c r="E24" s="161">
        <v>39.241999999999997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48"/>
      <c r="Z24" s="148"/>
      <c r="AA24" s="148"/>
      <c r="AB24" s="148"/>
      <c r="AC24" s="148"/>
      <c r="AD24" s="148"/>
      <c r="AE24" s="148"/>
      <c r="AF24" s="148"/>
      <c r="AG24" s="148" t="s">
        <v>200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55"/>
      <c r="B25" s="156"/>
      <c r="C25" s="184" t="s">
        <v>1663</v>
      </c>
      <c r="D25" s="160"/>
      <c r="E25" s="161">
        <v>22.38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48"/>
      <c r="Z25" s="148"/>
      <c r="AA25" s="148"/>
      <c r="AB25" s="148"/>
      <c r="AC25" s="148"/>
      <c r="AD25" s="148"/>
      <c r="AE25" s="148"/>
      <c r="AF25" s="148"/>
      <c r="AG25" s="148" t="s">
        <v>200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55"/>
      <c r="B26" s="156"/>
      <c r="C26" s="184" t="s">
        <v>665</v>
      </c>
      <c r="D26" s="160"/>
      <c r="E26" s="161">
        <v>19.899999999999999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48"/>
      <c r="Z26" s="148"/>
      <c r="AA26" s="148"/>
      <c r="AB26" s="148"/>
      <c r="AC26" s="148"/>
      <c r="AD26" s="148"/>
      <c r="AE26" s="148"/>
      <c r="AF26" s="148"/>
      <c r="AG26" s="148" t="s">
        <v>200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55"/>
      <c r="B27" s="156"/>
      <c r="C27" s="184" t="s">
        <v>1664</v>
      </c>
      <c r="D27" s="160"/>
      <c r="E27" s="161">
        <v>59.835749999999997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8"/>
      <c r="Z27" s="148"/>
      <c r="AA27" s="148"/>
      <c r="AB27" s="148"/>
      <c r="AC27" s="148"/>
      <c r="AD27" s="148"/>
      <c r="AE27" s="148"/>
      <c r="AF27" s="148"/>
      <c r="AG27" s="148" t="s">
        <v>200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55"/>
      <c r="B28" s="156"/>
      <c r="C28" s="184" t="s">
        <v>1665</v>
      </c>
      <c r="D28" s="160"/>
      <c r="E28" s="161">
        <v>-6.484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48"/>
      <c r="Z28" s="148"/>
      <c r="AA28" s="148"/>
      <c r="AB28" s="148"/>
      <c r="AC28" s="148"/>
      <c r="AD28" s="148"/>
      <c r="AE28" s="148"/>
      <c r="AF28" s="148"/>
      <c r="AG28" s="148" t="s">
        <v>200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55"/>
      <c r="B29" s="156"/>
      <c r="C29" s="184" t="s">
        <v>1666</v>
      </c>
      <c r="D29" s="160"/>
      <c r="E29" s="161">
        <v>20.475000000000001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48"/>
      <c r="Z29" s="148"/>
      <c r="AA29" s="148"/>
      <c r="AB29" s="148"/>
      <c r="AC29" s="148"/>
      <c r="AD29" s="148"/>
      <c r="AE29" s="148"/>
      <c r="AF29" s="148"/>
      <c r="AG29" s="148" t="s">
        <v>200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69">
        <v>5</v>
      </c>
      <c r="B30" s="170" t="s">
        <v>660</v>
      </c>
      <c r="C30" s="183" t="s">
        <v>661</v>
      </c>
      <c r="D30" s="171" t="s">
        <v>204</v>
      </c>
      <c r="E30" s="172">
        <v>71.248000000000005</v>
      </c>
      <c r="F30" s="173"/>
      <c r="G30" s="174">
        <f>ROUND(E30*F30,2)</f>
        <v>0</v>
      </c>
      <c r="H30" s="159"/>
      <c r="I30" s="158">
        <f>ROUND(E30*H30,2)</f>
        <v>0</v>
      </c>
      <c r="J30" s="159"/>
      <c r="K30" s="158">
        <f>ROUND(E30*J30,2)</f>
        <v>0</v>
      </c>
      <c r="L30" s="158">
        <v>15</v>
      </c>
      <c r="M30" s="158">
        <f>G30*(1+L30/100)</f>
        <v>0</v>
      </c>
      <c r="N30" s="158">
        <v>3.3369999999999997E-2</v>
      </c>
      <c r="O30" s="158">
        <f>ROUND(E30*N30,2)</f>
        <v>2.38</v>
      </c>
      <c r="P30" s="158">
        <v>0</v>
      </c>
      <c r="Q30" s="158">
        <f>ROUND(E30*P30,2)</f>
        <v>0</v>
      </c>
      <c r="R30" s="158"/>
      <c r="S30" s="158" t="s">
        <v>195</v>
      </c>
      <c r="T30" s="158" t="s">
        <v>196</v>
      </c>
      <c r="U30" s="158">
        <v>1.08487</v>
      </c>
      <c r="V30" s="158">
        <f>ROUND(E30*U30,2)</f>
        <v>77.290000000000006</v>
      </c>
      <c r="W30" s="158"/>
      <c r="X30" s="158" t="s">
        <v>209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210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55"/>
      <c r="B31" s="156"/>
      <c r="C31" s="184" t="s">
        <v>1659</v>
      </c>
      <c r="D31" s="160"/>
      <c r="E31" s="161">
        <v>35.207999999999998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48"/>
      <c r="Z31" s="148"/>
      <c r="AA31" s="148"/>
      <c r="AB31" s="148"/>
      <c r="AC31" s="148"/>
      <c r="AD31" s="148"/>
      <c r="AE31" s="148"/>
      <c r="AF31" s="148"/>
      <c r="AG31" s="148" t="s">
        <v>200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55"/>
      <c r="B32" s="156"/>
      <c r="C32" s="184" t="s">
        <v>1667</v>
      </c>
      <c r="D32" s="160"/>
      <c r="E32" s="161">
        <v>18.170000000000002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8"/>
      <c r="Z32" s="148"/>
      <c r="AA32" s="148"/>
      <c r="AB32" s="148"/>
      <c r="AC32" s="148"/>
      <c r="AD32" s="148"/>
      <c r="AE32" s="148"/>
      <c r="AF32" s="148"/>
      <c r="AG32" s="148" t="s">
        <v>200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55"/>
      <c r="B33" s="156"/>
      <c r="C33" s="184" t="s">
        <v>1668</v>
      </c>
      <c r="D33" s="160"/>
      <c r="E33" s="161">
        <v>17.87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48"/>
      <c r="Z33" s="148"/>
      <c r="AA33" s="148"/>
      <c r="AB33" s="148"/>
      <c r="AC33" s="148"/>
      <c r="AD33" s="148"/>
      <c r="AE33" s="148"/>
      <c r="AF33" s="148"/>
      <c r="AG33" s="148" t="s">
        <v>200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 x14ac:dyDescent="0.2">
      <c r="A34" s="169">
        <v>6</v>
      </c>
      <c r="B34" s="170" t="s">
        <v>662</v>
      </c>
      <c r="C34" s="183" t="s">
        <v>663</v>
      </c>
      <c r="D34" s="171" t="s">
        <v>204</v>
      </c>
      <c r="E34" s="172">
        <v>263.40474999999998</v>
      </c>
      <c r="F34" s="173"/>
      <c r="G34" s="174">
        <f>ROUND(E34*F34,2)</f>
        <v>0</v>
      </c>
      <c r="H34" s="159"/>
      <c r="I34" s="158">
        <f>ROUND(E34*H34,2)</f>
        <v>0</v>
      </c>
      <c r="J34" s="159"/>
      <c r="K34" s="158">
        <f>ROUND(E34*J34,2)</f>
        <v>0</v>
      </c>
      <c r="L34" s="158">
        <v>15</v>
      </c>
      <c r="M34" s="158">
        <f>G34*(1+L34/100)</f>
        <v>0</v>
      </c>
      <c r="N34" s="158">
        <v>2.5000000000000001E-2</v>
      </c>
      <c r="O34" s="158">
        <f>ROUND(E34*N34,2)</f>
        <v>6.59</v>
      </c>
      <c r="P34" s="158">
        <v>0</v>
      </c>
      <c r="Q34" s="158">
        <f>ROUND(E34*P34,2)</f>
        <v>0</v>
      </c>
      <c r="R34" s="158"/>
      <c r="S34" s="158" t="s">
        <v>195</v>
      </c>
      <c r="T34" s="158" t="s">
        <v>196</v>
      </c>
      <c r="U34" s="158">
        <v>0.81599999999999995</v>
      </c>
      <c r="V34" s="158">
        <f>ROUND(E34*U34,2)</f>
        <v>214.94</v>
      </c>
      <c r="W34" s="158"/>
      <c r="X34" s="158" t="s">
        <v>209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210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55"/>
      <c r="B35" s="156"/>
      <c r="C35" s="184" t="s">
        <v>1660</v>
      </c>
      <c r="D35" s="160"/>
      <c r="E35" s="161">
        <v>26.042000000000002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48"/>
      <c r="Z35" s="148"/>
      <c r="AA35" s="148"/>
      <c r="AB35" s="148"/>
      <c r="AC35" s="148"/>
      <c r="AD35" s="148"/>
      <c r="AE35" s="148"/>
      <c r="AF35" s="148"/>
      <c r="AG35" s="148" t="s">
        <v>200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55"/>
      <c r="B36" s="156"/>
      <c r="C36" s="184" t="s">
        <v>1661</v>
      </c>
      <c r="D36" s="160"/>
      <c r="E36" s="161">
        <v>55.32</v>
      </c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48"/>
      <c r="Z36" s="148"/>
      <c r="AA36" s="148"/>
      <c r="AB36" s="148"/>
      <c r="AC36" s="148"/>
      <c r="AD36" s="148"/>
      <c r="AE36" s="148"/>
      <c r="AF36" s="148"/>
      <c r="AG36" s="148" t="s">
        <v>200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5"/>
      <c r="B37" s="156"/>
      <c r="C37" s="184" t="s">
        <v>1234</v>
      </c>
      <c r="D37" s="160"/>
      <c r="E37" s="161">
        <v>-0.59199999999999997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8"/>
      <c r="Z37" s="148"/>
      <c r="AA37" s="148"/>
      <c r="AB37" s="148"/>
      <c r="AC37" s="148"/>
      <c r="AD37" s="148"/>
      <c r="AE37" s="148"/>
      <c r="AF37" s="148"/>
      <c r="AG37" s="148" t="s">
        <v>200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55"/>
      <c r="B38" s="156"/>
      <c r="C38" s="184" t="s">
        <v>1669</v>
      </c>
      <c r="D38" s="160"/>
      <c r="E38" s="161">
        <v>22.38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48"/>
      <c r="Z38" s="148"/>
      <c r="AA38" s="148"/>
      <c r="AB38" s="148"/>
      <c r="AC38" s="148"/>
      <c r="AD38" s="148"/>
      <c r="AE38" s="148"/>
      <c r="AF38" s="148"/>
      <c r="AG38" s="148" t="s">
        <v>200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55"/>
      <c r="B39" s="156"/>
      <c r="C39" s="184" t="s">
        <v>629</v>
      </c>
      <c r="D39" s="160"/>
      <c r="E39" s="161">
        <v>66.528000000000006</v>
      </c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48"/>
      <c r="Z39" s="148"/>
      <c r="AA39" s="148"/>
      <c r="AB39" s="148"/>
      <c r="AC39" s="148"/>
      <c r="AD39" s="148"/>
      <c r="AE39" s="148"/>
      <c r="AF39" s="148"/>
      <c r="AG39" s="148" t="s">
        <v>200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55"/>
      <c r="B40" s="156"/>
      <c r="C40" s="184" t="s">
        <v>665</v>
      </c>
      <c r="D40" s="160"/>
      <c r="E40" s="161">
        <v>19.899999999999999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48"/>
      <c r="Z40" s="148"/>
      <c r="AA40" s="148"/>
      <c r="AB40" s="148"/>
      <c r="AC40" s="148"/>
      <c r="AD40" s="148"/>
      <c r="AE40" s="148"/>
      <c r="AF40" s="148"/>
      <c r="AG40" s="148" t="s">
        <v>200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55"/>
      <c r="B41" s="156"/>
      <c r="C41" s="184" t="s">
        <v>1664</v>
      </c>
      <c r="D41" s="160"/>
      <c r="E41" s="161">
        <v>59.835749999999997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48"/>
      <c r="Z41" s="148"/>
      <c r="AA41" s="148"/>
      <c r="AB41" s="148"/>
      <c r="AC41" s="148"/>
      <c r="AD41" s="148"/>
      <c r="AE41" s="148"/>
      <c r="AF41" s="148"/>
      <c r="AG41" s="148" t="s">
        <v>200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55"/>
      <c r="B42" s="156"/>
      <c r="C42" s="184" t="s">
        <v>1665</v>
      </c>
      <c r="D42" s="160"/>
      <c r="E42" s="161">
        <v>-6.484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48"/>
      <c r="Z42" s="148"/>
      <c r="AA42" s="148"/>
      <c r="AB42" s="148"/>
      <c r="AC42" s="148"/>
      <c r="AD42" s="148"/>
      <c r="AE42" s="148"/>
      <c r="AF42" s="148"/>
      <c r="AG42" s="148" t="s">
        <v>200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/>
      <c r="B43" s="156"/>
      <c r="C43" s="184" t="s">
        <v>1666</v>
      </c>
      <c r="D43" s="160"/>
      <c r="E43" s="161">
        <v>20.475000000000001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48"/>
      <c r="Z43" s="148"/>
      <c r="AA43" s="148"/>
      <c r="AB43" s="148"/>
      <c r="AC43" s="148"/>
      <c r="AD43" s="148"/>
      <c r="AE43" s="148"/>
      <c r="AF43" s="148"/>
      <c r="AG43" s="148" t="s">
        <v>200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x14ac:dyDescent="0.2">
      <c r="A44" s="163" t="s">
        <v>190</v>
      </c>
      <c r="B44" s="164" t="s">
        <v>94</v>
      </c>
      <c r="C44" s="182" t="s">
        <v>95</v>
      </c>
      <c r="D44" s="165"/>
      <c r="E44" s="166"/>
      <c r="F44" s="167"/>
      <c r="G44" s="168">
        <f>SUMIF(AG45:AG46,"&lt;&gt;NOR",G45:G46)</f>
        <v>0</v>
      </c>
      <c r="H44" s="162"/>
      <c r="I44" s="162">
        <f>SUM(I45:I46)</f>
        <v>0</v>
      </c>
      <c r="J44" s="162"/>
      <c r="K44" s="162">
        <f>SUM(K45:K46)</f>
        <v>0</v>
      </c>
      <c r="L44" s="162"/>
      <c r="M44" s="162">
        <f>SUM(M45:M46)</f>
        <v>0</v>
      </c>
      <c r="N44" s="162"/>
      <c r="O44" s="162">
        <f>SUM(O45:O46)</f>
        <v>7.41</v>
      </c>
      <c r="P44" s="162"/>
      <c r="Q44" s="162">
        <f>SUM(Q45:Q46)</f>
        <v>0</v>
      </c>
      <c r="R44" s="162"/>
      <c r="S44" s="162"/>
      <c r="T44" s="162"/>
      <c r="U44" s="162"/>
      <c r="V44" s="162">
        <f>SUM(V45:V46)</f>
        <v>7.57</v>
      </c>
      <c r="W44" s="162"/>
      <c r="X44" s="162"/>
      <c r="AG44" t="s">
        <v>191</v>
      </c>
    </row>
    <row r="45" spans="1:60" outlineLevel="1" x14ac:dyDescent="0.2">
      <c r="A45" s="169">
        <v>7</v>
      </c>
      <c r="B45" s="170" t="s">
        <v>774</v>
      </c>
      <c r="C45" s="183" t="s">
        <v>775</v>
      </c>
      <c r="D45" s="171" t="s">
        <v>194</v>
      </c>
      <c r="E45" s="172">
        <v>2.9340000000000002</v>
      </c>
      <c r="F45" s="173"/>
      <c r="G45" s="174">
        <f>ROUND(E45*F45,2)</f>
        <v>0</v>
      </c>
      <c r="H45" s="159"/>
      <c r="I45" s="158">
        <f>ROUND(E45*H45,2)</f>
        <v>0</v>
      </c>
      <c r="J45" s="159"/>
      <c r="K45" s="158">
        <f>ROUND(E45*J45,2)</f>
        <v>0</v>
      </c>
      <c r="L45" s="158">
        <v>15</v>
      </c>
      <c r="M45" s="158">
        <f>G45*(1+L45/100)</f>
        <v>0</v>
      </c>
      <c r="N45" s="158">
        <v>2.5249999999999999</v>
      </c>
      <c r="O45" s="158">
        <f>ROUND(E45*N45,2)</f>
        <v>7.41</v>
      </c>
      <c r="P45" s="158">
        <v>0</v>
      </c>
      <c r="Q45" s="158">
        <f>ROUND(E45*P45,2)</f>
        <v>0</v>
      </c>
      <c r="R45" s="158"/>
      <c r="S45" s="158" t="s">
        <v>195</v>
      </c>
      <c r="T45" s="158" t="s">
        <v>196</v>
      </c>
      <c r="U45" s="158">
        <v>2.58</v>
      </c>
      <c r="V45" s="158">
        <f>ROUND(E45*U45,2)</f>
        <v>7.57</v>
      </c>
      <c r="W45" s="158"/>
      <c r="X45" s="158" t="s">
        <v>209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210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55"/>
      <c r="B46" s="156"/>
      <c r="C46" s="184" t="s">
        <v>1670</v>
      </c>
      <c r="D46" s="160"/>
      <c r="E46" s="161">
        <v>2.9340000000000002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48"/>
      <c r="Z46" s="148"/>
      <c r="AA46" s="148"/>
      <c r="AB46" s="148"/>
      <c r="AC46" s="148"/>
      <c r="AD46" s="148"/>
      <c r="AE46" s="148"/>
      <c r="AF46" s="148"/>
      <c r="AG46" s="148" t="s">
        <v>200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x14ac:dyDescent="0.2">
      <c r="A47" s="163" t="s">
        <v>190</v>
      </c>
      <c r="B47" s="164" t="s">
        <v>96</v>
      </c>
      <c r="C47" s="182" t="s">
        <v>97</v>
      </c>
      <c r="D47" s="165"/>
      <c r="E47" s="166"/>
      <c r="F47" s="167"/>
      <c r="G47" s="168">
        <f>SUMIF(AG48:AG50,"&lt;&gt;NOR",G48:G50)</f>
        <v>0</v>
      </c>
      <c r="H47" s="162"/>
      <c r="I47" s="162">
        <f>SUM(I48:I50)</f>
        <v>0</v>
      </c>
      <c r="J47" s="162"/>
      <c r="K47" s="162">
        <f>SUM(K48:K50)</f>
        <v>0</v>
      </c>
      <c r="L47" s="162"/>
      <c r="M47" s="162">
        <f>SUM(M48:M50)</f>
        <v>0</v>
      </c>
      <c r="N47" s="162"/>
      <c r="O47" s="162">
        <f>SUM(O48:O50)</f>
        <v>0.02</v>
      </c>
      <c r="P47" s="162"/>
      <c r="Q47" s="162">
        <f>SUM(Q48:Q50)</f>
        <v>0</v>
      </c>
      <c r="R47" s="162"/>
      <c r="S47" s="162"/>
      <c r="T47" s="162"/>
      <c r="U47" s="162"/>
      <c r="V47" s="162">
        <f>SUM(V48:V50)</f>
        <v>1.86</v>
      </c>
      <c r="W47" s="162"/>
      <c r="X47" s="162"/>
      <c r="AG47" t="s">
        <v>191</v>
      </c>
    </row>
    <row r="48" spans="1:60" outlineLevel="1" x14ac:dyDescent="0.2">
      <c r="A48" s="169">
        <v>8</v>
      </c>
      <c r="B48" s="170" t="s">
        <v>816</v>
      </c>
      <c r="C48" s="183" t="s">
        <v>817</v>
      </c>
      <c r="D48" s="171" t="s">
        <v>242</v>
      </c>
      <c r="E48" s="172">
        <v>1</v>
      </c>
      <c r="F48" s="173"/>
      <c r="G48" s="174">
        <f>ROUND(E48*F48,2)</f>
        <v>0</v>
      </c>
      <c r="H48" s="159"/>
      <c r="I48" s="158">
        <f>ROUND(E48*H48,2)</f>
        <v>0</v>
      </c>
      <c r="J48" s="159"/>
      <c r="K48" s="158">
        <f>ROUND(E48*J48,2)</f>
        <v>0</v>
      </c>
      <c r="L48" s="158">
        <v>15</v>
      </c>
      <c r="M48" s="158">
        <f>G48*(1+L48/100)</f>
        <v>0</v>
      </c>
      <c r="N48" s="158">
        <v>1.8970000000000001E-2</v>
      </c>
      <c r="O48" s="158">
        <f>ROUND(E48*N48,2)</f>
        <v>0.02</v>
      </c>
      <c r="P48" s="158">
        <v>0</v>
      </c>
      <c r="Q48" s="158">
        <f>ROUND(E48*P48,2)</f>
        <v>0</v>
      </c>
      <c r="R48" s="158"/>
      <c r="S48" s="158" t="s">
        <v>195</v>
      </c>
      <c r="T48" s="158" t="s">
        <v>196</v>
      </c>
      <c r="U48" s="158">
        <v>1.86</v>
      </c>
      <c r="V48" s="158">
        <f>ROUND(E48*U48,2)</f>
        <v>1.86</v>
      </c>
      <c r="W48" s="158"/>
      <c r="X48" s="158" t="s">
        <v>209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210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55"/>
      <c r="B49" s="156"/>
      <c r="C49" s="184" t="s">
        <v>818</v>
      </c>
      <c r="D49" s="160"/>
      <c r="E49" s="161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48"/>
      <c r="Z49" s="148"/>
      <c r="AA49" s="148"/>
      <c r="AB49" s="148"/>
      <c r="AC49" s="148"/>
      <c r="AD49" s="148"/>
      <c r="AE49" s="148"/>
      <c r="AF49" s="148"/>
      <c r="AG49" s="148" t="s">
        <v>200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55"/>
      <c r="B50" s="156"/>
      <c r="C50" s="184" t="s">
        <v>1671</v>
      </c>
      <c r="D50" s="160"/>
      <c r="E50" s="161">
        <v>1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8"/>
      <c r="Z50" s="148"/>
      <c r="AA50" s="148"/>
      <c r="AB50" s="148"/>
      <c r="AC50" s="148"/>
      <c r="AD50" s="148"/>
      <c r="AE50" s="148"/>
      <c r="AF50" s="148"/>
      <c r="AG50" s="148" t="s">
        <v>200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x14ac:dyDescent="0.2">
      <c r="A51" s="163" t="s">
        <v>190</v>
      </c>
      <c r="B51" s="164" t="s">
        <v>102</v>
      </c>
      <c r="C51" s="182" t="s">
        <v>103</v>
      </c>
      <c r="D51" s="165"/>
      <c r="E51" s="166"/>
      <c r="F51" s="167"/>
      <c r="G51" s="168">
        <f>SUMIF(AG52:AG53,"&lt;&gt;NOR",G52:G53)</f>
        <v>0</v>
      </c>
      <c r="H51" s="162"/>
      <c r="I51" s="162">
        <f>SUM(I52:I53)</f>
        <v>0</v>
      </c>
      <c r="J51" s="162"/>
      <c r="K51" s="162">
        <f>SUM(K52:K53)</f>
        <v>0</v>
      </c>
      <c r="L51" s="162"/>
      <c r="M51" s="162">
        <f>SUM(M52:M53)</f>
        <v>0</v>
      </c>
      <c r="N51" s="162"/>
      <c r="O51" s="162">
        <f>SUM(O52:O53)</f>
        <v>0.04</v>
      </c>
      <c r="P51" s="162"/>
      <c r="Q51" s="162">
        <f>SUM(Q52:Q53)</f>
        <v>0</v>
      </c>
      <c r="R51" s="162"/>
      <c r="S51" s="162"/>
      <c r="T51" s="162"/>
      <c r="U51" s="162"/>
      <c r="V51" s="162">
        <f>SUM(V52:V53)</f>
        <v>5.19</v>
      </c>
      <c r="W51" s="162"/>
      <c r="X51" s="162"/>
      <c r="AG51" t="s">
        <v>191</v>
      </c>
    </row>
    <row r="52" spans="1:60" outlineLevel="1" x14ac:dyDescent="0.2">
      <c r="A52" s="169">
        <v>9</v>
      </c>
      <c r="B52" s="170" t="s">
        <v>841</v>
      </c>
      <c r="C52" s="183" t="s">
        <v>842</v>
      </c>
      <c r="D52" s="171" t="s">
        <v>204</v>
      </c>
      <c r="E52" s="172">
        <v>29.34</v>
      </c>
      <c r="F52" s="173"/>
      <c r="G52" s="174">
        <f>ROUND(E52*F52,2)</f>
        <v>0</v>
      </c>
      <c r="H52" s="159"/>
      <c r="I52" s="158">
        <f>ROUND(E52*H52,2)</f>
        <v>0</v>
      </c>
      <c r="J52" s="159"/>
      <c r="K52" s="158">
        <f>ROUND(E52*J52,2)</f>
        <v>0</v>
      </c>
      <c r="L52" s="158">
        <v>15</v>
      </c>
      <c r="M52" s="158">
        <f>G52*(1+L52/100)</f>
        <v>0</v>
      </c>
      <c r="N52" s="158">
        <v>1.2099999999999999E-3</v>
      </c>
      <c r="O52" s="158">
        <f>ROUND(E52*N52,2)</f>
        <v>0.04</v>
      </c>
      <c r="P52" s="158">
        <v>0</v>
      </c>
      <c r="Q52" s="158">
        <f>ROUND(E52*P52,2)</f>
        <v>0</v>
      </c>
      <c r="R52" s="158"/>
      <c r="S52" s="158" t="s">
        <v>195</v>
      </c>
      <c r="T52" s="158" t="s">
        <v>196</v>
      </c>
      <c r="U52" s="158">
        <v>0.17699999999999999</v>
      </c>
      <c r="V52" s="158">
        <f>ROUND(E52*U52,2)</f>
        <v>5.19</v>
      </c>
      <c r="W52" s="158"/>
      <c r="X52" s="158" t="s">
        <v>209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210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55"/>
      <c r="B53" s="156"/>
      <c r="C53" s="184" t="s">
        <v>1672</v>
      </c>
      <c r="D53" s="160"/>
      <c r="E53" s="161">
        <v>29.34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48"/>
      <c r="Z53" s="148"/>
      <c r="AA53" s="148"/>
      <c r="AB53" s="148"/>
      <c r="AC53" s="148"/>
      <c r="AD53" s="148"/>
      <c r="AE53" s="148"/>
      <c r="AF53" s="148"/>
      <c r="AG53" s="148" t="s">
        <v>200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5.5" x14ac:dyDescent="0.2">
      <c r="A54" s="163" t="s">
        <v>190</v>
      </c>
      <c r="B54" s="164" t="s">
        <v>104</v>
      </c>
      <c r="C54" s="182" t="s">
        <v>105</v>
      </c>
      <c r="D54" s="165"/>
      <c r="E54" s="166"/>
      <c r="F54" s="167"/>
      <c r="G54" s="168">
        <f>SUMIF(AG55:AG56,"&lt;&gt;NOR",G55:G56)</f>
        <v>0</v>
      </c>
      <c r="H54" s="162"/>
      <c r="I54" s="162">
        <f>SUM(I55:I56)</f>
        <v>0</v>
      </c>
      <c r="J54" s="162"/>
      <c r="K54" s="162">
        <f>SUM(K55:K56)</f>
        <v>0</v>
      </c>
      <c r="L54" s="162"/>
      <c r="M54" s="162">
        <f>SUM(M55:M56)</f>
        <v>0</v>
      </c>
      <c r="N54" s="162"/>
      <c r="O54" s="162">
        <f>SUM(O55:O56)</f>
        <v>0</v>
      </c>
      <c r="P54" s="162"/>
      <c r="Q54" s="162">
        <f>SUM(Q55:Q56)</f>
        <v>0</v>
      </c>
      <c r="R54" s="162"/>
      <c r="S54" s="162"/>
      <c r="T54" s="162"/>
      <c r="U54" s="162"/>
      <c r="V54" s="162">
        <f>SUM(V55:V56)</f>
        <v>0</v>
      </c>
      <c r="W54" s="162"/>
      <c r="X54" s="162"/>
      <c r="AG54" t="s">
        <v>191</v>
      </c>
    </row>
    <row r="55" spans="1:60" outlineLevel="1" x14ac:dyDescent="0.2">
      <c r="A55" s="169">
        <v>10</v>
      </c>
      <c r="B55" s="170" t="s">
        <v>859</v>
      </c>
      <c r="C55" s="183" t="s">
        <v>860</v>
      </c>
      <c r="D55" s="171" t="s">
        <v>603</v>
      </c>
      <c r="E55" s="172">
        <v>1</v>
      </c>
      <c r="F55" s="173"/>
      <c r="G55" s="174">
        <f>ROUND(E55*F55,2)</f>
        <v>0</v>
      </c>
      <c r="H55" s="159"/>
      <c r="I55" s="158">
        <f>ROUND(E55*H55,2)</f>
        <v>0</v>
      </c>
      <c r="J55" s="159"/>
      <c r="K55" s="158">
        <f>ROUND(E55*J55,2)</f>
        <v>0</v>
      </c>
      <c r="L55" s="158">
        <v>15</v>
      </c>
      <c r="M55" s="158">
        <f>G55*(1+L55/100)</f>
        <v>0</v>
      </c>
      <c r="N55" s="158">
        <v>0</v>
      </c>
      <c r="O55" s="158">
        <f>ROUND(E55*N55,2)</f>
        <v>0</v>
      </c>
      <c r="P55" s="158">
        <v>0</v>
      </c>
      <c r="Q55" s="158">
        <f>ROUND(E55*P55,2)</f>
        <v>0</v>
      </c>
      <c r="R55" s="158"/>
      <c r="S55" s="158" t="s">
        <v>595</v>
      </c>
      <c r="T55" s="158" t="s">
        <v>599</v>
      </c>
      <c r="U55" s="158">
        <v>0</v>
      </c>
      <c r="V55" s="158">
        <f>ROUND(E55*U55,2)</f>
        <v>0</v>
      </c>
      <c r="W55" s="158"/>
      <c r="X55" s="158" t="s">
        <v>209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210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55"/>
      <c r="B56" s="156"/>
      <c r="C56" s="184" t="s">
        <v>861</v>
      </c>
      <c r="D56" s="160"/>
      <c r="E56" s="161">
        <v>1</v>
      </c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48"/>
      <c r="Z56" s="148"/>
      <c r="AA56" s="148"/>
      <c r="AB56" s="148"/>
      <c r="AC56" s="148"/>
      <c r="AD56" s="148"/>
      <c r="AE56" s="148"/>
      <c r="AF56" s="148"/>
      <c r="AG56" s="148" t="s">
        <v>200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x14ac:dyDescent="0.2">
      <c r="A57" s="163" t="s">
        <v>190</v>
      </c>
      <c r="B57" s="164" t="s">
        <v>108</v>
      </c>
      <c r="C57" s="182" t="s">
        <v>109</v>
      </c>
      <c r="D57" s="165"/>
      <c r="E57" s="166"/>
      <c r="F57" s="167"/>
      <c r="G57" s="168">
        <f>SUMIF(AG58:AG58,"&lt;&gt;NOR",G58:G58)</f>
        <v>0</v>
      </c>
      <c r="H57" s="162"/>
      <c r="I57" s="162">
        <f>SUM(I58:I58)</f>
        <v>0</v>
      </c>
      <c r="J57" s="162"/>
      <c r="K57" s="162">
        <f>SUM(K58:K58)</f>
        <v>0</v>
      </c>
      <c r="L57" s="162"/>
      <c r="M57" s="162">
        <f>SUM(M58:M58)</f>
        <v>0</v>
      </c>
      <c r="N57" s="162"/>
      <c r="O57" s="162">
        <f>SUM(O58:O58)</f>
        <v>0</v>
      </c>
      <c r="P57" s="162"/>
      <c r="Q57" s="162">
        <f>SUM(Q58:Q58)</f>
        <v>0</v>
      </c>
      <c r="R57" s="162"/>
      <c r="S57" s="162"/>
      <c r="T57" s="162"/>
      <c r="U57" s="162"/>
      <c r="V57" s="162">
        <f>SUM(V58:V58)</f>
        <v>60.16</v>
      </c>
      <c r="W57" s="162"/>
      <c r="X57" s="162"/>
      <c r="AG57" t="s">
        <v>191</v>
      </c>
    </row>
    <row r="58" spans="1:60" outlineLevel="1" x14ac:dyDescent="0.2">
      <c r="A58" s="175">
        <v>11</v>
      </c>
      <c r="B58" s="176" t="s">
        <v>876</v>
      </c>
      <c r="C58" s="185" t="s">
        <v>877</v>
      </c>
      <c r="D58" s="177" t="s">
        <v>333</v>
      </c>
      <c r="E58" s="178">
        <v>31.794750000000001</v>
      </c>
      <c r="F58" s="179"/>
      <c r="G58" s="180">
        <f>ROUND(E58*F58,2)</f>
        <v>0</v>
      </c>
      <c r="H58" s="159"/>
      <c r="I58" s="158">
        <f>ROUND(E58*H58,2)</f>
        <v>0</v>
      </c>
      <c r="J58" s="159"/>
      <c r="K58" s="158">
        <f>ROUND(E58*J58,2)</f>
        <v>0</v>
      </c>
      <c r="L58" s="158">
        <v>15</v>
      </c>
      <c r="M58" s="158">
        <f>G58*(1+L58/100)</f>
        <v>0</v>
      </c>
      <c r="N58" s="158">
        <v>0</v>
      </c>
      <c r="O58" s="158">
        <f>ROUND(E58*N58,2)</f>
        <v>0</v>
      </c>
      <c r="P58" s="158">
        <v>0</v>
      </c>
      <c r="Q58" s="158">
        <f>ROUND(E58*P58,2)</f>
        <v>0</v>
      </c>
      <c r="R58" s="158"/>
      <c r="S58" s="158" t="s">
        <v>195</v>
      </c>
      <c r="T58" s="158" t="s">
        <v>196</v>
      </c>
      <c r="U58" s="158">
        <v>1.8919999999999999</v>
      </c>
      <c r="V58" s="158">
        <f>ROUND(E58*U58,2)</f>
        <v>60.16</v>
      </c>
      <c r="W58" s="158"/>
      <c r="X58" s="158" t="s">
        <v>878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879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x14ac:dyDescent="0.2">
      <c r="A59" s="163" t="s">
        <v>190</v>
      </c>
      <c r="B59" s="164" t="s">
        <v>116</v>
      </c>
      <c r="C59" s="182" t="s">
        <v>117</v>
      </c>
      <c r="D59" s="165"/>
      <c r="E59" s="166"/>
      <c r="F59" s="167"/>
      <c r="G59" s="168">
        <f>SUMIF(AG60:AG64,"&lt;&gt;NOR",G60:G64)</f>
        <v>0</v>
      </c>
      <c r="H59" s="162"/>
      <c r="I59" s="162">
        <f>SUM(I60:I64)</f>
        <v>0</v>
      </c>
      <c r="J59" s="162"/>
      <c r="K59" s="162">
        <f>SUM(K60:K64)</f>
        <v>0</v>
      </c>
      <c r="L59" s="162"/>
      <c r="M59" s="162">
        <f>SUM(M60:M64)</f>
        <v>0</v>
      </c>
      <c r="N59" s="162"/>
      <c r="O59" s="162">
        <f>SUM(O60:O64)</f>
        <v>0.16</v>
      </c>
      <c r="P59" s="162"/>
      <c r="Q59" s="162">
        <f>SUM(Q60:Q64)</f>
        <v>0</v>
      </c>
      <c r="R59" s="162"/>
      <c r="S59" s="162"/>
      <c r="T59" s="162"/>
      <c r="U59" s="162"/>
      <c r="V59" s="162">
        <f>SUM(V60:V64)</f>
        <v>2.67</v>
      </c>
      <c r="W59" s="162"/>
      <c r="X59" s="162"/>
      <c r="AG59" t="s">
        <v>191</v>
      </c>
    </row>
    <row r="60" spans="1:60" outlineLevel="1" x14ac:dyDescent="0.2">
      <c r="A60" s="169">
        <v>12</v>
      </c>
      <c r="B60" s="170" t="s">
        <v>907</v>
      </c>
      <c r="C60" s="183" t="s">
        <v>908</v>
      </c>
      <c r="D60" s="171" t="s">
        <v>204</v>
      </c>
      <c r="E60" s="172">
        <v>29.34</v>
      </c>
      <c r="F60" s="173"/>
      <c r="G60" s="174">
        <f>ROUND(E60*F60,2)</f>
        <v>0</v>
      </c>
      <c r="H60" s="159"/>
      <c r="I60" s="158">
        <f>ROUND(E60*H60,2)</f>
        <v>0</v>
      </c>
      <c r="J60" s="159"/>
      <c r="K60" s="158">
        <f>ROUND(E60*J60,2)</f>
        <v>0</v>
      </c>
      <c r="L60" s="158">
        <v>15</v>
      </c>
      <c r="M60" s="158">
        <f>G60*(1+L60/100)</f>
        <v>0</v>
      </c>
      <c r="N60" s="158">
        <v>0</v>
      </c>
      <c r="O60" s="158">
        <f>ROUND(E60*N60,2)</f>
        <v>0</v>
      </c>
      <c r="P60" s="158">
        <v>0</v>
      </c>
      <c r="Q60" s="158">
        <f>ROUND(E60*P60,2)</f>
        <v>0</v>
      </c>
      <c r="R60" s="158"/>
      <c r="S60" s="158" t="s">
        <v>195</v>
      </c>
      <c r="T60" s="158" t="s">
        <v>196</v>
      </c>
      <c r="U60" s="158">
        <v>0.08</v>
      </c>
      <c r="V60" s="158">
        <f>ROUND(E60*U60,2)</f>
        <v>2.35</v>
      </c>
      <c r="W60" s="158"/>
      <c r="X60" s="158" t="s">
        <v>209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210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55"/>
      <c r="B61" s="156"/>
      <c r="C61" s="184" t="s">
        <v>1673</v>
      </c>
      <c r="D61" s="160"/>
      <c r="E61" s="161">
        <v>29.34</v>
      </c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48"/>
      <c r="Z61" s="148"/>
      <c r="AA61" s="148"/>
      <c r="AB61" s="148"/>
      <c r="AC61" s="148"/>
      <c r="AD61" s="148"/>
      <c r="AE61" s="148"/>
      <c r="AF61" s="148"/>
      <c r="AG61" s="148" t="s">
        <v>200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69">
        <v>13</v>
      </c>
      <c r="B62" s="170" t="s">
        <v>943</v>
      </c>
      <c r="C62" s="183" t="s">
        <v>944</v>
      </c>
      <c r="D62" s="171" t="s">
        <v>204</v>
      </c>
      <c r="E62" s="172">
        <v>32.860799999999998</v>
      </c>
      <c r="F62" s="173"/>
      <c r="G62" s="174">
        <f>ROUND(E62*F62,2)</f>
        <v>0</v>
      </c>
      <c r="H62" s="159"/>
      <c r="I62" s="158">
        <f>ROUND(E62*H62,2)</f>
        <v>0</v>
      </c>
      <c r="J62" s="159"/>
      <c r="K62" s="158">
        <f>ROUND(E62*J62,2)</f>
        <v>0</v>
      </c>
      <c r="L62" s="158">
        <v>15</v>
      </c>
      <c r="M62" s="158">
        <f>G62*(1+L62/100)</f>
        <v>0</v>
      </c>
      <c r="N62" s="158">
        <v>4.96E-3</v>
      </c>
      <c r="O62" s="158">
        <f>ROUND(E62*N62,2)</f>
        <v>0.16</v>
      </c>
      <c r="P62" s="158">
        <v>0</v>
      </c>
      <c r="Q62" s="158">
        <f>ROUND(E62*P62,2)</f>
        <v>0</v>
      </c>
      <c r="R62" s="158" t="s">
        <v>771</v>
      </c>
      <c r="S62" s="158" t="s">
        <v>195</v>
      </c>
      <c r="T62" s="158" t="s">
        <v>196</v>
      </c>
      <c r="U62" s="158">
        <v>0</v>
      </c>
      <c r="V62" s="158">
        <f>ROUND(E62*U62,2)</f>
        <v>0</v>
      </c>
      <c r="W62" s="158"/>
      <c r="X62" s="158" t="s">
        <v>764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765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55"/>
      <c r="B63" s="156"/>
      <c r="C63" s="184" t="s">
        <v>1674</v>
      </c>
      <c r="D63" s="160"/>
      <c r="E63" s="161">
        <v>32.860799999999998</v>
      </c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48"/>
      <c r="Z63" s="148"/>
      <c r="AA63" s="148"/>
      <c r="AB63" s="148"/>
      <c r="AC63" s="148"/>
      <c r="AD63" s="148"/>
      <c r="AE63" s="148"/>
      <c r="AF63" s="148"/>
      <c r="AG63" s="148" t="s">
        <v>200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5">
        <v>14</v>
      </c>
      <c r="B64" s="176" t="s">
        <v>975</v>
      </c>
      <c r="C64" s="185" t="s">
        <v>976</v>
      </c>
      <c r="D64" s="177" t="s">
        <v>333</v>
      </c>
      <c r="E64" s="178">
        <v>0.16299</v>
      </c>
      <c r="F64" s="179"/>
      <c r="G64" s="180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15</v>
      </c>
      <c r="M64" s="158">
        <f>G64*(1+L64/100)</f>
        <v>0</v>
      </c>
      <c r="N64" s="158">
        <v>0</v>
      </c>
      <c r="O64" s="158">
        <f>ROUND(E64*N64,2)</f>
        <v>0</v>
      </c>
      <c r="P64" s="158">
        <v>0</v>
      </c>
      <c r="Q64" s="158">
        <f>ROUND(E64*P64,2)</f>
        <v>0</v>
      </c>
      <c r="R64" s="158"/>
      <c r="S64" s="158" t="s">
        <v>195</v>
      </c>
      <c r="T64" s="158" t="s">
        <v>196</v>
      </c>
      <c r="U64" s="158">
        <v>1.966</v>
      </c>
      <c r="V64" s="158">
        <f>ROUND(E64*U64,2)</f>
        <v>0.32</v>
      </c>
      <c r="W64" s="158"/>
      <c r="X64" s="158" t="s">
        <v>878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879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x14ac:dyDescent="0.2">
      <c r="A65" s="163" t="s">
        <v>190</v>
      </c>
      <c r="B65" s="164" t="s">
        <v>144</v>
      </c>
      <c r="C65" s="182" t="s">
        <v>145</v>
      </c>
      <c r="D65" s="165"/>
      <c r="E65" s="166"/>
      <c r="F65" s="167"/>
      <c r="G65" s="168">
        <f>SUMIF(AG66:AG69,"&lt;&gt;NOR",G66:G69)</f>
        <v>0</v>
      </c>
      <c r="H65" s="162"/>
      <c r="I65" s="162">
        <f>SUM(I66:I69)</f>
        <v>0</v>
      </c>
      <c r="J65" s="162"/>
      <c r="K65" s="162">
        <f>SUM(K66:K69)</f>
        <v>0</v>
      </c>
      <c r="L65" s="162"/>
      <c r="M65" s="162">
        <f>SUM(M66:M69)</f>
        <v>0</v>
      </c>
      <c r="N65" s="162"/>
      <c r="O65" s="162">
        <f>SUM(O66:O69)</f>
        <v>0.06</v>
      </c>
      <c r="P65" s="162"/>
      <c r="Q65" s="162">
        <f>SUM(Q66:Q69)</f>
        <v>0</v>
      </c>
      <c r="R65" s="162"/>
      <c r="S65" s="162"/>
      <c r="T65" s="162"/>
      <c r="U65" s="162"/>
      <c r="V65" s="162">
        <f>SUM(V66:V69)</f>
        <v>2.19</v>
      </c>
      <c r="W65" s="162"/>
      <c r="X65" s="162"/>
      <c r="AG65" t="s">
        <v>191</v>
      </c>
    </row>
    <row r="66" spans="1:60" ht="33.75" outlineLevel="1" x14ac:dyDescent="0.2">
      <c r="A66" s="175">
        <v>15</v>
      </c>
      <c r="B66" s="176" t="s">
        <v>1675</v>
      </c>
      <c r="C66" s="185" t="s">
        <v>1676</v>
      </c>
      <c r="D66" s="177" t="s">
        <v>603</v>
      </c>
      <c r="E66" s="178">
        <v>1</v>
      </c>
      <c r="F66" s="179"/>
      <c r="G66" s="180">
        <f>ROUND(E66*F66,2)</f>
        <v>0</v>
      </c>
      <c r="H66" s="159"/>
      <c r="I66" s="158">
        <f>ROUND(E66*H66,2)</f>
        <v>0</v>
      </c>
      <c r="J66" s="159"/>
      <c r="K66" s="158">
        <f>ROUND(E66*J66,2)</f>
        <v>0</v>
      </c>
      <c r="L66" s="158">
        <v>15</v>
      </c>
      <c r="M66" s="158">
        <f>G66*(1+L66/100)</f>
        <v>0</v>
      </c>
      <c r="N66" s="158">
        <v>2.0369999999999999E-2</v>
      </c>
      <c r="O66" s="158">
        <f>ROUND(E66*N66,2)</f>
        <v>0.02</v>
      </c>
      <c r="P66" s="158">
        <v>0</v>
      </c>
      <c r="Q66" s="158">
        <f>ROUND(E66*P66,2)</f>
        <v>0</v>
      </c>
      <c r="R66" s="158"/>
      <c r="S66" s="158" t="s">
        <v>595</v>
      </c>
      <c r="T66" s="158" t="s">
        <v>599</v>
      </c>
      <c r="U66" s="158">
        <v>0.72702999999999995</v>
      </c>
      <c r="V66" s="158">
        <f>ROUND(E66*U66,2)</f>
        <v>0.73</v>
      </c>
      <c r="W66" s="158"/>
      <c r="X66" s="158" t="s">
        <v>209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210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33.75" outlineLevel="1" x14ac:dyDescent="0.2">
      <c r="A67" s="175">
        <v>16</v>
      </c>
      <c r="B67" s="176" t="s">
        <v>1677</v>
      </c>
      <c r="C67" s="185" t="s">
        <v>1678</v>
      </c>
      <c r="D67" s="177" t="s">
        <v>603</v>
      </c>
      <c r="E67" s="178">
        <v>1</v>
      </c>
      <c r="F67" s="179"/>
      <c r="G67" s="180">
        <f>ROUND(E67*F67,2)</f>
        <v>0</v>
      </c>
      <c r="H67" s="159"/>
      <c r="I67" s="158">
        <f>ROUND(E67*H67,2)</f>
        <v>0</v>
      </c>
      <c r="J67" s="159"/>
      <c r="K67" s="158">
        <f>ROUND(E67*J67,2)</f>
        <v>0</v>
      </c>
      <c r="L67" s="158">
        <v>15</v>
      </c>
      <c r="M67" s="158">
        <f>G67*(1+L67/100)</f>
        <v>0</v>
      </c>
      <c r="N67" s="158">
        <v>2.0369999999999999E-2</v>
      </c>
      <c r="O67" s="158">
        <f>ROUND(E67*N67,2)</f>
        <v>0.02</v>
      </c>
      <c r="P67" s="158">
        <v>0</v>
      </c>
      <c r="Q67" s="158">
        <f>ROUND(E67*P67,2)</f>
        <v>0</v>
      </c>
      <c r="R67" s="158"/>
      <c r="S67" s="158" t="s">
        <v>595</v>
      </c>
      <c r="T67" s="158" t="s">
        <v>599</v>
      </c>
      <c r="U67" s="158">
        <v>0.72702999999999995</v>
      </c>
      <c r="V67" s="158">
        <f>ROUND(E67*U67,2)</f>
        <v>0.73</v>
      </c>
      <c r="W67" s="158"/>
      <c r="X67" s="158" t="s">
        <v>209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210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33.75" outlineLevel="1" x14ac:dyDescent="0.2">
      <c r="A68" s="169">
        <v>17</v>
      </c>
      <c r="B68" s="170" t="s">
        <v>1679</v>
      </c>
      <c r="C68" s="183" t="s">
        <v>1680</v>
      </c>
      <c r="D68" s="171" t="s">
        <v>603</v>
      </c>
      <c r="E68" s="172">
        <v>1</v>
      </c>
      <c r="F68" s="173"/>
      <c r="G68" s="174">
        <f>ROUND(E68*F68,2)</f>
        <v>0</v>
      </c>
      <c r="H68" s="159"/>
      <c r="I68" s="158">
        <f>ROUND(E68*H68,2)</f>
        <v>0</v>
      </c>
      <c r="J68" s="159"/>
      <c r="K68" s="158">
        <f>ROUND(E68*J68,2)</f>
        <v>0</v>
      </c>
      <c r="L68" s="158">
        <v>15</v>
      </c>
      <c r="M68" s="158">
        <f>G68*(1+L68/100)</f>
        <v>0</v>
      </c>
      <c r="N68" s="158">
        <v>2.0369999999999999E-2</v>
      </c>
      <c r="O68" s="158">
        <f>ROUND(E68*N68,2)</f>
        <v>0.02</v>
      </c>
      <c r="P68" s="158">
        <v>0</v>
      </c>
      <c r="Q68" s="158">
        <f>ROUND(E68*P68,2)</f>
        <v>0</v>
      </c>
      <c r="R68" s="158"/>
      <c r="S68" s="158" t="s">
        <v>595</v>
      </c>
      <c r="T68" s="158" t="s">
        <v>599</v>
      </c>
      <c r="U68" s="158">
        <v>0.72702999999999995</v>
      </c>
      <c r="V68" s="158">
        <f>ROUND(E68*U68,2)</f>
        <v>0.73</v>
      </c>
      <c r="W68" s="158"/>
      <c r="X68" s="158" t="s">
        <v>209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210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55">
        <v>18</v>
      </c>
      <c r="B69" s="156" t="s">
        <v>1134</v>
      </c>
      <c r="C69" s="194" t="s">
        <v>1135</v>
      </c>
      <c r="D69" s="157" t="s">
        <v>0</v>
      </c>
      <c r="E69" s="191"/>
      <c r="F69" s="159"/>
      <c r="G69" s="158">
        <f>ROUND(E69*F69,2)</f>
        <v>0</v>
      </c>
      <c r="H69" s="159"/>
      <c r="I69" s="158">
        <f>ROUND(E69*H69,2)</f>
        <v>0</v>
      </c>
      <c r="J69" s="159"/>
      <c r="K69" s="158">
        <f>ROUND(E69*J69,2)</f>
        <v>0</v>
      </c>
      <c r="L69" s="158">
        <v>15</v>
      </c>
      <c r="M69" s="158">
        <f>G69*(1+L69/100)</f>
        <v>0</v>
      </c>
      <c r="N69" s="158">
        <v>0</v>
      </c>
      <c r="O69" s="158">
        <f>ROUND(E69*N69,2)</f>
        <v>0</v>
      </c>
      <c r="P69" s="158">
        <v>0</v>
      </c>
      <c r="Q69" s="158">
        <f>ROUND(E69*P69,2)</f>
        <v>0</v>
      </c>
      <c r="R69" s="158"/>
      <c r="S69" s="158" t="s">
        <v>195</v>
      </c>
      <c r="T69" s="158" t="s">
        <v>196</v>
      </c>
      <c r="U69" s="158">
        <v>0</v>
      </c>
      <c r="V69" s="158">
        <f>ROUND(E69*U69,2)</f>
        <v>0</v>
      </c>
      <c r="W69" s="158"/>
      <c r="X69" s="158" t="s">
        <v>878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879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x14ac:dyDescent="0.2">
      <c r="A70" s="163" t="s">
        <v>190</v>
      </c>
      <c r="B70" s="164" t="s">
        <v>156</v>
      </c>
      <c r="C70" s="182" t="s">
        <v>157</v>
      </c>
      <c r="D70" s="165"/>
      <c r="E70" s="166"/>
      <c r="F70" s="167"/>
      <c r="G70" s="168">
        <f>SUMIF(AG71:AG87,"&lt;&gt;NOR",G71:G87)</f>
        <v>0</v>
      </c>
      <c r="H70" s="162"/>
      <c r="I70" s="162">
        <f>SUM(I71:I87)</f>
        <v>0</v>
      </c>
      <c r="J70" s="162"/>
      <c r="K70" s="162">
        <f>SUM(K71:K87)</f>
        <v>0</v>
      </c>
      <c r="L70" s="162"/>
      <c r="M70" s="162">
        <f>SUM(M71:M87)</f>
        <v>0</v>
      </c>
      <c r="N70" s="162"/>
      <c r="O70" s="162">
        <f>SUM(O71:O87)</f>
        <v>0.2</v>
      </c>
      <c r="P70" s="162"/>
      <c r="Q70" s="162">
        <f>SUM(Q71:Q87)</f>
        <v>0</v>
      </c>
      <c r="R70" s="162"/>
      <c r="S70" s="162"/>
      <c r="T70" s="162"/>
      <c r="U70" s="162"/>
      <c r="V70" s="162">
        <f>SUM(V71:V87)</f>
        <v>41.31</v>
      </c>
      <c r="W70" s="162"/>
      <c r="X70" s="162"/>
      <c r="AG70" t="s">
        <v>191</v>
      </c>
    </row>
    <row r="71" spans="1:60" ht="22.5" outlineLevel="1" x14ac:dyDescent="0.2">
      <c r="A71" s="169">
        <v>19</v>
      </c>
      <c r="B71" s="170" t="s">
        <v>1230</v>
      </c>
      <c r="C71" s="183" t="s">
        <v>1231</v>
      </c>
      <c r="D71" s="171" t="s">
        <v>204</v>
      </c>
      <c r="E71" s="172">
        <v>307.36675000000002</v>
      </c>
      <c r="F71" s="173"/>
      <c r="G71" s="174">
        <f>ROUND(E71*F71,2)</f>
        <v>0</v>
      </c>
      <c r="H71" s="159"/>
      <c r="I71" s="158">
        <f>ROUND(E71*H71,2)</f>
        <v>0</v>
      </c>
      <c r="J71" s="159"/>
      <c r="K71" s="158">
        <f>ROUND(E71*J71,2)</f>
        <v>0</v>
      </c>
      <c r="L71" s="158">
        <v>15</v>
      </c>
      <c r="M71" s="158">
        <f>G71*(1+L71/100)</f>
        <v>0</v>
      </c>
      <c r="N71" s="158">
        <v>6.4000000000000005E-4</v>
      </c>
      <c r="O71" s="158">
        <f>ROUND(E71*N71,2)</f>
        <v>0.2</v>
      </c>
      <c r="P71" s="158">
        <v>0</v>
      </c>
      <c r="Q71" s="158">
        <f>ROUND(E71*P71,2)</f>
        <v>0</v>
      </c>
      <c r="R71" s="158"/>
      <c r="S71" s="158" t="s">
        <v>195</v>
      </c>
      <c r="T71" s="158" t="s">
        <v>196</v>
      </c>
      <c r="U71" s="158">
        <v>0.13439999999999999</v>
      </c>
      <c r="V71" s="158">
        <f>ROUND(E71*U71,2)</f>
        <v>41.31</v>
      </c>
      <c r="W71" s="158"/>
      <c r="X71" s="158" t="s">
        <v>209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210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55"/>
      <c r="B72" s="156"/>
      <c r="C72" s="184" t="s">
        <v>1232</v>
      </c>
      <c r="D72" s="160"/>
      <c r="E72" s="161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48"/>
      <c r="Z72" s="148"/>
      <c r="AA72" s="148"/>
      <c r="AB72" s="148"/>
      <c r="AC72" s="148"/>
      <c r="AD72" s="148"/>
      <c r="AE72" s="148"/>
      <c r="AF72" s="148"/>
      <c r="AG72" s="148" t="s">
        <v>200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55"/>
      <c r="B73" s="156"/>
      <c r="C73" s="184" t="s">
        <v>1659</v>
      </c>
      <c r="D73" s="160"/>
      <c r="E73" s="161">
        <v>35.207999999999998</v>
      </c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48"/>
      <c r="Z73" s="148"/>
      <c r="AA73" s="148"/>
      <c r="AB73" s="148"/>
      <c r="AC73" s="148"/>
      <c r="AD73" s="148"/>
      <c r="AE73" s="148"/>
      <c r="AF73" s="148"/>
      <c r="AG73" s="148" t="s">
        <v>200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55"/>
      <c r="B74" s="156"/>
      <c r="C74" s="184" t="s">
        <v>1667</v>
      </c>
      <c r="D74" s="160"/>
      <c r="E74" s="161">
        <v>18.170000000000002</v>
      </c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48"/>
      <c r="Z74" s="148"/>
      <c r="AA74" s="148"/>
      <c r="AB74" s="148"/>
      <c r="AC74" s="148"/>
      <c r="AD74" s="148"/>
      <c r="AE74" s="148"/>
      <c r="AF74" s="148"/>
      <c r="AG74" s="148" t="s">
        <v>200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55"/>
      <c r="B75" s="156"/>
      <c r="C75" s="184" t="s">
        <v>1668</v>
      </c>
      <c r="D75" s="160"/>
      <c r="E75" s="161">
        <v>17.87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48"/>
      <c r="Z75" s="148"/>
      <c r="AA75" s="148"/>
      <c r="AB75" s="148"/>
      <c r="AC75" s="148"/>
      <c r="AD75" s="148"/>
      <c r="AE75" s="148"/>
      <c r="AF75" s="148"/>
      <c r="AG75" s="148" t="s">
        <v>200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55"/>
      <c r="B76" s="156"/>
      <c r="C76" s="184" t="s">
        <v>624</v>
      </c>
      <c r="D76" s="160"/>
      <c r="E76" s="161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48"/>
      <c r="Z76" s="148"/>
      <c r="AA76" s="148"/>
      <c r="AB76" s="148"/>
      <c r="AC76" s="148"/>
      <c r="AD76" s="148"/>
      <c r="AE76" s="148"/>
      <c r="AF76" s="148"/>
      <c r="AG76" s="148" t="s">
        <v>200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55"/>
      <c r="B77" s="156"/>
      <c r="C77" s="184" t="s">
        <v>1233</v>
      </c>
      <c r="D77" s="160"/>
      <c r="E77" s="161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48"/>
      <c r="Z77" s="148"/>
      <c r="AA77" s="148"/>
      <c r="AB77" s="148"/>
      <c r="AC77" s="148"/>
      <c r="AD77" s="148"/>
      <c r="AE77" s="148"/>
      <c r="AF77" s="148"/>
      <c r="AG77" s="148" t="s">
        <v>200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55"/>
      <c r="B78" s="156"/>
      <c r="C78" s="184" t="s">
        <v>1660</v>
      </c>
      <c r="D78" s="160"/>
      <c r="E78" s="161">
        <v>26.042000000000002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48"/>
      <c r="Z78" s="148"/>
      <c r="AA78" s="148"/>
      <c r="AB78" s="148"/>
      <c r="AC78" s="148"/>
      <c r="AD78" s="148"/>
      <c r="AE78" s="148"/>
      <c r="AF78" s="148"/>
      <c r="AG78" s="148" t="s">
        <v>200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55"/>
      <c r="B79" s="156"/>
      <c r="C79" s="184" t="s">
        <v>1661</v>
      </c>
      <c r="D79" s="160"/>
      <c r="E79" s="161">
        <v>55.32</v>
      </c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48"/>
      <c r="Z79" s="148"/>
      <c r="AA79" s="148"/>
      <c r="AB79" s="148"/>
      <c r="AC79" s="148"/>
      <c r="AD79" s="148"/>
      <c r="AE79" s="148"/>
      <c r="AF79" s="148"/>
      <c r="AG79" s="148" t="s">
        <v>200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55"/>
      <c r="B80" s="156"/>
      <c r="C80" s="184" t="s">
        <v>1234</v>
      </c>
      <c r="D80" s="160"/>
      <c r="E80" s="161">
        <v>-0.59199999999999997</v>
      </c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48"/>
      <c r="Z80" s="148"/>
      <c r="AA80" s="148"/>
      <c r="AB80" s="148"/>
      <c r="AC80" s="148"/>
      <c r="AD80" s="148"/>
      <c r="AE80" s="148"/>
      <c r="AF80" s="148"/>
      <c r="AG80" s="148" t="s">
        <v>200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55"/>
      <c r="B81" s="156"/>
      <c r="C81" s="184" t="s">
        <v>521</v>
      </c>
      <c r="D81" s="160"/>
      <c r="E81" s="161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48"/>
      <c r="Z81" s="148"/>
      <c r="AA81" s="148"/>
      <c r="AB81" s="148"/>
      <c r="AC81" s="148"/>
      <c r="AD81" s="148"/>
      <c r="AE81" s="148"/>
      <c r="AF81" s="148"/>
      <c r="AG81" s="148" t="s">
        <v>200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55"/>
      <c r="B82" s="156"/>
      <c r="C82" s="184" t="s">
        <v>1662</v>
      </c>
      <c r="D82" s="160"/>
      <c r="E82" s="161">
        <v>39.241999999999997</v>
      </c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48"/>
      <c r="Z82" s="148"/>
      <c r="AA82" s="148"/>
      <c r="AB82" s="148"/>
      <c r="AC82" s="148"/>
      <c r="AD82" s="148"/>
      <c r="AE82" s="148"/>
      <c r="AF82" s="148"/>
      <c r="AG82" s="148" t="s">
        <v>200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55"/>
      <c r="B83" s="156"/>
      <c r="C83" s="184" t="s">
        <v>1663</v>
      </c>
      <c r="D83" s="160"/>
      <c r="E83" s="161">
        <v>22.38</v>
      </c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48"/>
      <c r="Z83" s="148"/>
      <c r="AA83" s="148"/>
      <c r="AB83" s="148"/>
      <c r="AC83" s="148"/>
      <c r="AD83" s="148"/>
      <c r="AE83" s="148"/>
      <c r="AF83" s="148"/>
      <c r="AG83" s="148" t="s">
        <v>200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55"/>
      <c r="B84" s="156"/>
      <c r="C84" s="184" t="s">
        <v>665</v>
      </c>
      <c r="D84" s="160"/>
      <c r="E84" s="161">
        <v>19.899999999999999</v>
      </c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48"/>
      <c r="Z84" s="148"/>
      <c r="AA84" s="148"/>
      <c r="AB84" s="148"/>
      <c r="AC84" s="148"/>
      <c r="AD84" s="148"/>
      <c r="AE84" s="148"/>
      <c r="AF84" s="148"/>
      <c r="AG84" s="148" t="s">
        <v>200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55"/>
      <c r="B85" s="156"/>
      <c r="C85" s="184" t="s">
        <v>1664</v>
      </c>
      <c r="D85" s="160"/>
      <c r="E85" s="161">
        <v>59.835749999999997</v>
      </c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48"/>
      <c r="Z85" s="148"/>
      <c r="AA85" s="148"/>
      <c r="AB85" s="148"/>
      <c r="AC85" s="148"/>
      <c r="AD85" s="148"/>
      <c r="AE85" s="148"/>
      <c r="AF85" s="148"/>
      <c r="AG85" s="148" t="s">
        <v>200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55"/>
      <c r="B86" s="156"/>
      <c r="C86" s="184" t="s">
        <v>1665</v>
      </c>
      <c r="D86" s="160"/>
      <c r="E86" s="161">
        <v>-6.484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48"/>
      <c r="Z86" s="148"/>
      <c r="AA86" s="148"/>
      <c r="AB86" s="148"/>
      <c r="AC86" s="148"/>
      <c r="AD86" s="148"/>
      <c r="AE86" s="148"/>
      <c r="AF86" s="148"/>
      <c r="AG86" s="148" t="s">
        <v>200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55"/>
      <c r="B87" s="156"/>
      <c r="C87" s="184" t="s">
        <v>1666</v>
      </c>
      <c r="D87" s="160"/>
      <c r="E87" s="161">
        <v>20.475000000000001</v>
      </c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48"/>
      <c r="Z87" s="148"/>
      <c r="AA87" s="148"/>
      <c r="AB87" s="148"/>
      <c r="AC87" s="148"/>
      <c r="AD87" s="148"/>
      <c r="AE87" s="148"/>
      <c r="AF87" s="148"/>
      <c r="AG87" s="148" t="s">
        <v>200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x14ac:dyDescent="0.2">
      <c r="A88" s="3"/>
      <c r="B88" s="4"/>
      <c r="C88" s="186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E88">
        <v>15</v>
      </c>
      <c r="AF88">
        <v>21</v>
      </c>
      <c r="AG88" t="s">
        <v>177</v>
      </c>
    </row>
    <row r="89" spans="1:60" x14ac:dyDescent="0.2">
      <c r="A89" s="151"/>
      <c r="B89" s="152" t="s">
        <v>31</v>
      </c>
      <c r="C89" s="187"/>
      <c r="D89" s="153"/>
      <c r="E89" s="154"/>
      <c r="F89" s="154"/>
      <c r="G89" s="181">
        <f>G8+G11+G15+G18+G44+G47+G51+G54+G57+G59+G65+G70</f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f>SUMIF(L7:L87,AE88,G7:G87)</f>
        <v>0</v>
      </c>
      <c r="AF89">
        <f>SUMIF(L7:L87,AF88,G7:G87)</f>
        <v>0</v>
      </c>
      <c r="AG89" t="s">
        <v>346</v>
      </c>
    </row>
    <row r="90" spans="1:60" x14ac:dyDescent="0.2">
      <c r="A90" s="3"/>
      <c r="B90" s="4"/>
      <c r="C90" s="186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60" x14ac:dyDescent="0.2">
      <c r="A91" s="3"/>
      <c r="B91" s="4"/>
      <c r="C91" s="186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">
      <c r="A92" s="272" t="s">
        <v>347</v>
      </c>
      <c r="B92" s="272"/>
      <c r="C92" s="273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253"/>
      <c r="B93" s="254"/>
      <c r="C93" s="255"/>
      <c r="D93" s="254"/>
      <c r="E93" s="254"/>
      <c r="F93" s="254"/>
      <c r="G93" s="25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AG93" t="s">
        <v>348</v>
      </c>
    </row>
    <row r="94" spans="1:60" x14ac:dyDescent="0.2">
      <c r="A94" s="257"/>
      <c r="B94" s="258"/>
      <c r="C94" s="259"/>
      <c r="D94" s="258"/>
      <c r="E94" s="258"/>
      <c r="F94" s="258"/>
      <c r="G94" s="26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60" x14ac:dyDescent="0.2">
      <c r="A95" s="257"/>
      <c r="B95" s="258"/>
      <c r="C95" s="259"/>
      <c r="D95" s="258"/>
      <c r="E95" s="258"/>
      <c r="F95" s="258"/>
      <c r="G95" s="260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60" x14ac:dyDescent="0.2">
      <c r="A96" s="257"/>
      <c r="B96" s="258"/>
      <c r="C96" s="259"/>
      <c r="D96" s="258"/>
      <c r="E96" s="258"/>
      <c r="F96" s="258"/>
      <c r="G96" s="260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33" x14ac:dyDescent="0.2">
      <c r="A97" s="261"/>
      <c r="B97" s="262"/>
      <c r="C97" s="263"/>
      <c r="D97" s="262"/>
      <c r="E97" s="262"/>
      <c r="F97" s="262"/>
      <c r="G97" s="26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">
      <c r="A98" s="3"/>
      <c r="B98" s="4"/>
      <c r="C98" s="186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">
      <c r="C99" s="188"/>
      <c r="D99" s="10"/>
      <c r="AG99" t="s">
        <v>349</v>
      </c>
    </row>
    <row r="100" spans="1:33" x14ac:dyDescent="0.2">
      <c r="D100" s="10"/>
    </row>
    <row r="101" spans="1:33" x14ac:dyDescent="0.2">
      <c r="D101" s="10"/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93:G97"/>
    <mergeCell ref="A1:G1"/>
    <mergeCell ref="C2:G2"/>
    <mergeCell ref="C3:G3"/>
    <mergeCell ref="C4:G4"/>
    <mergeCell ref="A92:C9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68</vt:i4>
      </vt:variant>
    </vt:vector>
  </HeadingPairs>
  <TitlesOfParts>
    <vt:vector size="82" baseType="lpstr">
      <vt:lpstr>Pokyny pro vyplnění</vt:lpstr>
      <vt:lpstr>Stavba</vt:lpstr>
      <vt:lpstr>VzorPolozky</vt:lpstr>
      <vt:lpstr>1 SO01_1 Pol</vt:lpstr>
      <vt:lpstr>1 SO01_2 Pol</vt:lpstr>
      <vt:lpstr>1 SO01_3 Pol</vt:lpstr>
      <vt:lpstr>1 SO01_4 Pol</vt:lpstr>
      <vt:lpstr>2 SO01_1 Pol</vt:lpstr>
      <vt:lpstr>2 SO01_2 Pol</vt:lpstr>
      <vt:lpstr>2 SO01_3 Pol</vt:lpstr>
      <vt:lpstr>2 SO01_4 Pol</vt:lpstr>
      <vt:lpstr>2 SO02 Pol</vt:lpstr>
      <vt:lpstr>2 SO03 Pol</vt:lpstr>
      <vt:lpstr>2 SO04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SO01_1 Pol'!Názvy_tisku</vt:lpstr>
      <vt:lpstr>'1 SO01_2 Pol'!Názvy_tisku</vt:lpstr>
      <vt:lpstr>'1 SO01_3 Pol'!Názvy_tisku</vt:lpstr>
      <vt:lpstr>'1 SO01_4 Pol'!Názvy_tisku</vt:lpstr>
      <vt:lpstr>'2 SO01_1 Pol'!Názvy_tisku</vt:lpstr>
      <vt:lpstr>'2 SO01_2 Pol'!Názvy_tisku</vt:lpstr>
      <vt:lpstr>'2 SO01_3 Pol'!Názvy_tisku</vt:lpstr>
      <vt:lpstr>'2 SO01_4 Pol'!Názvy_tisku</vt:lpstr>
      <vt:lpstr>'2 SO02 Pol'!Názvy_tisku</vt:lpstr>
      <vt:lpstr>'2 SO03 Pol'!Názvy_tisku</vt:lpstr>
      <vt:lpstr>'2 SO04 Pol'!Názvy_tisku</vt:lpstr>
      <vt:lpstr>oadresa</vt:lpstr>
      <vt:lpstr>Stavba!Objednatel</vt:lpstr>
      <vt:lpstr>Stavba!Objekt</vt:lpstr>
      <vt:lpstr>'1 SO01_1 Pol'!Oblast_tisku</vt:lpstr>
      <vt:lpstr>'1 SO01_2 Pol'!Oblast_tisku</vt:lpstr>
      <vt:lpstr>'1 SO01_3 Pol'!Oblast_tisku</vt:lpstr>
      <vt:lpstr>'1 SO01_4 Pol'!Oblast_tisku</vt:lpstr>
      <vt:lpstr>'2 SO01_1 Pol'!Oblast_tisku</vt:lpstr>
      <vt:lpstr>'2 SO01_2 Pol'!Oblast_tisku</vt:lpstr>
      <vt:lpstr>'2 SO01_3 Pol'!Oblast_tisku</vt:lpstr>
      <vt:lpstr>'2 SO01_4 Pol'!Oblast_tisku</vt:lpstr>
      <vt:lpstr>'2 SO02 Pol'!Oblast_tisku</vt:lpstr>
      <vt:lpstr>'2 SO03 Pol'!Oblast_tisku</vt:lpstr>
      <vt:lpstr>'2 SO04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Krischková</dc:creator>
  <cp:lastModifiedBy>Uživatel systému Windows</cp:lastModifiedBy>
  <cp:lastPrinted>2019-03-19T12:27:02Z</cp:lastPrinted>
  <dcterms:created xsi:type="dcterms:W3CDTF">2009-04-08T07:15:50Z</dcterms:created>
  <dcterms:modified xsi:type="dcterms:W3CDTF">2020-04-27T04:44:28Z</dcterms:modified>
</cp:coreProperties>
</file>